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esktop\Data Analytics - Home Work\Homework 1 - Excel\"/>
    </mc:Choice>
  </mc:AlternateContent>
  <xr:revisionPtr revIDLastSave="0" documentId="13_ncr:1_{78E07E1D-E7AF-4261-BA7E-6242730E4820}" xr6:coauthVersionLast="34" xr6:coauthVersionMax="34" xr10:uidLastSave="{00000000-0000-0000-0000-000000000000}"/>
  <bookViews>
    <workbookView xWindow="0" yWindow="0" windowWidth="16730" windowHeight="650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Bonus" sheetId="5" r:id="rId5"/>
  </sheets>
  <definedNames>
    <definedName name="_xlnm._FilterDatabase" localSheetId="0" hidden="1">Sheet1!$D$1:$F$4115</definedName>
  </definedNames>
  <calcPr calcId="179021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D13" i="5" l="1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E10" i="5" s="1"/>
  <c r="B9" i="5"/>
  <c r="B8" i="5"/>
  <c r="E8" i="5" s="1"/>
  <c r="B7" i="5"/>
  <c r="B6" i="5"/>
  <c r="B5" i="5"/>
  <c r="B4" i="5"/>
  <c r="B3" i="5"/>
  <c r="B2" i="5"/>
  <c r="E7" i="5" l="1"/>
  <c r="G7" i="5" s="1"/>
  <c r="H10" i="5"/>
  <c r="G10" i="5"/>
  <c r="H7" i="5"/>
  <c r="H8" i="5"/>
  <c r="G8" i="5"/>
  <c r="E2" i="5"/>
  <c r="F2" i="5" s="1"/>
  <c r="E6" i="5"/>
  <c r="F6" i="5" s="1"/>
  <c r="F8" i="5"/>
  <c r="E13" i="5"/>
  <c r="F13" i="5" s="1"/>
  <c r="E5" i="5"/>
  <c r="G5" i="5" s="1"/>
  <c r="E12" i="5"/>
  <c r="F12" i="5" s="1"/>
  <c r="E4" i="5"/>
  <c r="G4" i="5" s="1"/>
  <c r="F10" i="5"/>
  <c r="E11" i="5"/>
  <c r="G11" i="5" s="1"/>
  <c r="E3" i="5"/>
  <c r="F3" i="5" s="1"/>
  <c r="E9" i="5"/>
  <c r="G9" i="5" s="1"/>
  <c r="K3" i="1"/>
  <c r="M3" i="1" s="1"/>
  <c r="L3" i="1"/>
  <c r="K4" i="1"/>
  <c r="M4" i="1" s="1"/>
  <c r="L4" i="1"/>
  <c r="K5" i="1"/>
  <c r="M5" i="1" s="1"/>
  <c r="L5" i="1"/>
  <c r="K6" i="1"/>
  <c r="M6" i="1" s="1"/>
  <c r="L6" i="1"/>
  <c r="K7" i="1"/>
  <c r="M7" i="1" s="1"/>
  <c r="L7" i="1"/>
  <c r="K8" i="1"/>
  <c r="M8" i="1" s="1"/>
  <c r="L8" i="1"/>
  <c r="K9" i="1"/>
  <c r="M9" i="1" s="1"/>
  <c r="L9" i="1"/>
  <c r="K10" i="1"/>
  <c r="M10" i="1" s="1"/>
  <c r="L10" i="1"/>
  <c r="K11" i="1"/>
  <c r="M11" i="1" s="1"/>
  <c r="L11" i="1"/>
  <c r="K12" i="1"/>
  <c r="M12" i="1" s="1"/>
  <c r="L12" i="1"/>
  <c r="K13" i="1"/>
  <c r="M13" i="1" s="1"/>
  <c r="L13" i="1"/>
  <c r="K14" i="1"/>
  <c r="M14" i="1" s="1"/>
  <c r="L14" i="1"/>
  <c r="K15" i="1"/>
  <c r="M15" i="1" s="1"/>
  <c r="L15" i="1"/>
  <c r="K16" i="1"/>
  <c r="M16" i="1" s="1"/>
  <c r="L16" i="1"/>
  <c r="K17" i="1"/>
  <c r="M17" i="1" s="1"/>
  <c r="L17" i="1"/>
  <c r="K18" i="1"/>
  <c r="M18" i="1" s="1"/>
  <c r="L18" i="1"/>
  <c r="K19" i="1"/>
  <c r="M19" i="1" s="1"/>
  <c r="L19" i="1"/>
  <c r="K20" i="1"/>
  <c r="M20" i="1" s="1"/>
  <c r="L20" i="1"/>
  <c r="K21" i="1"/>
  <c r="M21" i="1" s="1"/>
  <c r="L21" i="1"/>
  <c r="K22" i="1"/>
  <c r="M22" i="1" s="1"/>
  <c r="L22" i="1"/>
  <c r="K23" i="1"/>
  <c r="M23" i="1" s="1"/>
  <c r="L23" i="1"/>
  <c r="K24" i="1"/>
  <c r="M24" i="1" s="1"/>
  <c r="L24" i="1"/>
  <c r="K25" i="1"/>
  <c r="M25" i="1" s="1"/>
  <c r="L25" i="1"/>
  <c r="K26" i="1"/>
  <c r="M26" i="1" s="1"/>
  <c r="L26" i="1"/>
  <c r="K27" i="1"/>
  <c r="M27" i="1" s="1"/>
  <c r="L27" i="1"/>
  <c r="K28" i="1"/>
  <c r="M28" i="1" s="1"/>
  <c r="L28" i="1"/>
  <c r="K29" i="1"/>
  <c r="M29" i="1" s="1"/>
  <c r="L29" i="1"/>
  <c r="K30" i="1"/>
  <c r="M30" i="1" s="1"/>
  <c r="L30" i="1"/>
  <c r="K31" i="1"/>
  <c r="M31" i="1" s="1"/>
  <c r="L31" i="1"/>
  <c r="K32" i="1"/>
  <c r="M32" i="1" s="1"/>
  <c r="L32" i="1"/>
  <c r="K33" i="1"/>
  <c r="M33" i="1" s="1"/>
  <c r="L33" i="1"/>
  <c r="K34" i="1"/>
  <c r="M34" i="1" s="1"/>
  <c r="L34" i="1"/>
  <c r="K35" i="1"/>
  <c r="M35" i="1" s="1"/>
  <c r="L35" i="1"/>
  <c r="K36" i="1"/>
  <c r="M36" i="1" s="1"/>
  <c r="L36" i="1"/>
  <c r="K37" i="1"/>
  <c r="M37" i="1" s="1"/>
  <c r="L37" i="1"/>
  <c r="K38" i="1"/>
  <c r="M38" i="1" s="1"/>
  <c r="L38" i="1"/>
  <c r="K39" i="1"/>
  <c r="M39" i="1" s="1"/>
  <c r="L39" i="1"/>
  <c r="K40" i="1"/>
  <c r="M40" i="1" s="1"/>
  <c r="L40" i="1"/>
  <c r="K41" i="1"/>
  <c r="M41" i="1" s="1"/>
  <c r="L41" i="1"/>
  <c r="K42" i="1"/>
  <c r="M42" i="1" s="1"/>
  <c r="L42" i="1"/>
  <c r="K43" i="1"/>
  <c r="M43" i="1" s="1"/>
  <c r="L43" i="1"/>
  <c r="K44" i="1"/>
  <c r="M44" i="1" s="1"/>
  <c r="L44" i="1"/>
  <c r="K45" i="1"/>
  <c r="M45" i="1" s="1"/>
  <c r="L45" i="1"/>
  <c r="K46" i="1"/>
  <c r="M46" i="1" s="1"/>
  <c r="L46" i="1"/>
  <c r="K47" i="1"/>
  <c r="M47" i="1" s="1"/>
  <c r="L47" i="1"/>
  <c r="K48" i="1"/>
  <c r="M48" i="1" s="1"/>
  <c r="L48" i="1"/>
  <c r="K49" i="1"/>
  <c r="M49" i="1" s="1"/>
  <c r="L49" i="1"/>
  <c r="K50" i="1"/>
  <c r="M50" i="1" s="1"/>
  <c r="L50" i="1"/>
  <c r="K51" i="1"/>
  <c r="M51" i="1" s="1"/>
  <c r="L51" i="1"/>
  <c r="K52" i="1"/>
  <c r="M52" i="1" s="1"/>
  <c r="L52" i="1"/>
  <c r="K53" i="1"/>
  <c r="M53" i="1" s="1"/>
  <c r="L53" i="1"/>
  <c r="K54" i="1"/>
  <c r="M54" i="1" s="1"/>
  <c r="L54" i="1"/>
  <c r="K55" i="1"/>
  <c r="M55" i="1" s="1"/>
  <c r="L55" i="1"/>
  <c r="K56" i="1"/>
  <c r="M56" i="1" s="1"/>
  <c r="L56" i="1"/>
  <c r="K57" i="1"/>
  <c r="M57" i="1" s="1"/>
  <c r="L57" i="1"/>
  <c r="K58" i="1"/>
  <c r="M58" i="1" s="1"/>
  <c r="L58" i="1"/>
  <c r="K59" i="1"/>
  <c r="M59" i="1" s="1"/>
  <c r="L59" i="1"/>
  <c r="K60" i="1"/>
  <c r="M60" i="1" s="1"/>
  <c r="L60" i="1"/>
  <c r="K61" i="1"/>
  <c r="M61" i="1" s="1"/>
  <c r="L61" i="1"/>
  <c r="K62" i="1"/>
  <c r="M62" i="1" s="1"/>
  <c r="L62" i="1"/>
  <c r="K63" i="1"/>
  <c r="M63" i="1" s="1"/>
  <c r="L63" i="1"/>
  <c r="K64" i="1"/>
  <c r="M64" i="1" s="1"/>
  <c r="L64" i="1"/>
  <c r="K65" i="1"/>
  <c r="M65" i="1" s="1"/>
  <c r="L65" i="1"/>
  <c r="K66" i="1"/>
  <c r="M66" i="1" s="1"/>
  <c r="L66" i="1"/>
  <c r="K67" i="1"/>
  <c r="M67" i="1" s="1"/>
  <c r="L67" i="1"/>
  <c r="K68" i="1"/>
  <c r="M68" i="1" s="1"/>
  <c r="L68" i="1"/>
  <c r="K69" i="1"/>
  <c r="M69" i="1" s="1"/>
  <c r="L69" i="1"/>
  <c r="K70" i="1"/>
  <c r="M70" i="1" s="1"/>
  <c r="L70" i="1"/>
  <c r="K71" i="1"/>
  <c r="M71" i="1" s="1"/>
  <c r="L71" i="1"/>
  <c r="K72" i="1"/>
  <c r="M72" i="1" s="1"/>
  <c r="L72" i="1"/>
  <c r="K73" i="1"/>
  <c r="M73" i="1" s="1"/>
  <c r="L73" i="1"/>
  <c r="K74" i="1"/>
  <c r="M74" i="1" s="1"/>
  <c r="L74" i="1"/>
  <c r="K75" i="1"/>
  <c r="M75" i="1" s="1"/>
  <c r="L75" i="1"/>
  <c r="K76" i="1"/>
  <c r="M76" i="1" s="1"/>
  <c r="L76" i="1"/>
  <c r="K77" i="1"/>
  <c r="M77" i="1" s="1"/>
  <c r="L77" i="1"/>
  <c r="K78" i="1"/>
  <c r="M78" i="1" s="1"/>
  <c r="L78" i="1"/>
  <c r="K79" i="1"/>
  <c r="M79" i="1" s="1"/>
  <c r="L79" i="1"/>
  <c r="K80" i="1"/>
  <c r="M80" i="1" s="1"/>
  <c r="L80" i="1"/>
  <c r="K81" i="1"/>
  <c r="M81" i="1" s="1"/>
  <c r="L81" i="1"/>
  <c r="K82" i="1"/>
  <c r="M82" i="1" s="1"/>
  <c r="L82" i="1"/>
  <c r="K83" i="1"/>
  <c r="M83" i="1" s="1"/>
  <c r="L83" i="1"/>
  <c r="K84" i="1"/>
  <c r="M84" i="1" s="1"/>
  <c r="L84" i="1"/>
  <c r="K85" i="1"/>
  <c r="M85" i="1" s="1"/>
  <c r="L85" i="1"/>
  <c r="K86" i="1"/>
  <c r="M86" i="1" s="1"/>
  <c r="L86" i="1"/>
  <c r="K87" i="1"/>
  <c r="M87" i="1" s="1"/>
  <c r="L87" i="1"/>
  <c r="K88" i="1"/>
  <c r="M88" i="1" s="1"/>
  <c r="L88" i="1"/>
  <c r="K89" i="1"/>
  <c r="M89" i="1" s="1"/>
  <c r="L89" i="1"/>
  <c r="K90" i="1"/>
  <c r="M90" i="1" s="1"/>
  <c r="L90" i="1"/>
  <c r="K91" i="1"/>
  <c r="M91" i="1" s="1"/>
  <c r="L91" i="1"/>
  <c r="K92" i="1"/>
  <c r="M92" i="1" s="1"/>
  <c r="L92" i="1"/>
  <c r="K93" i="1"/>
  <c r="M93" i="1" s="1"/>
  <c r="L93" i="1"/>
  <c r="K94" i="1"/>
  <c r="M94" i="1" s="1"/>
  <c r="L94" i="1"/>
  <c r="K95" i="1"/>
  <c r="M95" i="1" s="1"/>
  <c r="L95" i="1"/>
  <c r="K96" i="1"/>
  <c r="M96" i="1" s="1"/>
  <c r="L96" i="1"/>
  <c r="K97" i="1"/>
  <c r="M97" i="1" s="1"/>
  <c r="L97" i="1"/>
  <c r="K98" i="1"/>
  <c r="M98" i="1" s="1"/>
  <c r="L98" i="1"/>
  <c r="K99" i="1"/>
  <c r="M99" i="1" s="1"/>
  <c r="L99" i="1"/>
  <c r="K100" i="1"/>
  <c r="M100" i="1" s="1"/>
  <c r="L100" i="1"/>
  <c r="K101" i="1"/>
  <c r="M101" i="1" s="1"/>
  <c r="L101" i="1"/>
  <c r="K102" i="1"/>
  <c r="M102" i="1" s="1"/>
  <c r="L102" i="1"/>
  <c r="K103" i="1"/>
  <c r="M103" i="1" s="1"/>
  <c r="L103" i="1"/>
  <c r="K104" i="1"/>
  <c r="M104" i="1" s="1"/>
  <c r="L104" i="1"/>
  <c r="K105" i="1"/>
  <c r="M105" i="1" s="1"/>
  <c r="L105" i="1"/>
  <c r="K106" i="1"/>
  <c r="M106" i="1" s="1"/>
  <c r="L106" i="1"/>
  <c r="K107" i="1"/>
  <c r="M107" i="1" s="1"/>
  <c r="L107" i="1"/>
  <c r="K108" i="1"/>
  <c r="M108" i="1" s="1"/>
  <c r="L108" i="1"/>
  <c r="K109" i="1"/>
  <c r="M109" i="1" s="1"/>
  <c r="L109" i="1"/>
  <c r="K110" i="1"/>
  <c r="M110" i="1" s="1"/>
  <c r="L110" i="1"/>
  <c r="K111" i="1"/>
  <c r="M111" i="1" s="1"/>
  <c r="L111" i="1"/>
  <c r="K112" i="1"/>
  <c r="M112" i="1" s="1"/>
  <c r="L112" i="1"/>
  <c r="K113" i="1"/>
  <c r="M113" i="1" s="1"/>
  <c r="L113" i="1"/>
  <c r="K114" i="1"/>
  <c r="M114" i="1" s="1"/>
  <c r="L114" i="1"/>
  <c r="K115" i="1"/>
  <c r="M115" i="1" s="1"/>
  <c r="L115" i="1"/>
  <c r="K116" i="1"/>
  <c r="M116" i="1" s="1"/>
  <c r="L116" i="1"/>
  <c r="K117" i="1"/>
  <c r="M117" i="1" s="1"/>
  <c r="L117" i="1"/>
  <c r="K118" i="1"/>
  <c r="M118" i="1" s="1"/>
  <c r="L118" i="1"/>
  <c r="K119" i="1"/>
  <c r="M119" i="1" s="1"/>
  <c r="L119" i="1"/>
  <c r="K120" i="1"/>
  <c r="M120" i="1" s="1"/>
  <c r="L120" i="1"/>
  <c r="K121" i="1"/>
  <c r="M121" i="1" s="1"/>
  <c r="L121" i="1"/>
  <c r="K122" i="1"/>
  <c r="M122" i="1" s="1"/>
  <c r="L122" i="1"/>
  <c r="K123" i="1"/>
  <c r="M123" i="1" s="1"/>
  <c r="L123" i="1"/>
  <c r="K124" i="1"/>
  <c r="M124" i="1" s="1"/>
  <c r="L124" i="1"/>
  <c r="K125" i="1"/>
  <c r="M125" i="1" s="1"/>
  <c r="L125" i="1"/>
  <c r="K126" i="1"/>
  <c r="M126" i="1" s="1"/>
  <c r="L126" i="1"/>
  <c r="K127" i="1"/>
  <c r="M127" i="1" s="1"/>
  <c r="L127" i="1"/>
  <c r="K128" i="1"/>
  <c r="M128" i="1" s="1"/>
  <c r="L128" i="1"/>
  <c r="K129" i="1"/>
  <c r="M129" i="1" s="1"/>
  <c r="L129" i="1"/>
  <c r="K130" i="1"/>
  <c r="M130" i="1" s="1"/>
  <c r="L130" i="1"/>
  <c r="K131" i="1"/>
  <c r="M131" i="1" s="1"/>
  <c r="L131" i="1"/>
  <c r="K132" i="1"/>
  <c r="M132" i="1" s="1"/>
  <c r="L132" i="1"/>
  <c r="K133" i="1"/>
  <c r="M133" i="1" s="1"/>
  <c r="L133" i="1"/>
  <c r="K134" i="1"/>
  <c r="M134" i="1" s="1"/>
  <c r="L134" i="1"/>
  <c r="K135" i="1"/>
  <c r="M135" i="1" s="1"/>
  <c r="L135" i="1"/>
  <c r="K136" i="1"/>
  <c r="M136" i="1" s="1"/>
  <c r="L136" i="1"/>
  <c r="K137" i="1"/>
  <c r="M137" i="1" s="1"/>
  <c r="L137" i="1"/>
  <c r="K138" i="1"/>
  <c r="M138" i="1" s="1"/>
  <c r="L138" i="1"/>
  <c r="K139" i="1"/>
  <c r="M139" i="1" s="1"/>
  <c r="L139" i="1"/>
  <c r="K140" i="1"/>
  <c r="M140" i="1" s="1"/>
  <c r="L140" i="1"/>
  <c r="K141" i="1"/>
  <c r="M141" i="1" s="1"/>
  <c r="L141" i="1"/>
  <c r="K142" i="1"/>
  <c r="M142" i="1" s="1"/>
  <c r="L142" i="1"/>
  <c r="K143" i="1"/>
  <c r="M143" i="1" s="1"/>
  <c r="L143" i="1"/>
  <c r="K144" i="1"/>
  <c r="M144" i="1" s="1"/>
  <c r="L144" i="1"/>
  <c r="K145" i="1"/>
  <c r="M145" i="1" s="1"/>
  <c r="L145" i="1"/>
  <c r="K146" i="1"/>
  <c r="M146" i="1" s="1"/>
  <c r="L146" i="1"/>
  <c r="K147" i="1"/>
  <c r="M147" i="1" s="1"/>
  <c r="L147" i="1"/>
  <c r="K148" i="1"/>
  <c r="M148" i="1" s="1"/>
  <c r="L148" i="1"/>
  <c r="K149" i="1"/>
  <c r="M149" i="1" s="1"/>
  <c r="L149" i="1"/>
  <c r="K150" i="1"/>
  <c r="M150" i="1" s="1"/>
  <c r="L150" i="1"/>
  <c r="K151" i="1"/>
  <c r="M151" i="1" s="1"/>
  <c r="L151" i="1"/>
  <c r="K152" i="1"/>
  <c r="M152" i="1" s="1"/>
  <c r="L152" i="1"/>
  <c r="K153" i="1"/>
  <c r="M153" i="1" s="1"/>
  <c r="L153" i="1"/>
  <c r="K154" i="1"/>
  <c r="M154" i="1" s="1"/>
  <c r="L154" i="1"/>
  <c r="K155" i="1"/>
  <c r="M155" i="1" s="1"/>
  <c r="L155" i="1"/>
  <c r="K156" i="1"/>
  <c r="M156" i="1" s="1"/>
  <c r="L156" i="1"/>
  <c r="K157" i="1"/>
  <c r="M157" i="1" s="1"/>
  <c r="L157" i="1"/>
  <c r="K158" i="1"/>
  <c r="M158" i="1" s="1"/>
  <c r="L158" i="1"/>
  <c r="K159" i="1"/>
  <c r="M159" i="1" s="1"/>
  <c r="L159" i="1"/>
  <c r="K160" i="1"/>
  <c r="M160" i="1" s="1"/>
  <c r="L160" i="1"/>
  <c r="K161" i="1"/>
  <c r="M161" i="1" s="1"/>
  <c r="L161" i="1"/>
  <c r="K162" i="1"/>
  <c r="M162" i="1" s="1"/>
  <c r="L162" i="1"/>
  <c r="K163" i="1"/>
  <c r="M163" i="1" s="1"/>
  <c r="L163" i="1"/>
  <c r="K164" i="1"/>
  <c r="M164" i="1" s="1"/>
  <c r="L164" i="1"/>
  <c r="K165" i="1"/>
  <c r="M165" i="1" s="1"/>
  <c r="L165" i="1"/>
  <c r="K166" i="1"/>
  <c r="M166" i="1" s="1"/>
  <c r="L166" i="1"/>
  <c r="K167" i="1"/>
  <c r="M167" i="1" s="1"/>
  <c r="L167" i="1"/>
  <c r="K168" i="1"/>
  <c r="M168" i="1" s="1"/>
  <c r="L168" i="1"/>
  <c r="K169" i="1"/>
  <c r="M169" i="1" s="1"/>
  <c r="L169" i="1"/>
  <c r="K170" i="1"/>
  <c r="M170" i="1" s="1"/>
  <c r="L170" i="1"/>
  <c r="K171" i="1"/>
  <c r="M171" i="1" s="1"/>
  <c r="L171" i="1"/>
  <c r="K172" i="1"/>
  <c r="M172" i="1" s="1"/>
  <c r="L172" i="1"/>
  <c r="K173" i="1"/>
  <c r="M173" i="1" s="1"/>
  <c r="L173" i="1"/>
  <c r="K174" i="1"/>
  <c r="M174" i="1" s="1"/>
  <c r="L174" i="1"/>
  <c r="K175" i="1"/>
  <c r="M175" i="1" s="1"/>
  <c r="L175" i="1"/>
  <c r="K176" i="1"/>
  <c r="M176" i="1" s="1"/>
  <c r="L176" i="1"/>
  <c r="K177" i="1"/>
  <c r="M177" i="1" s="1"/>
  <c r="L177" i="1"/>
  <c r="K178" i="1"/>
  <c r="M178" i="1" s="1"/>
  <c r="L178" i="1"/>
  <c r="K179" i="1"/>
  <c r="M179" i="1" s="1"/>
  <c r="L179" i="1"/>
  <c r="K180" i="1"/>
  <c r="M180" i="1" s="1"/>
  <c r="L180" i="1"/>
  <c r="K181" i="1"/>
  <c r="M181" i="1" s="1"/>
  <c r="L181" i="1"/>
  <c r="K182" i="1"/>
  <c r="M182" i="1" s="1"/>
  <c r="L182" i="1"/>
  <c r="K183" i="1"/>
  <c r="M183" i="1" s="1"/>
  <c r="L183" i="1"/>
  <c r="K184" i="1"/>
  <c r="M184" i="1" s="1"/>
  <c r="L184" i="1"/>
  <c r="K185" i="1"/>
  <c r="M185" i="1" s="1"/>
  <c r="L185" i="1"/>
  <c r="K186" i="1"/>
  <c r="M186" i="1" s="1"/>
  <c r="L186" i="1"/>
  <c r="K187" i="1"/>
  <c r="M187" i="1" s="1"/>
  <c r="L187" i="1"/>
  <c r="K188" i="1"/>
  <c r="M188" i="1" s="1"/>
  <c r="L188" i="1"/>
  <c r="K189" i="1"/>
  <c r="M189" i="1" s="1"/>
  <c r="L189" i="1"/>
  <c r="K190" i="1"/>
  <c r="M190" i="1" s="1"/>
  <c r="L190" i="1"/>
  <c r="K191" i="1"/>
  <c r="M191" i="1" s="1"/>
  <c r="L191" i="1"/>
  <c r="K192" i="1"/>
  <c r="M192" i="1" s="1"/>
  <c r="L192" i="1"/>
  <c r="K193" i="1"/>
  <c r="M193" i="1" s="1"/>
  <c r="L193" i="1"/>
  <c r="K194" i="1"/>
  <c r="M194" i="1" s="1"/>
  <c r="L194" i="1"/>
  <c r="K195" i="1"/>
  <c r="M195" i="1" s="1"/>
  <c r="L195" i="1"/>
  <c r="K196" i="1"/>
  <c r="M196" i="1" s="1"/>
  <c r="L196" i="1"/>
  <c r="K197" i="1"/>
  <c r="M197" i="1" s="1"/>
  <c r="L197" i="1"/>
  <c r="K198" i="1"/>
  <c r="M198" i="1" s="1"/>
  <c r="L198" i="1"/>
  <c r="K199" i="1"/>
  <c r="M199" i="1" s="1"/>
  <c r="L199" i="1"/>
  <c r="K200" i="1"/>
  <c r="M200" i="1" s="1"/>
  <c r="L200" i="1"/>
  <c r="K201" i="1"/>
  <c r="M201" i="1" s="1"/>
  <c r="L201" i="1"/>
  <c r="K202" i="1"/>
  <c r="M202" i="1" s="1"/>
  <c r="L202" i="1"/>
  <c r="K203" i="1"/>
  <c r="M203" i="1" s="1"/>
  <c r="L203" i="1"/>
  <c r="K204" i="1"/>
  <c r="M204" i="1" s="1"/>
  <c r="L204" i="1"/>
  <c r="K205" i="1"/>
  <c r="M205" i="1" s="1"/>
  <c r="L205" i="1"/>
  <c r="K206" i="1"/>
  <c r="M206" i="1" s="1"/>
  <c r="L206" i="1"/>
  <c r="K207" i="1"/>
  <c r="M207" i="1" s="1"/>
  <c r="L207" i="1"/>
  <c r="K208" i="1"/>
  <c r="M208" i="1" s="1"/>
  <c r="L208" i="1"/>
  <c r="K209" i="1"/>
  <c r="M209" i="1" s="1"/>
  <c r="L209" i="1"/>
  <c r="K210" i="1"/>
  <c r="M210" i="1" s="1"/>
  <c r="L210" i="1"/>
  <c r="K211" i="1"/>
  <c r="M211" i="1" s="1"/>
  <c r="L211" i="1"/>
  <c r="K212" i="1"/>
  <c r="M212" i="1" s="1"/>
  <c r="L212" i="1"/>
  <c r="K213" i="1"/>
  <c r="M213" i="1" s="1"/>
  <c r="L213" i="1"/>
  <c r="K214" i="1"/>
  <c r="M214" i="1" s="1"/>
  <c r="L214" i="1"/>
  <c r="K215" i="1"/>
  <c r="M215" i="1" s="1"/>
  <c r="L215" i="1"/>
  <c r="K216" i="1"/>
  <c r="M216" i="1" s="1"/>
  <c r="L216" i="1"/>
  <c r="K217" i="1"/>
  <c r="M217" i="1" s="1"/>
  <c r="L217" i="1"/>
  <c r="K218" i="1"/>
  <c r="M218" i="1" s="1"/>
  <c r="L218" i="1"/>
  <c r="K219" i="1"/>
  <c r="M219" i="1" s="1"/>
  <c r="L219" i="1"/>
  <c r="K220" i="1"/>
  <c r="M220" i="1" s="1"/>
  <c r="L220" i="1"/>
  <c r="K221" i="1"/>
  <c r="M221" i="1" s="1"/>
  <c r="L221" i="1"/>
  <c r="K222" i="1"/>
  <c r="M222" i="1" s="1"/>
  <c r="L222" i="1"/>
  <c r="K223" i="1"/>
  <c r="M223" i="1" s="1"/>
  <c r="L223" i="1"/>
  <c r="K224" i="1"/>
  <c r="M224" i="1" s="1"/>
  <c r="L224" i="1"/>
  <c r="K225" i="1"/>
  <c r="M225" i="1" s="1"/>
  <c r="L225" i="1"/>
  <c r="K226" i="1"/>
  <c r="M226" i="1" s="1"/>
  <c r="L226" i="1"/>
  <c r="K227" i="1"/>
  <c r="M227" i="1" s="1"/>
  <c r="L227" i="1"/>
  <c r="K228" i="1"/>
  <c r="M228" i="1" s="1"/>
  <c r="L228" i="1"/>
  <c r="K229" i="1"/>
  <c r="M229" i="1" s="1"/>
  <c r="L229" i="1"/>
  <c r="K230" i="1"/>
  <c r="M230" i="1" s="1"/>
  <c r="L230" i="1"/>
  <c r="K231" i="1"/>
  <c r="M231" i="1" s="1"/>
  <c r="L231" i="1"/>
  <c r="K232" i="1"/>
  <c r="M232" i="1" s="1"/>
  <c r="L232" i="1"/>
  <c r="K233" i="1"/>
  <c r="M233" i="1" s="1"/>
  <c r="L233" i="1"/>
  <c r="K234" i="1"/>
  <c r="M234" i="1" s="1"/>
  <c r="L234" i="1"/>
  <c r="K235" i="1"/>
  <c r="M235" i="1" s="1"/>
  <c r="L235" i="1"/>
  <c r="K236" i="1"/>
  <c r="M236" i="1" s="1"/>
  <c r="L236" i="1"/>
  <c r="K237" i="1"/>
  <c r="M237" i="1" s="1"/>
  <c r="L237" i="1"/>
  <c r="K238" i="1"/>
  <c r="M238" i="1" s="1"/>
  <c r="L238" i="1"/>
  <c r="K239" i="1"/>
  <c r="M239" i="1" s="1"/>
  <c r="L239" i="1"/>
  <c r="K240" i="1"/>
  <c r="M240" i="1" s="1"/>
  <c r="L240" i="1"/>
  <c r="K241" i="1"/>
  <c r="M241" i="1" s="1"/>
  <c r="L241" i="1"/>
  <c r="K242" i="1"/>
  <c r="M242" i="1" s="1"/>
  <c r="L242" i="1"/>
  <c r="K243" i="1"/>
  <c r="M243" i="1" s="1"/>
  <c r="L243" i="1"/>
  <c r="K244" i="1"/>
  <c r="M244" i="1" s="1"/>
  <c r="L244" i="1"/>
  <c r="K245" i="1"/>
  <c r="M245" i="1" s="1"/>
  <c r="L245" i="1"/>
  <c r="K246" i="1"/>
  <c r="M246" i="1" s="1"/>
  <c r="L246" i="1"/>
  <c r="K247" i="1"/>
  <c r="M247" i="1" s="1"/>
  <c r="L247" i="1"/>
  <c r="K248" i="1"/>
  <c r="M248" i="1" s="1"/>
  <c r="L248" i="1"/>
  <c r="K249" i="1"/>
  <c r="M249" i="1" s="1"/>
  <c r="L249" i="1"/>
  <c r="K250" i="1"/>
  <c r="M250" i="1" s="1"/>
  <c r="L250" i="1"/>
  <c r="K251" i="1"/>
  <c r="M251" i="1" s="1"/>
  <c r="L251" i="1"/>
  <c r="K252" i="1"/>
  <c r="M252" i="1" s="1"/>
  <c r="L252" i="1"/>
  <c r="K253" i="1"/>
  <c r="M253" i="1" s="1"/>
  <c r="L253" i="1"/>
  <c r="K254" i="1"/>
  <c r="M254" i="1" s="1"/>
  <c r="L254" i="1"/>
  <c r="K255" i="1"/>
  <c r="M255" i="1" s="1"/>
  <c r="L255" i="1"/>
  <c r="K256" i="1"/>
  <c r="M256" i="1" s="1"/>
  <c r="L256" i="1"/>
  <c r="K257" i="1"/>
  <c r="M257" i="1" s="1"/>
  <c r="L257" i="1"/>
  <c r="K258" i="1"/>
  <c r="M258" i="1" s="1"/>
  <c r="L258" i="1"/>
  <c r="K259" i="1"/>
  <c r="M259" i="1" s="1"/>
  <c r="L259" i="1"/>
  <c r="K260" i="1"/>
  <c r="M260" i="1" s="1"/>
  <c r="L260" i="1"/>
  <c r="K261" i="1"/>
  <c r="M261" i="1" s="1"/>
  <c r="L261" i="1"/>
  <c r="K262" i="1"/>
  <c r="M262" i="1" s="1"/>
  <c r="L262" i="1"/>
  <c r="K263" i="1"/>
  <c r="M263" i="1" s="1"/>
  <c r="L263" i="1"/>
  <c r="K264" i="1"/>
  <c r="M264" i="1" s="1"/>
  <c r="L264" i="1"/>
  <c r="K265" i="1"/>
  <c r="M265" i="1" s="1"/>
  <c r="L265" i="1"/>
  <c r="K266" i="1"/>
  <c r="M266" i="1" s="1"/>
  <c r="L266" i="1"/>
  <c r="K267" i="1"/>
  <c r="M267" i="1" s="1"/>
  <c r="L267" i="1"/>
  <c r="K268" i="1"/>
  <c r="M268" i="1" s="1"/>
  <c r="L268" i="1"/>
  <c r="K269" i="1"/>
  <c r="M269" i="1" s="1"/>
  <c r="L269" i="1"/>
  <c r="K270" i="1"/>
  <c r="M270" i="1" s="1"/>
  <c r="L270" i="1"/>
  <c r="K271" i="1"/>
  <c r="M271" i="1" s="1"/>
  <c r="L271" i="1"/>
  <c r="K272" i="1"/>
  <c r="M272" i="1" s="1"/>
  <c r="L272" i="1"/>
  <c r="K273" i="1"/>
  <c r="M273" i="1" s="1"/>
  <c r="L273" i="1"/>
  <c r="K274" i="1"/>
  <c r="M274" i="1" s="1"/>
  <c r="L274" i="1"/>
  <c r="K275" i="1"/>
  <c r="M275" i="1" s="1"/>
  <c r="L275" i="1"/>
  <c r="K276" i="1"/>
  <c r="M276" i="1" s="1"/>
  <c r="L276" i="1"/>
  <c r="K277" i="1"/>
  <c r="M277" i="1" s="1"/>
  <c r="L277" i="1"/>
  <c r="K278" i="1"/>
  <c r="M278" i="1" s="1"/>
  <c r="L278" i="1"/>
  <c r="K279" i="1"/>
  <c r="M279" i="1" s="1"/>
  <c r="L279" i="1"/>
  <c r="K280" i="1"/>
  <c r="M280" i="1" s="1"/>
  <c r="L280" i="1"/>
  <c r="K281" i="1"/>
  <c r="M281" i="1" s="1"/>
  <c r="L281" i="1"/>
  <c r="K282" i="1"/>
  <c r="M282" i="1" s="1"/>
  <c r="L282" i="1"/>
  <c r="K283" i="1"/>
  <c r="M283" i="1" s="1"/>
  <c r="L283" i="1"/>
  <c r="K284" i="1"/>
  <c r="M284" i="1" s="1"/>
  <c r="L284" i="1"/>
  <c r="K285" i="1"/>
  <c r="M285" i="1" s="1"/>
  <c r="L285" i="1"/>
  <c r="K286" i="1"/>
  <c r="M286" i="1" s="1"/>
  <c r="L286" i="1"/>
  <c r="K287" i="1"/>
  <c r="M287" i="1" s="1"/>
  <c r="L287" i="1"/>
  <c r="K288" i="1"/>
  <c r="M288" i="1" s="1"/>
  <c r="L288" i="1"/>
  <c r="K289" i="1"/>
  <c r="M289" i="1" s="1"/>
  <c r="L289" i="1"/>
  <c r="K290" i="1"/>
  <c r="M290" i="1" s="1"/>
  <c r="L290" i="1"/>
  <c r="K291" i="1"/>
  <c r="M291" i="1" s="1"/>
  <c r="L291" i="1"/>
  <c r="K292" i="1"/>
  <c r="M292" i="1" s="1"/>
  <c r="L292" i="1"/>
  <c r="K293" i="1"/>
  <c r="M293" i="1" s="1"/>
  <c r="L293" i="1"/>
  <c r="K294" i="1"/>
  <c r="M294" i="1" s="1"/>
  <c r="L294" i="1"/>
  <c r="K295" i="1"/>
  <c r="M295" i="1" s="1"/>
  <c r="L295" i="1"/>
  <c r="K296" i="1"/>
  <c r="M296" i="1" s="1"/>
  <c r="L296" i="1"/>
  <c r="K297" i="1"/>
  <c r="M297" i="1" s="1"/>
  <c r="L297" i="1"/>
  <c r="K298" i="1"/>
  <c r="M298" i="1" s="1"/>
  <c r="L298" i="1"/>
  <c r="K299" i="1"/>
  <c r="M299" i="1" s="1"/>
  <c r="L299" i="1"/>
  <c r="K300" i="1"/>
  <c r="M300" i="1" s="1"/>
  <c r="L300" i="1"/>
  <c r="K301" i="1"/>
  <c r="M301" i="1" s="1"/>
  <c r="L301" i="1"/>
  <c r="K302" i="1"/>
  <c r="M302" i="1" s="1"/>
  <c r="L302" i="1"/>
  <c r="K303" i="1"/>
  <c r="M303" i="1" s="1"/>
  <c r="L303" i="1"/>
  <c r="K304" i="1"/>
  <c r="M304" i="1" s="1"/>
  <c r="L304" i="1"/>
  <c r="K305" i="1"/>
  <c r="M305" i="1" s="1"/>
  <c r="L305" i="1"/>
  <c r="K306" i="1"/>
  <c r="M306" i="1" s="1"/>
  <c r="L306" i="1"/>
  <c r="K307" i="1"/>
  <c r="M307" i="1" s="1"/>
  <c r="L307" i="1"/>
  <c r="K308" i="1"/>
  <c r="M308" i="1" s="1"/>
  <c r="L308" i="1"/>
  <c r="K309" i="1"/>
  <c r="M309" i="1" s="1"/>
  <c r="L309" i="1"/>
  <c r="K310" i="1"/>
  <c r="M310" i="1" s="1"/>
  <c r="L310" i="1"/>
  <c r="K311" i="1"/>
  <c r="M311" i="1" s="1"/>
  <c r="L311" i="1"/>
  <c r="K312" i="1"/>
  <c r="M312" i="1" s="1"/>
  <c r="L312" i="1"/>
  <c r="K313" i="1"/>
  <c r="M313" i="1" s="1"/>
  <c r="L313" i="1"/>
  <c r="K314" i="1"/>
  <c r="M314" i="1" s="1"/>
  <c r="L314" i="1"/>
  <c r="K315" i="1"/>
  <c r="M315" i="1" s="1"/>
  <c r="L315" i="1"/>
  <c r="K316" i="1"/>
  <c r="M316" i="1" s="1"/>
  <c r="L316" i="1"/>
  <c r="K317" i="1"/>
  <c r="M317" i="1" s="1"/>
  <c r="L317" i="1"/>
  <c r="K318" i="1"/>
  <c r="M318" i="1" s="1"/>
  <c r="L318" i="1"/>
  <c r="K319" i="1"/>
  <c r="M319" i="1" s="1"/>
  <c r="L319" i="1"/>
  <c r="K320" i="1"/>
  <c r="M320" i="1" s="1"/>
  <c r="L320" i="1"/>
  <c r="K321" i="1"/>
  <c r="M321" i="1" s="1"/>
  <c r="L321" i="1"/>
  <c r="K322" i="1"/>
  <c r="M322" i="1" s="1"/>
  <c r="L322" i="1"/>
  <c r="K323" i="1"/>
  <c r="M323" i="1" s="1"/>
  <c r="L323" i="1"/>
  <c r="K324" i="1"/>
  <c r="M324" i="1" s="1"/>
  <c r="L324" i="1"/>
  <c r="K325" i="1"/>
  <c r="M325" i="1" s="1"/>
  <c r="L325" i="1"/>
  <c r="K326" i="1"/>
  <c r="M326" i="1" s="1"/>
  <c r="L326" i="1"/>
  <c r="K327" i="1"/>
  <c r="M327" i="1" s="1"/>
  <c r="L327" i="1"/>
  <c r="K328" i="1"/>
  <c r="M328" i="1" s="1"/>
  <c r="L328" i="1"/>
  <c r="K329" i="1"/>
  <c r="M329" i="1" s="1"/>
  <c r="L329" i="1"/>
  <c r="K330" i="1"/>
  <c r="M330" i="1" s="1"/>
  <c r="L330" i="1"/>
  <c r="K331" i="1"/>
  <c r="M331" i="1" s="1"/>
  <c r="L331" i="1"/>
  <c r="K332" i="1"/>
  <c r="M332" i="1" s="1"/>
  <c r="L332" i="1"/>
  <c r="K333" i="1"/>
  <c r="M333" i="1" s="1"/>
  <c r="L333" i="1"/>
  <c r="K334" i="1"/>
  <c r="M334" i="1" s="1"/>
  <c r="L334" i="1"/>
  <c r="K335" i="1"/>
  <c r="M335" i="1" s="1"/>
  <c r="L335" i="1"/>
  <c r="K336" i="1"/>
  <c r="M336" i="1" s="1"/>
  <c r="L336" i="1"/>
  <c r="K337" i="1"/>
  <c r="M337" i="1" s="1"/>
  <c r="L337" i="1"/>
  <c r="K338" i="1"/>
  <c r="M338" i="1" s="1"/>
  <c r="L338" i="1"/>
  <c r="K339" i="1"/>
  <c r="M339" i="1" s="1"/>
  <c r="L339" i="1"/>
  <c r="K340" i="1"/>
  <c r="M340" i="1" s="1"/>
  <c r="L340" i="1"/>
  <c r="K341" i="1"/>
  <c r="M341" i="1" s="1"/>
  <c r="L341" i="1"/>
  <c r="K342" i="1"/>
  <c r="M342" i="1" s="1"/>
  <c r="L342" i="1"/>
  <c r="K343" i="1"/>
  <c r="M343" i="1" s="1"/>
  <c r="L343" i="1"/>
  <c r="K344" i="1"/>
  <c r="M344" i="1" s="1"/>
  <c r="L344" i="1"/>
  <c r="K345" i="1"/>
  <c r="M345" i="1" s="1"/>
  <c r="L345" i="1"/>
  <c r="K346" i="1"/>
  <c r="M346" i="1" s="1"/>
  <c r="L346" i="1"/>
  <c r="K347" i="1"/>
  <c r="M347" i="1" s="1"/>
  <c r="L347" i="1"/>
  <c r="K348" i="1"/>
  <c r="M348" i="1" s="1"/>
  <c r="L348" i="1"/>
  <c r="K349" i="1"/>
  <c r="M349" i="1" s="1"/>
  <c r="L349" i="1"/>
  <c r="K350" i="1"/>
  <c r="M350" i="1" s="1"/>
  <c r="L350" i="1"/>
  <c r="K351" i="1"/>
  <c r="M351" i="1" s="1"/>
  <c r="L351" i="1"/>
  <c r="K352" i="1"/>
  <c r="M352" i="1" s="1"/>
  <c r="L352" i="1"/>
  <c r="K353" i="1"/>
  <c r="M353" i="1" s="1"/>
  <c r="L353" i="1"/>
  <c r="K354" i="1"/>
  <c r="M354" i="1" s="1"/>
  <c r="L354" i="1"/>
  <c r="K355" i="1"/>
  <c r="M355" i="1" s="1"/>
  <c r="L355" i="1"/>
  <c r="K356" i="1"/>
  <c r="M356" i="1" s="1"/>
  <c r="L356" i="1"/>
  <c r="K357" i="1"/>
  <c r="M357" i="1" s="1"/>
  <c r="L357" i="1"/>
  <c r="K358" i="1"/>
  <c r="M358" i="1" s="1"/>
  <c r="L358" i="1"/>
  <c r="K359" i="1"/>
  <c r="M359" i="1" s="1"/>
  <c r="L359" i="1"/>
  <c r="K360" i="1"/>
  <c r="M360" i="1" s="1"/>
  <c r="L360" i="1"/>
  <c r="K361" i="1"/>
  <c r="M361" i="1" s="1"/>
  <c r="L361" i="1"/>
  <c r="K362" i="1"/>
  <c r="M362" i="1" s="1"/>
  <c r="L362" i="1"/>
  <c r="K363" i="1"/>
  <c r="M363" i="1" s="1"/>
  <c r="L363" i="1"/>
  <c r="K364" i="1"/>
  <c r="M364" i="1" s="1"/>
  <c r="L364" i="1"/>
  <c r="K365" i="1"/>
  <c r="M365" i="1" s="1"/>
  <c r="L365" i="1"/>
  <c r="K366" i="1"/>
  <c r="M366" i="1" s="1"/>
  <c r="L366" i="1"/>
  <c r="K367" i="1"/>
  <c r="M367" i="1" s="1"/>
  <c r="L367" i="1"/>
  <c r="K368" i="1"/>
  <c r="M368" i="1" s="1"/>
  <c r="L368" i="1"/>
  <c r="K369" i="1"/>
  <c r="M369" i="1" s="1"/>
  <c r="L369" i="1"/>
  <c r="K370" i="1"/>
  <c r="M370" i="1" s="1"/>
  <c r="L370" i="1"/>
  <c r="K371" i="1"/>
  <c r="M371" i="1" s="1"/>
  <c r="L371" i="1"/>
  <c r="K372" i="1"/>
  <c r="M372" i="1" s="1"/>
  <c r="L372" i="1"/>
  <c r="K373" i="1"/>
  <c r="M373" i="1" s="1"/>
  <c r="L373" i="1"/>
  <c r="K374" i="1"/>
  <c r="M374" i="1" s="1"/>
  <c r="L374" i="1"/>
  <c r="K375" i="1"/>
  <c r="M375" i="1" s="1"/>
  <c r="L375" i="1"/>
  <c r="K376" i="1"/>
  <c r="M376" i="1" s="1"/>
  <c r="L376" i="1"/>
  <c r="K377" i="1"/>
  <c r="M377" i="1" s="1"/>
  <c r="L377" i="1"/>
  <c r="K378" i="1"/>
  <c r="M378" i="1" s="1"/>
  <c r="L378" i="1"/>
  <c r="K379" i="1"/>
  <c r="M379" i="1" s="1"/>
  <c r="L379" i="1"/>
  <c r="K380" i="1"/>
  <c r="M380" i="1" s="1"/>
  <c r="L380" i="1"/>
  <c r="K381" i="1"/>
  <c r="M381" i="1" s="1"/>
  <c r="L381" i="1"/>
  <c r="K382" i="1"/>
  <c r="M382" i="1" s="1"/>
  <c r="L382" i="1"/>
  <c r="K383" i="1"/>
  <c r="M383" i="1" s="1"/>
  <c r="L383" i="1"/>
  <c r="K384" i="1"/>
  <c r="M384" i="1" s="1"/>
  <c r="L384" i="1"/>
  <c r="K385" i="1"/>
  <c r="M385" i="1" s="1"/>
  <c r="L385" i="1"/>
  <c r="K386" i="1"/>
  <c r="M386" i="1" s="1"/>
  <c r="L386" i="1"/>
  <c r="K387" i="1"/>
  <c r="M387" i="1" s="1"/>
  <c r="L387" i="1"/>
  <c r="K388" i="1"/>
  <c r="M388" i="1" s="1"/>
  <c r="L388" i="1"/>
  <c r="K389" i="1"/>
  <c r="M389" i="1" s="1"/>
  <c r="L389" i="1"/>
  <c r="K390" i="1"/>
  <c r="M390" i="1" s="1"/>
  <c r="L390" i="1"/>
  <c r="K391" i="1"/>
  <c r="M391" i="1" s="1"/>
  <c r="L391" i="1"/>
  <c r="K392" i="1"/>
  <c r="M392" i="1" s="1"/>
  <c r="L392" i="1"/>
  <c r="K393" i="1"/>
  <c r="M393" i="1" s="1"/>
  <c r="L393" i="1"/>
  <c r="K394" i="1"/>
  <c r="M394" i="1" s="1"/>
  <c r="L394" i="1"/>
  <c r="K395" i="1"/>
  <c r="M395" i="1" s="1"/>
  <c r="L395" i="1"/>
  <c r="K396" i="1"/>
  <c r="M396" i="1" s="1"/>
  <c r="L396" i="1"/>
  <c r="K397" i="1"/>
  <c r="M397" i="1" s="1"/>
  <c r="L397" i="1"/>
  <c r="K398" i="1"/>
  <c r="M398" i="1" s="1"/>
  <c r="L398" i="1"/>
  <c r="K399" i="1"/>
  <c r="M399" i="1" s="1"/>
  <c r="L399" i="1"/>
  <c r="K400" i="1"/>
  <c r="M400" i="1" s="1"/>
  <c r="L400" i="1"/>
  <c r="K401" i="1"/>
  <c r="M401" i="1" s="1"/>
  <c r="L401" i="1"/>
  <c r="K402" i="1"/>
  <c r="M402" i="1" s="1"/>
  <c r="L402" i="1"/>
  <c r="K403" i="1"/>
  <c r="M403" i="1" s="1"/>
  <c r="L403" i="1"/>
  <c r="K404" i="1"/>
  <c r="M404" i="1" s="1"/>
  <c r="L404" i="1"/>
  <c r="K405" i="1"/>
  <c r="M405" i="1" s="1"/>
  <c r="L405" i="1"/>
  <c r="K406" i="1"/>
  <c r="M406" i="1" s="1"/>
  <c r="L406" i="1"/>
  <c r="K407" i="1"/>
  <c r="M407" i="1" s="1"/>
  <c r="L407" i="1"/>
  <c r="K408" i="1"/>
  <c r="M408" i="1" s="1"/>
  <c r="L408" i="1"/>
  <c r="K409" i="1"/>
  <c r="M409" i="1" s="1"/>
  <c r="L409" i="1"/>
  <c r="K410" i="1"/>
  <c r="M410" i="1" s="1"/>
  <c r="L410" i="1"/>
  <c r="K411" i="1"/>
  <c r="M411" i="1" s="1"/>
  <c r="L411" i="1"/>
  <c r="K412" i="1"/>
  <c r="M412" i="1" s="1"/>
  <c r="L412" i="1"/>
  <c r="K413" i="1"/>
  <c r="M413" i="1" s="1"/>
  <c r="L413" i="1"/>
  <c r="K414" i="1"/>
  <c r="M414" i="1" s="1"/>
  <c r="L414" i="1"/>
  <c r="K415" i="1"/>
  <c r="M415" i="1" s="1"/>
  <c r="L415" i="1"/>
  <c r="K416" i="1"/>
  <c r="M416" i="1" s="1"/>
  <c r="L416" i="1"/>
  <c r="K417" i="1"/>
  <c r="M417" i="1" s="1"/>
  <c r="L417" i="1"/>
  <c r="K418" i="1"/>
  <c r="M418" i="1" s="1"/>
  <c r="L418" i="1"/>
  <c r="K419" i="1"/>
  <c r="M419" i="1" s="1"/>
  <c r="L419" i="1"/>
  <c r="K420" i="1"/>
  <c r="M420" i="1" s="1"/>
  <c r="L420" i="1"/>
  <c r="K421" i="1"/>
  <c r="M421" i="1" s="1"/>
  <c r="L421" i="1"/>
  <c r="K422" i="1"/>
  <c r="M422" i="1" s="1"/>
  <c r="L422" i="1"/>
  <c r="K423" i="1"/>
  <c r="M423" i="1" s="1"/>
  <c r="L423" i="1"/>
  <c r="K424" i="1"/>
  <c r="M424" i="1" s="1"/>
  <c r="L424" i="1"/>
  <c r="K425" i="1"/>
  <c r="M425" i="1" s="1"/>
  <c r="L425" i="1"/>
  <c r="K426" i="1"/>
  <c r="M426" i="1" s="1"/>
  <c r="L426" i="1"/>
  <c r="K427" i="1"/>
  <c r="M427" i="1" s="1"/>
  <c r="L427" i="1"/>
  <c r="K428" i="1"/>
  <c r="M428" i="1" s="1"/>
  <c r="L428" i="1"/>
  <c r="K429" i="1"/>
  <c r="M429" i="1" s="1"/>
  <c r="L429" i="1"/>
  <c r="K430" i="1"/>
  <c r="M430" i="1" s="1"/>
  <c r="L430" i="1"/>
  <c r="K431" i="1"/>
  <c r="M431" i="1" s="1"/>
  <c r="L431" i="1"/>
  <c r="K432" i="1"/>
  <c r="M432" i="1" s="1"/>
  <c r="L432" i="1"/>
  <c r="K433" i="1"/>
  <c r="M433" i="1" s="1"/>
  <c r="L433" i="1"/>
  <c r="K434" i="1"/>
  <c r="M434" i="1" s="1"/>
  <c r="L434" i="1"/>
  <c r="K435" i="1"/>
  <c r="M435" i="1" s="1"/>
  <c r="L435" i="1"/>
  <c r="K436" i="1"/>
  <c r="M436" i="1" s="1"/>
  <c r="L436" i="1"/>
  <c r="K437" i="1"/>
  <c r="M437" i="1" s="1"/>
  <c r="L437" i="1"/>
  <c r="K438" i="1"/>
  <c r="M438" i="1" s="1"/>
  <c r="L438" i="1"/>
  <c r="K439" i="1"/>
  <c r="M439" i="1" s="1"/>
  <c r="L439" i="1"/>
  <c r="K440" i="1"/>
  <c r="M440" i="1" s="1"/>
  <c r="L440" i="1"/>
  <c r="K441" i="1"/>
  <c r="M441" i="1" s="1"/>
  <c r="L441" i="1"/>
  <c r="K442" i="1"/>
  <c r="M442" i="1" s="1"/>
  <c r="L442" i="1"/>
  <c r="K443" i="1"/>
  <c r="M443" i="1" s="1"/>
  <c r="L443" i="1"/>
  <c r="K444" i="1"/>
  <c r="M444" i="1" s="1"/>
  <c r="L444" i="1"/>
  <c r="K445" i="1"/>
  <c r="M445" i="1" s="1"/>
  <c r="L445" i="1"/>
  <c r="K446" i="1"/>
  <c r="M446" i="1" s="1"/>
  <c r="L446" i="1"/>
  <c r="K447" i="1"/>
  <c r="M447" i="1" s="1"/>
  <c r="L447" i="1"/>
  <c r="K448" i="1"/>
  <c r="M448" i="1" s="1"/>
  <c r="L448" i="1"/>
  <c r="K449" i="1"/>
  <c r="M449" i="1" s="1"/>
  <c r="L449" i="1"/>
  <c r="K450" i="1"/>
  <c r="M450" i="1" s="1"/>
  <c r="L450" i="1"/>
  <c r="K451" i="1"/>
  <c r="M451" i="1" s="1"/>
  <c r="L451" i="1"/>
  <c r="K452" i="1"/>
  <c r="M452" i="1" s="1"/>
  <c r="L452" i="1"/>
  <c r="K453" i="1"/>
  <c r="M453" i="1" s="1"/>
  <c r="L453" i="1"/>
  <c r="K454" i="1"/>
  <c r="M454" i="1" s="1"/>
  <c r="L454" i="1"/>
  <c r="K455" i="1"/>
  <c r="M455" i="1" s="1"/>
  <c r="L455" i="1"/>
  <c r="K456" i="1"/>
  <c r="M456" i="1" s="1"/>
  <c r="L456" i="1"/>
  <c r="K457" i="1"/>
  <c r="M457" i="1" s="1"/>
  <c r="L457" i="1"/>
  <c r="K458" i="1"/>
  <c r="M458" i="1" s="1"/>
  <c r="L458" i="1"/>
  <c r="K459" i="1"/>
  <c r="M459" i="1" s="1"/>
  <c r="L459" i="1"/>
  <c r="K460" i="1"/>
  <c r="M460" i="1" s="1"/>
  <c r="L460" i="1"/>
  <c r="K461" i="1"/>
  <c r="M461" i="1" s="1"/>
  <c r="L461" i="1"/>
  <c r="K462" i="1"/>
  <c r="M462" i="1" s="1"/>
  <c r="L462" i="1"/>
  <c r="K463" i="1"/>
  <c r="M463" i="1" s="1"/>
  <c r="L463" i="1"/>
  <c r="K464" i="1"/>
  <c r="M464" i="1" s="1"/>
  <c r="L464" i="1"/>
  <c r="K465" i="1"/>
  <c r="M465" i="1" s="1"/>
  <c r="L465" i="1"/>
  <c r="K466" i="1"/>
  <c r="M466" i="1" s="1"/>
  <c r="L466" i="1"/>
  <c r="K467" i="1"/>
  <c r="M467" i="1" s="1"/>
  <c r="L467" i="1"/>
  <c r="K468" i="1"/>
  <c r="M468" i="1" s="1"/>
  <c r="L468" i="1"/>
  <c r="K469" i="1"/>
  <c r="M469" i="1" s="1"/>
  <c r="L469" i="1"/>
  <c r="K470" i="1"/>
  <c r="M470" i="1" s="1"/>
  <c r="L470" i="1"/>
  <c r="K471" i="1"/>
  <c r="M471" i="1" s="1"/>
  <c r="L471" i="1"/>
  <c r="K472" i="1"/>
  <c r="M472" i="1" s="1"/>
  <c r="L472" i="1"/>
  <c r="K473" i="1"/>
  <c r="M473" i="1" s="1"/>
  <c r="L473" i="1"/>
  <c r="K474" i="1"/>
  <c r="M474" i="1" s="1"/>
  <c r="L474" i="1"/>
  <c r="K475" i="1"/>
  <c r="M475" i="1" s="1"/>
  <c r="L475" i="1"/>
  <c r="K476" i="1"/>
  <c r="M476" i="1" s="1"/>
  <c r="L476" i="1"/>
  <c r="K477" i="1"/>
  <c r="M477" i="1" s="1"/>
  <c r="L477" i="1"/>
  <c r="K478" i="1"/>
  <c r="M478" i="1" s="1"/>
  <c r="L478" i="1"/>
  <c r="K479" i="1"/>
  <c r="M479" i="1" s="1"/>
  <c r="L479" i="1"/>
  <c r="K480" i="1"/>
  <c r="M480" i="1" s="1"/>
  <c r="L480" i="1"/>
  <c r="K481" i="1"/>
  <c r="M481" i="1" s="1"/>
  <c r="L481" i="1"/>
  <c r="K482" i="1"/>
  <c r="M482" i="1" s="1"/>
  <c r="L482" i="1"/>
  <c r="K483" i="1"/>
  <c r="M483" i="1" s="1"/>
  <c r="L483" i="1"/>
  <c r="K484" i="1"/>
  <c r="M484" i="1" s="1"/>
  <c r="L484" i="1"/>
  <c r="K485" i="1"/>
  <c r="M485" i="1" s="1"/>
  <c r="L485" i="1"/>
  <c r="K486" i="1"/>
  <c r="M486" i="1" s="1"/>
  <c r="L486" i="1"/>
  <c r="K487" i="1"/>
  <c r="M487" i="1" s="1"/>
  <c r="L487" i="1"/>
  <c r="K488" i="1"/>
  <c r="M488" i="1" s="1"/>
  <c r="L488" i="1"/>
  <c r="K489" i="1"/>
  <c r="M489" i="1" s="1"/>
  <c r="L489" i="1"/>
  <c r="K490" i="1"/>
  <c r="M490" i="1" s="1"/>
  <c r="L490" i="1"/>
  <c r="K491" i="1"/>
  <c r="M491" i="1" s="1"/>
  <c r="L491" i="1"/>
  <c r="K492" i="1"/>
  <c r="M492" i="1" s="1"/>
  <c r="L492" i="1"/>
  <c r="K493" i="1"/>
  <c r="M493" i="1" s="1"/>
  <c r="L493" i="1"/>
  <c r="K494" i="1"/>
  <c r="M494" i="1" s="1"/>
  <c r="L494" i="1"/>
  <c r="K495" i="1"/>
  <c r="M495" i="1" s="1"/>
  <c r="L495" i="1"/>
  <c r="K496" i="1"/>
  <c r="M496" i="1" s="1"/>
  <c r="L496" i="1"/>
  <c r="K497" i="1"/>
  <c r="M497" i="1" s="1"/>
  <c r="L497" i="1"/>
  <c r="K498" i="1"/>
  <c r="M498" i="1" s="1"/>
  <c r="L498" i="1"/>
  <c r="K499" i="1"/>
  <c r="M499" i="1" s="1"/>
  <c r="L499" i="1"/>
  <c r="K500" i="1"/>
  <c r="M500" i="1" s="1"/>
  <c r="L500" i="1"/>
  <c r="K501" i="1"/>
  <c r="M501" i="1" s="1"/>
  <c r="L501" i="1"/>
  <c r="K502" i="1"/>
  <c r="M502" i="1" s="1"/>
  <c r="L502" i="1"/>
  <c r="K503" i="1"/>
  <c r="M503" i="1" s="1"/>
  <c r="L503" i="1"/>
  <c r="K504" i="1"/>
  <c r="M504" i="1" s="1"/>
  <c r="L504" i="1"/>
  <c r="K505" i="1"/>
  <c r="M505" i="1" s="1"/>
  <c r="L505" i="1"/>
  <c r="K506" i="1"/>
  <c r="M506" i="1" s="1"/>
  <c r="L506" i="1"/>
  <c r="K507" i="1"/>
  <c r="M507" i="1" s="1"/>
  <c r="L507" i="1"/>
  <c r="K508" i="1"/>
  <c r="M508" i="1" s="1"/>
  <c r="L508" i="1"/>
  <c r="K509" i="1"/>
  <c r="M509" i="1" s="1"/>
  <c r="L509" i="1"/>
  <c r="K510" i="1"/>
  <c r="M510" i="1" s="1"/>
  <c r="L510" i="1"/>
  <c r="K511" i="1"/>
  <c r="M511" i="1" s="1"/>
  <c r="L511" i="1"/>
  <c r="K512" i="1"/>
  <c r="M512" i="1" s="1"/>
  <c r="L512" i="1"/>
  <c r="K513" i="1"/>
  <c r="M513" i="1" s="1"/>
  <c r="L513" i="1"/>
  <c r="K514" i="1"/>
  <c r="M514" i="1" s="1"/>
  <c r="L514" i="1"/>
  <c r="K515" i="1"/>
  <c r="M515" i="1" s="1"/>
  <c r="L515" i="1"/>
  <c r="K516" i="1"/>
  <c r="M516" i="1" s="1"/>
  <c r="L516" i="1"/>
  <c r="K517" i="1"/>
  <c r="M517" i="1" s="1"/>
  <c r="L517" i="1"/>
  <c r="K518" i="1"/>
  <c r="M518" i="1" s="1"/>
  <c r="L518" i="1"/>
  <c r="K519" i="1"/>
  <c r="M519" i="1" s="1"/>
  <c r="L519" i="1"/>
  <c r="K520" i="1"/>
  <c r="M520" i="1" s="1"/>
  <c r="L520" i="1"/>
  <c r="K521" i="1"/>
  <c r="M521" i="1" s="1"/>
  <c r="L521" i="1"/>
  <c r="K522" i="1"/>
  <c r="M522" i="1" s="1"/>
  <c r="L522" i="1"/>
  <c r="K523" i="1"/>
  <c r="M523" i="1" s="1"/>
  <c r="L523" i="1"/>
  <c r="K524" i="1"/>
  <c r="M524" i="1" s="1"/>
  <c r="L524" i="1"/>
  <c r="K525" i="1"/>
  <c r="M525" i="1" s="1"/>
  <c r="L525" i="1"/>
  <c r="K526" i="1"/>
  <c r="M526" i="1" s="1"/>
  <c r="L526" i="1"/>
  <c r="K527" i="1"/>
  <c r="M527" i="1" s="1"/>
  <c r="L527" i="1"/>
  <c r="K528" i="1"/>
  <c r="M528" i="1" s="1"/>
  <c r="L528" i="1"/>
  <c r="K529" i="1"/>
  <c r="M529" i="1" s="1"/>
  <c r="L529" i="1"/>
  <c r="K530" i="1"/>
  <c r="M530" i="1" s="1"/>
  <c r="L530" i="1"/>
  <c r="K531" i="1"/>
  <c r="M531" i="1" s="1"/>
  <c r="L531" i="1"/>
  <c r="K532" i="1"/>
  <c r="M532" i="1" s="1"/>
  <c r="L532" i="1"/>
  <c r="K533" i="1"/>
  <c r="M533" i="1" s="1"/>
  <c r="L533" i="1"/>
  <c r="K534" i="1"/>
  <c r="M534" i="1" s="1"/>
  <c r="L534" i="1"/>
  <c r="K535" i="1"/>
  <c r="M535" i="1" s="1"/>
  <c r="L535" i="1"/>
  <c r="K536" i="1"/>
  <c r="M536" i="1" s="1"/>
  <c r="L536" i="1"/>
  <c r="K537" i="1"/>
  <c r="M537" i="1" s="1"/>
  <c r="L537" i="1"/>
  <c r="K538" i="1"/>
  <c r="M538" i="1" s="1"/>
  <c r="L538" i="1"/>
  <c r="K539" i="1"/>
  <c r="M539" i="1" s="1"/>
  <c r="L539" i="1"/>
  <c r="K540" i="1"/>
  <c r="M540" i="1" s="1"/>
  <c r="L540" i="1"/>
  <c r="K541" i="1"/>
  <c r="M541" i="1" s="1"/>
  <c r="L541" i="1"/>
  <c r="K542" i="1"/>
  <c r="M542" i="1" s="1"/>
  <c r="L542" i="1"/>
  <c r="K543" i="1"/>
  <c r="M543" i="1" s="1"/>
  <c r="L543" i="1"/>
  <c r="K544" i="1"/>
  <c r="M544" i="1" s="1"/>
  <c r="L544" i="1"/>
  <c r="K545" i="1"/>
  <c r="M545" i="1" s="1"/>
  <c r="L545" i="1"/>
  <c r="K546" i="1"/>
  <c r="M546" i="1" s="1"/>
  <c r="L546" i="1"/>
  <c r="K547" i="1"/>
  <c r="M547" i="1" s="1"/>
  <c r="L547" i="1"/>
  <c r="K548" i="1"/>
  <c r="M548" i="1" s="1"/>
  <c r="L548" i="1"/>
  <c r="K549" i="1"/>
  <c r="M549" i="1" s="1"/>
  <c r="L549" i="1"/>
  <c r="K550" i="1"/>
  <c r="M550" i="1" s="1"/>
  <c r="L550" i="1"/>
  <c r="K551" i="1"/>
  <c r="M551" i="1" s="1"/>
  <c r="L551" i="1"/>
  <c r="K552" i="1"/>
  <c r="M552" i="1" s="1"/>
  <c r="L552" i="1"/>
  <c r="K553" i="1"/>
  <c r="M553" i="1" s="1"/>
  <c r="L553" i="1"/>
  <c r="K554" i="1"/>
  <c r="M554" i="1" s="1"/>
  <c r="L554" i="1"/>
  <c r="K555" i="1"/>
  <c r="M555" i="1" s="1"/>
  <c r="L555" i="1"/>
  <c r="K556" i="1"/>
  <c r="M556" i="1" s="1"/>
  <c r="L556" i="1"/>
  <c r="K557" i="1"/>
  <c r="M557" i="1" s="1"/>
  <c r="L557" i="1"/>
  <c r="K558" i="1"/>
  <c r="M558" i="1" s="1"/>
  <c r="L558" i="1"/>
  <c r="K559" i="1"/>
  <c r="M559" i="1" s="1"/>
  <c r="L559" i="1"/>
  <c r="K560" i="1"/>
  <c r="M560" i="1" s="1"/>
  <c r="L560" i="1"/>
  <c r="K561" i="1"/>
  <c r="M561" i="1" s="1"/>
  <c r="L561" i="1"/>
  <c r="K562" i="1"/>
  <c r="M562" i="1" s="1"/>
  <c r="L562" i="1"/>
  <c r="K563" i="1"/>
  <c r="M563" i="1" s="1"/>
  <c r="L563" i="1"/>
  <c r="K564" i="1"/>
  <c r="M564" i="1" s="1"/>
  <c r="L564" i="1"/>
  <c r="K565" i="1"/>
  <c r="M565" i="1" s="1"/>
  <c r="L565" i="1"/>
  <c r="K566" i="1"/>
  <c r="M566" i="1" s="1"/>
  <c r="L566" i="1"/>
  <c r="K567" i="1"/>
  <c r="M567" i="1" s="1"/>
  <c r="L567" i="1"/>
  <c r="K568" i="1"/>
  <c r="M568" i="1" s="1"/>
  <c r="L568" i="1"/>
  <c r="K569" i="1"/>
  <c r="M569" i="1" s="1"/>
  <c r="L569" i="1"/>
  <c r="K570" i="1"/>
  <c r="M570" i="1" s="1"/>
  <c r="L570" i="1"/>
  <c r="K571" i="1"/>
  <c r="M571" i="1" s="1"/>
  <c r="L571" i="1"/>
  <c r="K572" i="1"/>
  <c r="M572" i="1" s="1"/>
  <c r="L572" i="1"/>
  <c r="K573" i="1"/>
  <c r="M573" i="1" s="1"/>
  <c r="L573" i="1"/>
  <c r="K574" i="1"/>
  <c r="M574" i="1" s="1"/>
  <c r="L574" i="1"/>
  <c r="K575" i="1"/>
  <c r="M575" i="1" s="1"/>
  <c r="L575" i="1"/>
  <c r="K576" i="1"/>
  <c r="M576" i="1" s="1"/>
  <c r="L576" i="1"/>
  <c r="K577" i="1"/>
  <c r="M577" i="1" s="1"/>
  <c r="L577" i="1"/>
  <c r="K578" i="1"/>
  <c r="M578" i="1" s="1"/>
  <c r="L578" i="1"/>
  <c r="K579" i="1"/>
  <c r="M579" i="1" s="1"/>
  <c r="L579" i="1"/>
  <c r="K580" i="1"/>
  <c r="M580" i="1" s="1"/>
  <c r="L580" i="1"/>
  <c r="K581" i="1"/>
  <c r="M581" i="1" s="1"/>
  <c r="L581" i="1"/>
  <c r="K582" i="1"/>
  <c r="M582" i="1" s="1"/>
  <c r="L582" i="1"/>
  <c r="K583" i="1"/>
  <c r="M583" i="1" s="1"/>
  <c r="L583" i="1"/>
  <c r="K584" i="1"/>
  <c r="M584" i="1" s="1"/>
  <c r="L584" i="1"/>
  <c r="K585" i="1"/>
  <c r="M585" i="1" s="1"/>
  <c r="L585" i="1"/>
  <c r="K586" i="1"/>
  <c r="M586" i="1" s="1"/>
  <c r="L586" i="1"/>
  <c r="K587" i="1"/>
  <c r="M587" i="1" s="1"/>
  <c r="L587" i="1"/>
  <c r="K588" i="1"/>
  <c r="M588" i="1" s="1"/>
  <c r="L588" i="1"/>
  <c r="K589" i="1"/>
  <c r="M589" i="1" s="1"/>
  <c r="L589" i="1"/>
  <c r="K590" i="1"/>
  <c r="M590" i="1" s="1"/>
  <c r="L590" i="1"/>
  <c r="K591" i="1"/>
  <c r="M591" i="1" s="1"/>
  <c r="L591" i="1"/>
  <c r="K592" i="1"/>
  <c r="M592" i="1" s="1"/>
  <c r="L592" i="1"/>
  <c r="K593" i="1"/>
  <c r="M593" i="1" s="1"/>
  <c r="L593" i="1"/>
  <c r="K594" i="1"/>
  <c r="M594" i="1" s="1"/>
  <c r="L594" i="1"/>
  <c r="K595" i="1"/>
  <c r="M595" i="1" s="1"/>
  <c r="L595" i="1"/>
  <c r="K596" i="1"/>
  <c r="M596" i="1" s="1"/>
  <c r="L596" i="1"/>
  <c r="K597" i="1"/>
  <c r="M597" i="1" s="1"/>
  <c r="L597" i="1"/>
  <c r="K598" i="1"/>
  <c r="M598" i="1" s="1"/>
  <c r="L598" i="1"/>
  <c r="K599" i="1"/>
  <c r="M599" i="1" s="1"/>
  <c r="L599" i="1"/>
  <c r="K600" i="1"/>
  <c r="M600" i="1" s="1"/>
  <c r="L600" i="1"/>
  <c r="K601" i="1"/>
  <c r="M601" i="1" s="1"/>
  <c r="L601" i="1"/>
  <c r="K602" i="1"/>
  <c r="M602" i="1" s="1"/>
  <c r="L602" i="1"/>
  <c r="K603" i="1"/>
  <c r="M603" i="1" s="1"/>
  <c r="L603" i="1"/>
  <c r="K604" i="1"/>
  <c r="M604" i="1" s="1"/>
  <c r="L604" i="1"/>
  <c r="K605" i="1"/>
  <c r="M605" i="1" s="1"/>
  <c r="L605" i="1"/>
  <c r="K606" i="1"/>
  <c r="M606" i="1" s="1"/>
  <c r="L606" i="1"/>
  <c r="K607" i="1"/>
  <c r="M607" i="1" s="1"/>
  <c r="L607" i="1"/>
  <c r="K608" i="1"/>
  <c r="M608" i="1" s="1"/>
  <c r="L608" i="1"/>
  <c r="K609" i="1"/>
  <c r="M609" i="1" s="1"/>
  <c r="L609" i="1"/>
  <c r="K610" i="1"/>
  <c r="M610" i="1" s="1"/>
  <c r="L610" i="1"/>
  <c r="K611" i="1"/>
  <c r="M611" i="1" s="1"/>
  <c r="L611" i="1"/>
  <c r="K612" i="1"/>
  <c r="M612" i="1" s="1"/>
  <c r="L612" i="1"/>
  <c r="K613" i="1"/>
  <c r="M613" i="1" s="1"/>
  <c r="L613" i="1"/>
  <c r="K614" i="1"/>
  <c r="M614" i="1" s="1"/>
  <c r="L614" i="1"/>
  <c r="K615" i="1"/>
  <c r="M615" i="1" s="1"/>
  <c r="L615" i="1"/>
  <c r="K616" i="1"/>
  <c r="M616" i="1" s="1"/>
  <c r="L616" i="1"/>
  <c r="K617" i="1"/>
  <c r="M617" i="1" s="1"/>
  <c r="L617" i="1"/>
  <c r="K618" i="1"/>
  <c r="M618" i="1" s="1"/>
  <c r="L618" i="1"/>
  <c r="K619" i="1"/>
  <c r="M619" i="1" s="1"/>
  <c r="L619" i="1"/>
  <c r="K620" i="1"/>
  <c r="M620" i="1" s="1"/>
  <c r="L620" i="1"/>
  <c r="K621" i="1"/>
  <c r="M621" i="1" s="1"/>
  <c r="L621" i="1"/>
  <c r="K622" i="1"/>
  <c r="M622" i="1" s="1"/>
  <c r="L622" i="1"/>
  <c r="K623" i="1"/>
  <c r="M623" i="1" s="1"/>
  <c r="L623" i="1"/>
  <c r="K624" i="1"/>
  <c r="M624" i="1" s="1"/>
  <c r="L624" i="1"/>
  <c r="K625" i="1"/>
  <c r="M625" i="1" s="1"/>
  <c r="L625" i="1"/>
  <c r="K626" i="1"/>
  <c r="M626" i="1" s="1"/>
  <c r="L626" i="1"/>
  <c r="K627" i="1"/>
  <c r="M627" i="1" s="1"/>
  <c r="L627" i="1"/>
  <c r="K628" i="1"/>
  <c r="M628" i="1" s="1"/>
  <c r="L628" i="1"/>
  <c r="K629" i="1"/>
  <c r="M629" i="1" s="1"/>
  <c r="L629" i="1"/>
  <c r="K630" i="1"/>
  <c r="M630" i="1" s="1"/>
  <c r="L630" i="1"/>
  <c r="K631" i="1"/>
  <c r="M631" i="1" s="1"/>
  <c r="L631" i="1"/>
  <c r="K632" i="1"/>
  <c r="M632" i="1" s="1"/>
  <c r="L632" i="1"/>
  <c r="K633" i="1"/>
  <c r="M633" i="1" s="1"/>
  <c r="L633" i="1"/>
  <c r="K634" i="1"/>
  <c r="M634" i="1" s="1"/>
  <c r="L634" i="1"/>
  <c r="K635" i="1"/>
  <c r="M635" i="1" s="1"/>
  <c r="L635" i="1"/>
  <c r="K636" i="1"/>
  <c r="M636" i="1" s="1"/>
  <c r="L636" i="1"/>
  <c r="K637" i="1"/>
  <c r="M637" i="1" s="1"/>
  <c r="L637" i="1"/>
  <c r="K638" i="1"/>
  <c r="M638" i="1" s="1"/>
  <c r="L638" i="1"/>
  <c r="K639" i="1"/>
  <c r="M639" i="1" s="1"/>
  <c r="L639" i="1"/>
  <c r="K640" i="1"/>
  <c r="M640" i="1" s="1"/>
  <c r="L640" i="1"/>
  <c r="K641" i="1"/>
  <c r="M641" i="1" s="1"/>
  <c r="L641" i="1"/>
  <c r="K642" i="1"/>
  <c r="M642" i="1" s="1"/>
  <c r="L642" i="1"/>
  <c r="K643" i="1"/>
  <c r="M643" i="1" s="1"/>
  <c r="L643" i="1"/>
  <c r="K644" i="1"/>
  <c r="M644" i="1" s="1"/>
  <c r="L644" i="1"/>
  <c r="K645" i="1"/>
  <c r="M645" i="1" s="1"/>
  <c r="L645" i="1"/>
  <c r="K646" i="1"/>
  <c r="M646" i="1" s="1"/>
  <c r="L646" i="1"/>
  <c r="K647" i="1"/>
  <c r="M647" i="1" s="1"/>
  <c r="L647" i="1"/>
  <c r="K648" i="1"/>
  <c r="M648" i="1" s="1"/>
  <c r="L648" i="1"/>
  <c r="K649" i="1"/>
  <c r="M649" i="1" s="1"/>
  <c r="L649" i="1"/>
  <c r="K650" i="1"/>
  <c r="M650" i="1" s="1"/>
  <c r="L650" i="1"/>
  <c r="K651" i="1"/>
  <c r="M651" i="1" s="1"/>
  <c r="L651" i="1"/>
  <c r="K652" i="1"/>
  <c r="M652" i="1" s="1"/>
  <c r="L652" i="1"/>
  <c r="K653" i="1"/>
  <c r="M653" i="1" s="1"/>
  <c r="L653" i="1"/>
  <c r="K654" i="1"/>
  <c r="M654" i="1" s="1"/>
  <c r="L654" i="1"/>
  <c r="K655" i="1"/>
  <c r="M655" i="1" s="1"/>
  <c r="L655" i="1"/>
  <c r="K656" i="1"/>
  <c r="M656" i="1" s="1"/>
  <c r="L656" i="1"/>
  <c r="K657" i="1"/>
  <c r="M657" i="1" s="1"/>
  <c r="L657" i="1"/>
  <c r="K658" i="1"/>
  <c r="M658" i="1" s="1"/>
  <c r="L658" i="1"/>
  <c r="K659" i="1"/>
  <c r="M659" i="1" s="1"/>
  <c r="L659" i="1"/>
  <c r="K660" i="1"/>
  <c r="M660" i="1" s="1"/>
  <c r="L660" i="1"/>
  <c r="K661" i="1"/>
  <c r="M661" i="1" s="1"/>
  <c r="L661" i="1"/>
  <c r="K662" i="1"/>
  <c r="M662" i="1" s="1"/>
  <c r="L662" i="1"/>
  <c r="K663" i="1"/>
  <c r="M663" i="1" s="1"/>
  <c r="L663" i="1"/>
  <c r="K664" i="1"/>
  <c r="M664" i="1" s="1"/>
  <c r="L664" i="1"/>
  <c r="K665" i="1"/>
  <c r="M665" i="1" s="1"/>
  <c r="L665" i="1"/>
  <c r="K666" i="1"/>
  <c r="M666" i="1" s="1"/>
  <c r="L666" i="1"/>
  <c r="K667" i="1"/>
  <c r="M667" i="1" s="1"/>
  <c r="L667" i="1"/>
  <c r="K668" i="1"/>
  <c r="M668" i="1" s="1"/>
  <c r="L668" i="1"/>
  <c r="K669" i="1"/>
  <c r="M669" i="1" s="1"/>
  <c r="L669" i="1"/>
  <c r="K670" i="1"/>
  <c r="M670" i="1" s="1"/>
  <c r="L670" i="1"/>
  <c r="K671" i="1"/>
  <c r="M671" i="1" s="1"/>
  <c r="L671" i="1"/>
  <c r="K672" i="1"/>
  <c r="M672" i="1" s="1"/>
  <c r="L672" i="1"/>
  <c r="K673" i="1"/>
  <c r="M673" i="1" s="1"/>
  <c r="L673" i="1"/>
  <c r="K674" i="1"/>
  <c r="M674" i="1" s="1"/>
  <c r="L674" i="1"/>
  <c r="K675" i="1"/>
  <c r="M675" i="1" s="1"/>
  <c r="L675" i="1"/>
  <c r="K676" i="1"/>
  <c r="M676" i="1" s="1"/>
  <c r="L676" i="1"/>
  <c r="K677" i="1"/>
  <c r="M677" i="1" s="1"/>
  <c r="L677" i="1"/>
  <c r="K678" i="1"/>
  <c r="M678" i="1" s="1"/>
  <c r="L678" i="1"/>
  <c r="K679" i="1"/>
  <c r="M679" i="1" s="1"/>
  <c r="L679" i="1"/>
  <c r="K680" i="1"/>
  <c r="M680" i="1" s="1"/>
  <c r="L680" i="1"/>
  <c r="K681" i="1"/>
  <c r="M681" i="1" s="1"/>
  <c r="L681" i="1"/>
  <c r="K682" i="1"/>
  <c r="M682" i="1" s="1"/>
  <c r="L682" i="1"/>
  <c r="K683" i="1"/>
  <c r="M683" i="1" s="1"/>
  <c r="L683" i="1"/>
  <c r="K684" i="1"/>
  <c r="M684" i="1" s="1"/>
  <c r="L684" i="1"/>
  <c r="K685" i="1"/>
  <c r="M685" i="1" s="1"/>
  <c r="L685" i="1"/>
  <c r="K686" i="1"/>
  <c r="M686" i="1" s="1"/>
  <c r="L686" i="1"/>
  <c r="K687" i="1"/>
  <c r="M687" i="1" s="1"/>
  <c r="L687" i="1"/>
  <c r="K688" i="1"/>
  <c r="M688" i="1" s="1"/>
  <c r="L688" i="1"/>
  <c r="K689" i="1"/>
  <c r="M689" i="1" s="1"/>
  <c r="L689" i="1"/>
  <c r="K690" i="1"/>
  <c r="M690" i="1" s="1"/>
  <c r="L690" i="1"/>
  <c r="K691" i="1"/>
  <c r="M691" i="1" s="1"/>
  <c r="L691" i="1"/>
  <c r="K692" i="1"/>
  <c r="M692" i="1" s="1"/>
  <c r="L692" i="1"/>
  <c r="K693" i="1"/>
  <c r="M693" i="1" s="1"/>
  <c r="L693" i="1"/>
  <c r="K694" i="1"/>
  <c r="M694" i="1" s="1"/>
  <c r="L694" i="1"/>
  <c r="K695" i="1"/>
  <c r="M695" i="1" s="1"/>
  <c r="L695" i="1"/>
  <c r="K696" i="1"/>
  <c r="M696" i="1" s="1"/>
  <c r="L696" i="1"/>
  <c r="K697" i="1"/>
  <c r="M697" i="1" s="1"/>
  <c r="L697" i="1"/>
  <c r="K698" i="1"/>
  <c r="M698" i="1" s="1"/>
  <c r="L698" i="1"/>
  <c r="K699" i="1"/>
  <c r="M699" i="1" s="1"/>
  <c r="L699" i="1"/>
  <c r="K700" i="1"/>
  <c r="M700" i="1" s="1"/>
  <c r="L700" i="1"/>
  <c r="K701" i="1"/>
  <c r="M701" i="1" s="1"/>
  <c r="L701" i="1"/>
  <c r="K702" i="1"/>
  <c r="M702" i="1" s="1"/>
  <c r="L702" i="1"/>
  <c r="K703" i="1"/>
  <c r="M703" i="1" s="1"/>
  <c r="L703" i="1"/>
  <c r="K704" i="1"/>
  <c r="M704" i="1" s="1"/>
  <c r="L704" i="1"/>
  <c r="K705" i="1"/>
  <c r="M705" i="1" s="1"/>
  <c r="L705" i="1"/>
  <c r="K706" i="1"/>
  <c r="M706" i="1" s="1"/>
  <c r="L706" i="1"/>
  <c r="K707" i="1"/>
  <c r="M707" i="1" s="1"/>
  <c r="L707" i="1"/>
  <c r="K708" i="1"/>
  <c r="M708" i="1" s="1"/>
  <c r="L708" i="1"/>
  <c r="K709" i="1"/>
  <c r="M709" i="1" s="1"/>
  <c r="L709" i="1"/>
  <c r="K710" i="1"/>
  <c r="M710" i="1" s="1"/>
  <c r="L710" i="1"/>
  <c r="K711" i="1"/>
  <c r="M711" i="1" s="1"/>
  <c r="L711" i="1"/>
  <c r="K712" i="1"/>
  <c r="M712" i="1" s="1"/>
  <c r="L712" i="1"/>
  <c r="K713" i="1"/>
  <c r="M713" i="1" s="1"/>
  <c r="L713" i="1"/>
  <c r="K714" i="1"/>
  <c r="M714" i="1" s="1"/>
  <c r="L714" i="1"/>
  <c r="K715" i="1"/>
  <c r="M715" i="1" s="1"/>
  <c r="L715" i="1"/>
  <c r="K716" i="1"/>
  <c r="M716" i="1" s="1"/>
  <c r="L716" i="1"/>
  <c r="K717" i="1"/>
  <c r="M717" i="1" s="1"/>
  <c r="L717" i="1"/>
  <c r="K718" i="1"/>
  <c r="M718" i="1" s="1"/>
  <c r="L718" i="1"/>
  <c r="K719" i="1"/>
  <c r="M719" i="1" s="1"/>
  <c r="L719" i="1"/>
  <c r="K720" i="1"/>
  <c r="M720" i="1" s="1"/>
  <c r="L720" i="1"/>
  <c r="K721" i="1"/>
  <c r="M721" i="1" s="1"/>
  <c r="L721" i="1"/>
  <c r="K722" i="1"/>
  <c r="M722" i="1" s="1"/>
  <c r="L722" i="1"/>
  <c r="K723" i="1"/>
  <c r="M723" i="1" s="1"/>
  <c r="L723" i="1"/>
  <c r="K724" i="1"/>
  <c r="M724" i="1" s="1"/>
  <c r="L724" i="1"/>
  <c r="K725" i="1"/>
  <c r="M725" i="1" s="1"/>
  <c r="L725" i="1"/>
  <c r="K726" i="1"/>
  <c r="M726" i="1" s="1"/>
  <c r="L726" i="1"/>
  <c r="K727" i="1"/>
  <c r="M727" i="1" s="1"/>
  <c r="L727" i="1"/>
  <c r="K728" i="1"/>
  <c r="M728" i="1" s="1"/>
  <c r="L728" i="1"/>
  <c r="K729" i="1"/>
  <c r="M729" i="1" s="1"/>
  <c r="L729" i="1"/>
  <c r="K730" i="1"/>
  <c r="M730" i="1" s="1"/>
  <c r="L730" i="1"/>
  <c r="K731" i="1"/>
  <c r="M731" i="1" s="1"/>
  <c r="L731" i="1"/>
  <c r="K732" i="1"/>
  <c r="M732" i="1" s="1"/>
  <c r="L732" i="1"/>
  <c r="K733" i="1"/>
  <c r="M733" i="1" s="1"/>
  <c r="L733" i="1"/>
  <c r="K734" i="1"/>
  <c r="M734" i="1" s="1"/>
  <c r="L734" i="1"/>
  <c r="K735" i="1"/>
  <c r="M735" i="1" s="1"/>
  <c r="L735" i="1"/>
  <c r="K736" i="1"/>
  <c r="M736" i="1" s="1"/>
  <c r="L736" i="1"/>
  <c r="K737" i="1"/>
  <c r="M737" i="1" s="1"/>
  <c r="L737" i="1"/>
  <c r="K738" i="1"/>
  <c r="M738" i="1" s="1"/>
  <c r="L738" i="1"/>
  <c r="K739" i="1"/>
  <c r="M739" i="1" s="1"/>
  <c r="L739" i="1"/>
  <c r="K740" i="1"/>
  <c r="M740" i="1" s="1"/>
  <c r="L740" i="1"/>
  <c r="K741" i="1"/>
  <c r="M741" i="1" s="1"/>
  <c r="L741" i="1"/>
  <c r="K742" i="1"/>
  <c r="M742" i="1" s="1"/>
  <c r="L742" i="1"/>
  <c r="K743" i="1"/>
  <c r="M743" i="1" s="1"/>
  <c r="L743" i="1"/>
  <c r="K744" i="1"/>
  <c r="M744" i="1" s="1"/>
  <c r="L744" i="1"/>
  <c r="K745" i="1"/>
  <c r="M745" i="1" s="1"/>
  <c r="L745" i="1"/>
  <c r="K746" i="1"/>
  <c r="M746" i="1" s="1"/>
  <c r="L746" i="1"/>
  <c r="K747" i="1"/>
  <c r="M747" i="1" s="1"/>
  <c r="L747" i="1"/>
  <c r="K748" i="1"/>
  <c r="M748" i="1" s="1"/>
  <c r="L748" i="1"/>
  <c r="K749" i="1"/>
  <c r="M749" i="1" s="1"/>
  <c r="L749" i="1"/>
  <c r="K750" i="1"/>
  <c r="M750" i="1" s="1"/>
  <c r="L750" i="1"/>
  <c r="K751" i="1"/>
  <c r="M751" i="1" s="1"/>
  <c r="L751" i="1"/>
  <c r="K752" i="1"/>
  <c r="M752" i="1" s="1"/>
  <c r="L752" i="1"/>
  <c r="K753" i="1"/>
  <c r="M753" i="1" s="1"/>
  <c r="L753" i="1"/>
  <c r="K754" i="1"/>
  <c r="M754" i="1" s="1"/>
  <c r="L754" i="1"/>
  <c r="K755" i="1"/>
  <c r="M755" i="1" s="1"/>
  <c r="L755" i="1"/>
  <c r="K756" i="1"/>
  <c r="M756" i="1" s="1"/>
  <c r="L756" i="1"/>
  <c r="K757" i="1"/>
  <c r="M757" i="1" s="1"/>
  <c r="L757" i="1"/>
  <c r="K758" i="1"/>
  <c r="M758" i="1" s="1"/>
  <c r="L758" i="1"/>
  <c r="K759" i="1"/>
  <c r="M759" i="1" s="1"/>
  <c r="L759" i="1"/>
  <c r="K760" i="1"/>
  <c r="M760" i="1" s="1"/>
  <c r="L760" i="1"/>
  <c r="K761" i="1"/>
  <c r="M761" i="1" s="1"/>
  <c r="L761" i="1"/>
  <c r="K762" i="1"/>
  <c r="M762" i="1" s="1"/>
  <c r="L762" i="1"/>
  <c r="K763" i="1"/>
  <c r="M763" i="1" s="1"/>
  <c r="L763" i="1"/>
  <c r="K764" i="1"/>
  <c r="M764" i="1" s="1"/>
  <c r="L764" i="1"/>
  <c r="K765" i="1"/>
  <c r="M765" i="1" s="1"/>
  <c r="L765" i="1"/>
  <c r="K766" i="1"/>
  <c r="M766" i="1" s="1"/>
  <c r="L766" i="1"/>
  <c r="K767" i="1"/>
  <c r="M767" i="1" s="1"/>
  <c r="L767" i="1"/>
  <c r="K768" i="1"/>
  <c r="M768" i="1" s="1"/>
  <c r="L768" i="1"/>
  <c r="K769" i="1"/>
  <c r="M769" i="1" s="1"/>
  <c r="L769" i="1"/>
  <c r="K770" i="1"/>
  <c r="M770" i="1" s="1"/>
  <c r="L770" i="1"/>
  <c r="K771" i="1"/>
  <c r="M771" i="1" s="1"/>
  <c r="L771" i="1"/>
  <c r="K772" i="1"/>
  <c r="M772" i="1" s="1"/>
  <c r="L772" i="1"/>
  <c r="K773" i="1"/>
  <c r="M773" i="1" s="1"/>
  <c r="L773" i="1"/>
  <c r="K774" i="1"/>
  <c r="M774" i="1" s="1"/>
  <c r="L774" i="1"/>
  <c r="K775" i="1"/>
  <c r="M775" i="1" s="1"/>
  <c r="L775" i="1"/>
  <c r="K776" i="1"/>
  <c r="M776" i="1" s="1"/>
  <c r="L776" i="1"/>
  <c r="K777" i="1"/>
  <c r="M777" i="1" s="1"/>
  <c r="L777" i="1"/>
  <c r="K778" i="1"/>
  <c r="M778" i="1" s="1"/>
  <c r="L778" i="1"/>
  <c r="K779" i="1"/>
  <c r="M779" i="1" s="1"/>
  <c r="L779" i="1"/>
  <c r="K780" i="1"/>
  <c r="M780" i="1" s="1"/>
  <c r="L780" i="1"/>
  <c r="K781" i="1"/>
  <c r="M781" i="1" s="1"/>
  <c r="L781" i="1"/>
  <c r="K782" i="1"/>
  <c r="M782" i="1" s="1"/>
  <c r="L782" i="1"/>
  <c r="K783" i="1"/>
  <c r="M783" i="1" s="1"/>
  <c r="L783" i="1"/>
  <c r="K784" i="1"/>
  <c r="M784" i="1" s="1"/>
  <c r="L784" i="1"/>
  <c r="K785" i="1"/>
  <c r="M785" i="1" s="1"/>
  <c r="L785" i="1"/>
  <c r="K786" i="1"/>
  <c r="M786" i="1" s="1"/>
  <c r="L786" i="1"/>
  <c r="K787" i="1"/>
  <c r="M787" i="1" s="1"/>
  <c r="L787" i="1"/>
  <c r="K788" i="1"/>
  <c r="M788" i="1" s="1"/>
  <c r="L788" i="1"/>
  <c r="K789" i="1"/>
  <c r="M789" i="1" s="1"/>
  <c r="L789" i="1"/>
  <c r="K790" i="1"/>
  <c r="M790" i="1" s="1"/>
  <c r="L790" i="1"/>
  <c r="K791" i="1"/>
  <c r="M791" i="1" s="1"/>
  <c r="L791" i="1"/>
  <c r="K792" i="1"/>
  <c r="M792" i="1" s="1"/>
  <c r="L792" i="1"/>
  <c r="K793" i="1"/>
  <c r="M793" i="1" s="1"/>
  <c r="L793" i="1"/>
  <c r="K794" i="1"/>
  <c r="M794" i="1" s="1"/>
  <c r="L794" i="1"/>
  <c r="K795" i="1"/>
  <c r="M795" i="1" s="1"/>
  <c r="L795" i="1"/>
  <c r="K796" i="1"/>
  <c r="M796" i="1" s="1"/>
  <c r="L796" i="1"/>
  <c r="K797" i="1"/>
  <c r="M797" i="1" s="1"/>
  <c r="L797" i="1"/>
  <c r="K798" i="1"/>
  <c r="M798" i="1" s="1"/>
  <c r="L798" i="1"/>
  <c r="K799" i="1"/>
  <c r="M799" i="1" s="1"/>
  <c r="L799" i="1"/>
  <c r="K800" i="1"/>
  <c r="M800" i="1" s="1"/>
  <c r="L800" i="1"/>
  <c r="K801" i="1"/>
  <c r="M801" i="1" s="1"/>
  <c r="L801" i="1"/>
  <c r="K802" i="1"/>
  <c r="M802" i="1" s="1"/>
  <c r="L802" i="1"/>
  <c r="K803" i="1"/>
  <c r="M803" i="1" s="1"/>
  <c r="L803" i="1"/>
  <c r="K804" i="1"/>
  <c r="M804" i="1" s="1"/>
  <c r="L804" i="1"/>
  <c r="K805" i="1"/>
  <c r="M805" i="1" s="1"/>
  <c r="L805" i="1"/>
  <c r="K806" i="1"/>
  <c r="M806" i="1" s="1"/>
  <c r="L806" i="1"/>
  <c r="K807" i="1"/>
  <c r="M807" i="1" s="1"/>
  <c r="L807" i="1"/>
  <c r="K808" i="1"/>
  <c r="M808" i="1" s="1"/>
  <c r="L808" i="1"/>
  <c r="K809" i="1"/>
  <c r="M809" i="1" s="1"/>
  <c r="L809" i="1"/>
  <c r="K810" i="1"/>
  <c r="M810" i="1" s="1"/>
  <c r="L810" i="1"/>
  <c r="K811" i="1"/>
  <c r="M811" i="1" s="1"/>
  <c r="L811" i="1"/>
  <c r="K812" i="1"/>
  <c r="M812" i="1" s="1"/>
  <c r="L812" i="1"/>
  <c r="K813" i="1"/>
  <c r="M813" i="1" s="1"/>
  <c r="L813" i="1"/>
  <c r="K814" i="1"/>
  <c r="M814" i="1" s="1"/>
  <c r="L814" i="1"/>
  <c r="K815" i="1"/>
  <c r="M815" i="1" s="1"/>
  <c r="L815" i="1"/>
  <c r="K816" i="1"/>
  <c r="M816" i="1" s="1"/>
  <c r="L816" i="1"/>
  <c r="K817" i="1"/>
  <c r="M817" i="1" s="1"/>
  <c r="L817" i="1"/>
  <c r="K818" i="1"/>
  <c r="M818" i="1" s="1"/>
  <c r="L818" i="1"/>
  <c r="K819" i="1"/>
  <c r="M819" i="1" s="1"/>
  <c r="L819" i="1"/>
  <c r="K820" i="1"/>
  <c r="M820" i="1" s="1"/>
  <c r="L820" i="1"/>
  <c r="K821" i="1"/>
  <c r="M821" i="1" s="1"/>
  <c r="L821" i="1"/>
  <c r="K822" i="1"/>
  <c r="M822" i="1" s="1"/>
  <c r="L822" i="1"/>
  <c r="K823" i="1"/>
  <c r="M823" i="1" s="1"/>
  <c r="L823" i="1"/>
  <c r="K824" i="1"/>
  <c r="M824" i="1" s="1"/>
  <c r="L824" i="1"/>
  <c r="K825" i="1"/>
  <c r="M825" i="1" s="1"/>
  <c r="L825" i="1"/>
  <c r="K826" i="1"/>
  <c r="M826" i="1" s="1"/>
  <c r="L826" i="1"/>
  <c r="K827" i="1"/>
  <c r="M827" i="1" s="1"/>
  <c r="L827" i="1"/>
  <c r="K828" i="1"/>
  <c r="M828" i="1" s="1"/>
  <c r="L828" i="1"/>
  <c r="K829" i="1"/>
  <c r="M829" i="1" s="1"/>
  <c r="L829" i="1"/>
  <c r="K830" i="1"/>
  <c r="M830" i="1" s="1"/>
  <c r="L830" i="1"/>
  <c r="K831" i="1"/>
  <c r="M831" i="1" s="1"/>
  <c r="L831" i="1"/>
  <c r="K832" i="1"/>
  <c r="M832" i="1" s="1"/>
  <c r="L832" i="1"/>
  <c r="K833" i="1"/>
  <c r="M833" i="1" s="1"/>
  <c r="L833" i="1"/>
  <c r="K834" i="1"/>
  <c r="M834" i="1" s="1"/>
  <c r="L834" i="1"/>
  <c r="K835" i="1"/>
  <c r="M835" i="1" s="1"/>
  <c r="L835" i="1"/>
  <c r="K836" i="1"/>
  <c r="M836" i="1" s="1"/>
  <c r="L836" i="1"/>
  <c r="K837" i="1"/>
  <c r="M837" i="1" s="1"/>
  <c r="L837" i="1"/>
  <c r="K838" i="1"/>
  <c r="M838" i="1" s="1"/>
  <c r="L838" i="1"/>
  <c r="K839" i="1"/>
  <c r="M839" i="1" s="1"/>
  <c r="L839" i="1"/>
  <c r="K840" i="1"/>
  <c r="M840" i="1" s="1"/>
  <c r="L840" i="1"/>
  <c r="K841" i="1"/>
  <c r="M841" i="1" s="1"/>
  <c r="L841" i="1"/>
  <c r="K842" i="1"/>
  <c r="M842" i="1" s="1"/>
  <c r="L842" i="1"/>
  <c r="K843" i="1"/>
  <c r="M843" i="1" s="1"/>
  <c r="L843" i="1"/>
  <c r="K844" i="1"/>
  <c r="M844" i="1" s="1"/>
  <c r="L844" i="1"/>
  <c r="K845" i="1"/>
  <c r="M845" i="1" s="1"/>
  <c r="L845" i="1"/>
  <c r="K846" i="1"/>
  <c r="M846" i="1" s="1"/>
  <c r="L846" i="1"/>
  <c r="K847" i="1"/>
  <c r="M847" i="1" s="1"/>
  <c r="L847" i="1"/>
  <c r="K848" i="1"/>
  <c r="M848" i="1" s="1"/>
  <c r="L848" i="1"/>
  <c r="K849" i="1"/>
  <c r="M849" i="1" s="1"/>
  <c r="L849" i="1"/>
  <c r="K850" i="1"/>
  <c r="M850" i="1" s="1"/>
  <c r="L850" i="1"/>
  <c r="K851" i="1"/>
  <c r="M851" i="1" s="1"/>
  <c r="L851" i="1"/>
  <c r="K852" i="1"/>
  <c r="M852" i="1" s="1"/>
  <c r="L852" i="1"/>
  <c r="K853" i="1"/>
  <c r="M853" i="1" s="1"/>
  <c r="L853" i="1"/>
  <c r="K854" i="1"/>
  <c r="M854" i="1" s="1"/>
  <c r="L854" i="1"/>
  <c r="K855" i="1"/>
  <c r="M855" i="1" s="1"/>
  <c r="L855" i="1"/>
  <c r="K856" i="1"/>
  <c r="M856" i="1" s="1"/>
  <c r="L856" i="1"/>
  <c r="K857" i="1"/>
  <c r="M857" i="1" s="1"/>
  <c r="L857" i="1"/>
  <c r="K858" i="1"/>
  <c r="M858" i="1" s="1"/>
  <c r="L858" i="1"/>
  <c r="K859" i="1"/>
  <c r="M859" i="1" s="1"/>
  <c r="L859" i="1"/>
  <c r="K860" i="1"/>
  <c r="M860" i="1" s="1"/>
  <c r="L860" i="1"/>
  <c r="K861" i="1"/>
  <c r="M861" i="1" s="1"/>
  <c r="L861" i="1"/>
  <c r="K862" i="1"/>
  <c r="M862" i="1" s="1"/>
  <c r="L862" i="1"/>
  <c r="K863" i="1"/>
  <c r="M863" i="1" s="1"/>
  <c r="L863" i="1"/>
  <c r="K864" i="1"/>
  <c r="M864" i="1" s="1"/>
  <c r="L864" i="1"/>
  <c r="K865" i="1"/>
  <c r="M865" i="1" s="1"/>
  <c r="L865" i="1"/>
  <c r="K866" i="1"/>
  <c r="M866" i="1" s="1"/>
  <c r="L866" i="1"/>
  <c r="K867" i="1"/>
  <c r="M867" i="1" s="1"/>
  <c r="L867" i="1"/>
  <c r="K868" i="1"/>
  <c r="M868" i="1" s="1"/>
  <c r="L868" i="1"/>
  <c r="K869" i="1"/>
  <c r="M869" i="1" s="1"/>
  <c r="L869" i="1"/>
  <c r="K870" i="1"/>
  <c r="M870" i="1" s="1"/>
  <c r="L870" i="1"/>
  <c r="K871" i="1"/>
  <c r="M871" i="1" s="1"/>
  <c r="L871" i="1"/>
  <c r="K872" i="1"/>
  <c r="M872" i="1" s="1"/>
  <c r="L872" i="1"/>
  <c r="K873" i="1"/>
  <c r="M873" i="1" s="1"/>
  <c r="L873" i="1"/>
  <c r="K874" i="1"/>
  <c r="M874" i="1" s="1"/>
  <c r="L874" i="1"/>
  <c r="K875" i="1"/>
  <c r="M875" i="1" s="1"/>
  <c r="L875" i="1"/>
  <c r="K876" i="1"/>
  <c r="M876" i="1" s="1"/>
  <c r="L876" i="1"/>
  <c r="K877" i="1"/>
  <c r="M877" i="1" s="1"/>
  <c r="L877" i="1"/>
  <c r="K878" i="1"/>
  <c r="M878" i="1" s="1"/>
  <c r="L878" i="1"/>
  <c r="K879" i="1"/>
  <c r="M879" i="1" s="1"/>
  <c r="L879" i="1"/>
  <c r="K880" i="1"/>
  <c r="M880" i="1" s="1"/>
  <c r="L880" i="1"/>
  <c r="K881" i="1"/>
  <c r="M881" i="1" s="1"/>
  <c r="L881" i="1"/>
  <c r="K882" i="1"/>
  <c r="M882" i="1" s="1"/>
  <c r="L882" i="1"/>
  <c r="K883" i="1"/>
  <c r="M883" i="1" s="1"/>
  <c r="L883" i="1"/>
  <c r="K884" i="1"/>
  <c r="M884" i="1" s="1"/>
  <c r="L884" i="1"/>
  <c r="K885" i="1"/>
  <c r="M885" i="1" s="1"/>
  <c r="L885" i="1"/>
  <c r="K886" i="1"/>
  <c r="M886" i="1" s="1"/>
  <c r="L886" i="1"/>
  <c r="K887" i="1"/>
  <c r="M887" i="1" s="1"/>
  <c r="L887" i="1"/>
  <c r="K888" i="1"/>
  <c r="M888" i="1" s="1"/>
  <c r="L888" i="1"/>
  <c r="K889" i="1"/>
  <c r="M889" i="1" s="1"/>
  <c r="L889" i="1"/>
  <c r="K890" i="1"/>
  <c r="M890" i="1" s="1"/>
  <c r="L890" i="1"/>
  <c r="K891" i="1"/>
  <c r="M891" i="1" s="1"/>
  <c r="L891" i="1"/>
  <c r="K892" i="1"/>
  <c r="M892" i="1" s="1"/>
  <c r="L892" i="1"/>
  <c r="K893" i="1"/>
  <c r="M893" i="1" s="1"/>
  <c r="L893" i="1"/>
  <c r="K894" i="1"/>
  <c r="M894" i="1" s="1"/>
  <c r="L894" i="1"/>
  <c r="K895" i="1"/>
  <c r="M895" i="1" s="1"/>
  <c r="L895" i="1"/>
  <c r="K896" i="1"/>
  <c r="M896" i="1" s="1"/>
  <c r="L896" i="1"/>
  <c r="K897" i="1"/>
  <c r="M897" i="1" s="1"/>
  <c r="L897" i="1"/>
  <c r="K898" i="1"/>
  <c r="M898" i="1" s="1"/>
  <c r="L898" i="1"/>
  <c r="K899" i="1"/>
  <c r="M899" i="1" s="1"/>
  <c r="L899" i="1"/>
  <c r="K900" i="1"/>
  <c r="M900" i="1" s="1"/>
  <c r="L900" i="1"/>
  <c r="K901" i="1"/>
  <c r="M901" i="1" s="1"/>
  <c r="L901" i="1"/>
  <c r="K902" i="1"/>
  <c r="M902" i="1" s="1"/>
  <c r="L902" i="1"/>
  <c r="K903" i="1"/>
  <c r="M903" i="1" s="1"/>
  <c r="L903" i="1"/>
  <c r="K904" i="1"/>
  <c r="M904" i="1" s="1"/>
  <c r="L904" i="1"/>
  <c r="K905" i="1"/>
  <c r="M905" i="1" s="1"/>
  <c r="L905" i="1"/>
  <c r="K906" i="1"/>
  <c r="M906" i="1" s="1"/>
  <c r="L906" i="1"/>
  <c r="K907" i="1"/>
  <c r="M907" i="1" s="1"/>
  <c r="L907" i="1"/>
  <c r="K908" i="1"/>
  <c r="M908" i="1" s="1"/>
  <c r="L908" i="1"/>
  <c r="K909" i="1"/>
  <c r="M909" i="1" s="1"/>
  <c r="L909" i="1"/>
  <c r="K910" i="1"/>
  <c r="M910" i="1" s="1"/>
  <c r="L910" i="1"/>
  <c r="K911" i="1"/>
  <c r="M911" i="1" s="1"/>
  <c r="L911" i="1"/>
  <c r="K912" i="1"/>
  <c r="M912" i="1" s="1"/>
  <c r="L912" i="1"/>
  <c r="K913" i="1"/>
  <c r="M913" i="1" s="1"/>
  <c r="L913" i="1"/>
  <c r="K914" i="1"/>
  <c r="M914" i="1" s="1"/>
  <c r="L914" i="1"/>
  <c r="K915" i="1"/>
  <c r="M915" i="1" s="1"/>
  <c r="L915" i="1"/>
  <c r="K916" i="1"/>
  <c r="M916" i="1" s="1"/>
  <c r="L916" i="1"/>
  <c r="K917" i="1"/>
  <c r="M917" i="1" s="1"/>
  <c r="L917" i="1"/>
  <c r="K918" i="1"/>
  <c r="M918" i="1" s="1"/>
  <c r="L918" i="1"/>
  <c r="K919" i="1"/>
  <c r="M919" i="1" s="1"/>
  <c r="L919" i="1"/>
  <c r="K920" i="1"/>
  <c r="M920" i="1" s="1"/>
  <c r="L920" i="1"/>
  <c r="K921" i="1"/>
  <c r="M921" i="1" s="1"/>
  <c r="L921" i="1"/>
  <c r="K922" i="1"/>
  <c r="M922" i="1" s="1"/>
  <c r="L922" i="1"/>
  <c r="K923" i="1"/>
  <c r="M923" i="1" s="1"/>
  <c r="L923" i="1"/>
  <c r="K924" i="1"/>
  <c r="M924" i="1" s="1"/>
  <c r="L924" i="1"/>
  <c r="K925" i="1"/>
  <c r="M925" i="1" s="1"/>
  <c r="L925" i="1"/>
  <c r="K926" i="1"/>
  <c r="M926" i="1" s="1"/>
  <c r="L926" i="1"/>
  <c r="K927" i="1"/>
  <c r="M927" i="1" s="1"/>
  <c r="L927" i="1"/>
  <c r="K928" i="1"/>
  <c r="M928" i="1" s="1"/>
  <c r="L928" i="1"/>
  <c r="K929" i="1"/>
  <c r="M929" i="1" s="1"/>
  <c r="L929" i="1"/>
  <c r="K930" i="1"/>
  <c r="M930" i="1" s="1"/>
  <c r="L930" i="1"/>
  <c r="K931" i="1"/>
  <c r="M931" i="1" s="1"/>
  <c r="L931" i="1"/>
  <c r="K932" i="1"/>
  <c r="M932" i="1" s="1"/>
  <c r="L932" i="1"/>
  <c r="K933" i="1"/>
  <c r="M933" i="1" s="1"/>
  <c r="L933" i="1"/>
  <c r="K934" i="1"/>
  <c r="M934" i="1" s="1"/>
  <c r="L934" i="1"/>
  <c r="K935" i="1"/>
  <c r="M935" i="1" s="1"/>
  <c r="L935" i="1"/>
  <c r="K936" i="1"/>
  <c r="M936" i="1" s="1"/>
  <c r="L936" i="1"/>
  <c r="K937" i="1"/>
  <c r="M937" i="1" s="1"/>
  <c r="L937" i="1"/>
  <c r="K938" i="1"/>
  <c r="M938" i="1" s="1"/>
  <c r="L938" i="1"/>
  <c r="K939" i="1"/>
  <c r="M939" i="1" s="1"/>
  <c r="L939" i="1"/>
  <c r="K940" i="1"/>
  <c r="M940" i="1" s="1"/>
  <c r="L940" i="1"/>
  <c r="K941" i="1"/>
  <c r="M941" i="1" s="1"/>
  <c r="L941" i="1"/>
  <c r="K942" i="1"/>
  <c r="M942" i="1" s="1"/>
  <c r="L942" i="1"/>
  <c r="K943" i="1"/>
  <c r="M943" i="1" s="1"/>
  <c r="L943" i="1"/>
  <c r="K944" i="1"/>
  <c r="M944" i="1" s="1"/>
  <c r="L944" i="1"/>
  <c r="K945" i="1"/>
  <c r="M945" i="1" s="1"/>
  <c r="L945" i="1"/>
  <c r="K946" i="1"/>
  <c r="M946" i="1" s="1"/>
  <c r="L946" i="1"/>
  <c r="K947" i="1"/>
  <c r="M947" i="1" s="1"/>
  <c r="L947" i="1"/>
  <c r="K948" i="1"/>
  <c r="M948" i="1" s="1"/>
  <c r="L948" i="1"/>
  <c r="K949" i="1"/>
  <c r="M949" i="1" s="1"/>
  <c r="L949" i="1"/>
  <c r="K950" i="1"/>
  <c r="M950" i="1" s="1"/>
  <c r="L950" i="1"/>
  <c r="K951" i="1"/>
  <c r="M951" i="1" s="1"/>
  <c r="L951" i="1"/>
  <c r="K952" i="1"/>
  <c r="M952" i="1" s="1"/>
  <c r="L952" i="1"/>
  <c r="K953" i="1"/>
  <c r="M953" i="1" s="1"/>
  <c r="L953" i="1"/>
  <c r="K954" i="1"/>
  <c r="M954" i="1" s="1"/>
  <c r="L954" i="1"/>
  <c r="K955" i="1"/>
  <c r="M955" i="1" s="1"/>
  <c r="L955" i="1"/>
  <c r="K956" i="1"/>
  <c r="M956" i="1" s="1"/>
  <c r="L956" i="1"/>
  <c r="K957" i="1"/>
  <c r="M957" i="1" s="1"/>
  <c r="L957" i="1"/>
  <c r="K958" i="1"/>
  <c r="M958" i="1" s="1"/>
  <c r="L958" i="1"/>
  <c r="K959" i="1"/>
  <c r="M959" i="1" s="1"/>
  <c r="L959" i="1"/>
  <c r="K960" i="1"/>
  <c r="M960" i="1" s="1"/>
  <c r="L960" i="1"/>
  <c r="K961" i="1"/>
  <c r="M961" i="1" s="1"/>
  <c r="L961" i="1"/>
  <c r="K962" i="1"/>
  <c r="M962" i="1" s="1"/>
  <c r="L962" i="1"/>
  <c r="K963" i="1"/>
  <c r="M963" i="1" s="1"/>
  <c r="L963" i="1"/>
  <c r="K964" i="1"/>
  <c r="M964" i="1" s="1"/>
  <c r="L964" i="1"/>
  <c r="K965" i="1"/>
  <c r="M965" i="1" s="1"/>
  <c r="L965" i="1"/>
  <c r="K966" i="1"/>
  <c r="M966" i="1" s="1"/>
  <c r="L966" i="1"/>
  <c r="K967" i="1"/>
  <c r="M967" i="1" s="1"/>
  <c r="L967" i="1"/>
  <c r="K968" i="1"/>
  <c r="M968" i="1" s="1"/>
  <c r="L968" i="1"/>
  <c r="K969" i="1"/>
  <c r="M969" i="1" s="1"/>
  <c r="L969" i="1"/>
  <c r="K970" i="1"/>
  <c r="M970" i="1" s="1"/>
  <c r="L970" i="1"/>
  <c r="K971" i="1"/>
  <c r="M971" i="1" s="1"/>
  <c r="L971" i="1"/>
  <c r="K972" i="1"/>
  <c r="M972" i="1" s="1"/>
  <c r="L972" i="1"/>
  <c r="K973" i="1"/>
  <c r="M973" i="1" s="1"/>
  <c r="L973" i="1"/>
  <c r="K974" i="1"/>
  <c r="M974" i="1" s="1"/>
  <c r="L974" i="1"/>
  <c r="K975" i="1"/>
  <c r="M975" i="1" s="1"/>
  <c r="L975" i="1"/>
  <c r="K976" i="1"/>
  <c r="M976" i="1" s="1"/>
  <c r="L976" i="1"/>
  <c r="K977" i="1"/>
  <c r="M977" i="1" s="1"/>
  <c r="L977" i="1"/>
  <c r="K978" i="1"/>
  <c r="M978" i="1" s="1"/>
  <c r="L978" i="1"/>
  <c r="K979" i="1"/>
  <c r="M979" i="1" s="1"/>
  <c r="L979" i="1"/>
  <c r="K980" i="1"/>
  <c r="M980" i="1" s="1"/>
  <c r="L980" i="1"/>
  <c r="K981" i="1"/>
  <c r="M981" i="1" s="1"/>
  <c r="L981" i="1"/>
  <c r="K982" i="1"/>
  <c r="M982" i="1" s="1"/>
  <c r="L982" i="1"/>
  <c r="K983" i="1"/>
  <c r="M983" i="1" s="1"/>
  <c r="L983" i="1"/>
  <c r="K984" i="1"/>
  <c r="M984" i="1" s="1"/>
  <c r="L984" i="1"/>
  <c r="K985" i="1"/>
  <c r="M985" i="1" s="1"/>
  <c r="L985" i="1"/>
  <c r="K986" i="1"/>
  <c r="M986" i="1" s="1"/>
  <c r="L986" i="1"/>
  <c r="K987" i="1"/>
  <c r="M987" i="1" s="1"/>
  <c r="L987" i="1"/>
  <c r="K988" i="1"/>
  <c r="M988" i="1" s="1"/>
  <c r="L988" i="1"/>
  <c r="K989" i="1"/>
  <c r="M989" i="1" s="1"/>
  <c r="L989" i="1"/>
  <c r="K990" i="1"/>
  <c r="M990" i="1" s="1"/>
  <c r="L990" i="1"/>
  <c r="K991" i="1"/>
  <c r="M991" i="1" s="1"/>
  <c r="L991" i="1"/>
  <c r="K992" i="1"/>
  <c r="M992" i="1" s="1"/>
  <c r="L992" i="1"/>
  <c r="K993" i="1"/>
  <c r="M993" i="1" s="1"/>
  <c r="L993" i="1"/>
  <c r="K994" i="1"/>
  <c r="M994" i="1" s="1"/>
  <c r="L994" i="1"/>
  <c r="K995" i="1"/>
  <c r="M995" i="1" s="1"/>
  <c r="L995" i="1"/>
  <c r="K996" i="1"/>
  <c r="M996" i="1" s="1"/>
  <c r="L996" i="1"/>
  <c r="K997" i="1"/>
  <c r="M997" i="1" s="1"/>
  <c r="L997" i="1"/>
  <c r="K998" i="1"/>
  <c r="M998" i="1" s="1"/>
  <c r="L998" i="1"/>
  <c r="K999" i="1"/>
  <c r="M999" i="1" s="1"/>
  <c r="L999" i="1"/>
  <c r="K1000" i="1"/>
  <c r="M1000" i="1" s="1"/>
  <c r="L1000" i="1"/>
  <c r="K1001" i="1"/>
  <c r="M1001" i="1" s="1"/>
  <c r="L1001" i="1"/>
  <c r="K1002" i="1"/>
  <c r="M1002" i="1" s="1"/>
  <c r="L1002" i="1"/>
  <c r="K1003" i="1"/>
  <c r="M1003" i="1" s="1"/>
  <c r="L1003" i="1"/>
  <c r="K1004" i="1"/>
  <c r="M1004" i="1" s="1"/>
  <c r="L1004" i="1"/>
  <c r="K1005" i="1"/>
  <c r="M1005" i="1" s="1"/>
  <c r="L1005" i="1"/>
  <c r="K1006" i="1"/>
  <c r="M1006" i="1" s="1"/>
  <c r="L1006" i="1"/>
  <c r="K1007" i="1"/>
  <c r="M1007" i="1" s="1"/>
  <c r="L1007" i="1"/>
  <c r="K1008" i="1"/>
  <c r="M1008" i="1" s="1"/>
  <c r="L1008" i="1"/>
  <c r="K1009" i="1"/>
  <c r="M1009" i="1" s="1"/>
  <c r="L1009" i="1"/>
  <c r="K1010" i="1"/>
  <c r="M1010" i="1" s="1"/>
  <c r="L1010" i="1"/>
  <c r="K1011" i="1"/>
  <c r="M1011" i="1" s="1"/>
  <c r="L1011" i="1"/>
  <c r="K1012" i="1"/>
  <c r="M1012" i="1" s="1"/>
  <c r="L1012" i="1"/>
  <c r="K1013" i="1"/>
  <c r="M1013" i="1" s="1"/>
  <c r="L1013" i="1"/>
  <c r="K1014" i="1"/>
  <c r="M1014" i="1" s="1"/>
  <c r="L1014" i="1"/>
  <c r="K1015" i="1"/>
  <c r="M1015" i="1" s="1"/>
  <c r="L1015" i="1"/>
  <c r="K1016" i="1"/>
  <c r="M1016" i="1" s="1"/>
  <c r="L1016" i="1"/>
  <c r="K1017" i="1"/>
  <c r="M1017" i="1" s="1"/>
  <c r="L1017" i="1"/>
  <c r="K1018" i="1"/>
  <c r="M1018" i="1" s="1"/>
  <c r="L1018" i="1"/>
  <c r="K1019" i="1"/>
  <c r="M1019" i="1" s="1"/>
  <c r="L1019" i="1"/>
  <c r="K1020" i="1"/>
  <c r="M1020" i="1" s="1"/>
  <c r="L1020" i="1"/>
  <c r="K1021" i="1"/>
  <c r="M1021" i="1" s="1"/>
  <c r="L1021" i="1"/>
  <c r="K1022" i="1"/>
  <c r="M1022" i="1" s="1"/>
  <c r="L1022" i="1"/>
  <c r="K1023" i="1"/>
  <c r="M1023" i="1" s="1"/>
  <c r="L1023" i="1"/>
  <c r="K1024" i="1"/>
  <c r="M1024" i="1" s="1"/>
  <c r="L1024" i="1"/>
  <c r="K1025" i="1"/>
  <c r="M1025" i="1" s="1"/>
  <c r="L1025" i="1"/>
  <c r="K1026" i="1"/>
  <c r="M1026" i="1" s="1"/>
  <c r="L1026" i="1"/>
  <c r="K1027" i="1"/>
  <c r="M1027" i="1" s="1"/>
  <c r="L1027" i="1"/>
  <c r="K1028" i="1"/>
  <c r="M1028" i="1" s="1"/>
  <c r="L1028" i="1"/>
  <c r="K1029" i="1"/>
  <c r="M1029" i="1" s="1"/>
  <c r="L1029" i="1"/>
  <c r="K1030" i="1"/>
  <c r="M1030" i="1" s="1"/>
  <c r="L1030" i="1"/>
  <c r="K1031" i="1"/>
  <c r="M1031" i="1" s="1"/>
  <c r="L1031" i="1"/>
  <c r="K1032" i="1"/>
  <c r="M1032" i="1" s="1"/>
  <c r="L1032" i="1"/>
  <c r="K1033" i="1"/>
  <c r="M1033" i="1" s="1"/>
  <c r="L1033" i="1"/>
  <c r="K1034" i="1"/>
  <c r="M1034" i="1" s="1"/>
  <c r="L1034" i="1"/>
  <c r="K1035" i="1"/>
  <c r="M1035" i="1" s="1"/>
  <c r="L1035" i="1"/>
  <c r="K1036" i="1"/>
  <c r="M1036" i="1" s="1"/>
  <c r="L1036" i="1"/>
  <c r="K1037" i="1"/>
  <c r="M1037" i="1" s="1"/>
  <c r="L1037" i="1"/>
  <c r="K1038" i="1"/>
  <c r="M1038" i="1" s="1"/>
  <c r="L1038" i="1"/>
  <c r="K1039" i="1"/>
  <c r="M1039" i="1" s="1"/>
  <c r="L1039" i="1"/>
  <c r="K1040" i="1"/>
  <c r="M1040" i="1" s="1"/>
  <c r="L1040" i="1"/>
  <c r="K1041" i="1"/>
  <c r="M1041" i="1" s="1"/>
  <c r="L1041" i="1"/>
  <c r="K1042" i="1"/>
  <c r="M1042" i="1" s="1"/>
  <c r="L1042" i="1"/>
  <c r="K1043" i="1"/>
  <c r="M1043" i="1" s="1"/>
  <c r="L1043" i="1"/>
  <c r="K1044" i="1"/>
  <c r="M1044" i="1" s="1"/>
  <c r="L1044" i="1"/>
  <c r="K1045" i="1"/>
  <c r="M1045" i="1" s="1"/>
  <c r="L1045" i="1"/>
  <c r="K1046" i="1"/>
  <c r="M1046" i="1" s="1"/>
  <c r="L1046" i="1"/>
  <c r="K1047" i="1"/>
  <c r="M1047" i="1" s="1"/>
  <c r="L1047" i="1"/>
  <c r="K1048" i="1"/>
  <c r="M1048" i="1" s="1"/>
  <c r="L1048" i="1"/>
  <c r="K1049" i="1"/>
  <c r="M1049" i="1" s="1"/>
  <c r="L1049" i="1"/>
  <c r="K1050" i="1"/>
  <c r="M1050" i="1" s="1"/>
  <c r="L1050" i="1"/>
  <c r="K1051" i="1"/>
  <c r="M1051" i="1" s="1"/>
  <c r="L1051" i="1"/>
  <c r="K1052" i="1"/>
  <c r="M1052" i="1" s="1"/>
  <c r="L1052" i="1"/>
  <c r="K1053" i="1"/>
  <c r="M1053" i="1" s="1"/>
  <c r="L1053" i="1"/>
  <c r="K1054" i="1"/>
  <c r="M1054" i="1" s="1"/>
  <c r="L1054" i="1"/>
  <c r="K1055" i="1"/>
  <c r="M1055" i="1" s="1"/>
  <c r="L1055" i="1"/>
  <c r="K1056" i="1"/>
  <c r="M1056" i="1" s="1"/>
  <c r="L1056" i="1"/>
  <c r="K1057" i="1"/>
  <c r="M1057" i="1" s="1"/>
  <c r="L1057" i="1"/>
  <c r="K1058" i="1"/>
  <c r="M1058" i="1" s="1"/>
  <c r="L1058" i="1"/>
  <c r="K1059" i="1"/>
  <c r="M1059" i="1" s="1"/>
  <c r="L1059" i="1"/>
  <c r="K1060" i="1"/>
  <c r="M1060" i="1" s="1"/>
  <c r="L1060" i="1"/>
  <c r="K1061" i="1"/>
  <c r="M1061" i="1" s="1"/>
  <c r="L1061" i="1"/>
  <c r="K1062" i="1"/>
  <c r="M1062" i="1" s="1"/>
  <c r="L1062" i="1"/>
  <c r="K1063" i="1"/>
  <c r="M1063" i="1" s="1"/>
  <c r="L1063" i="1"/>
  <c r="K1064" i="1"/>
  <c r="M1064" i="1" s="1"/>
  <c r="L1064" i="1"/>
  <c r="K1065" i="1"/>
  <c r="M1065" i="1" s="1"/>
  <c r="L1065" i="1"/>
  <c r="K1066" i="1"/>
  <c r="M1066" i="1" s="1"/>
  <c r="L1066" i="1"/>
  <c r="K1067" i="1"/>
  <c r="M1067" i="1" s="1"/>
  <c r="L1067" i="1"/>
  <c r="K1068" i="1"/>
  <c r="M1068" i="1" s="1"/>
  <c r="L1068" i="1"/>
  <c r="K1069" i="1"/>
  <c r="M1069" i="1" s="1"/>
  <c r="L1069" i="1"/>
  <c r="K1070" i="1"/>
  <c r="M1070" i="1" s="1"/>
  <c r="L1070" i="1"/>
  <c r="K1071" i="1"/>
  <c r="M1071" i="1" s="1"/>
  <c r="L1071" i="1"/>
  <c r="K1072" i="1"/>
  <c r="M1072" i="1" s="1"/>
  <c r="L1072" i="1"/>
  <c r="K1073" i="1"/>
  <c r="M1073" i="1" s="1"/>
  <c r="L1073" i="1"/>
  <c r="K1074" i="1"/>
  <c r="M1074" i="1" s="1"/>
  <c r="L1074" i="1"/>
  <c r="K1075" i="1"/>
  <c r="M1075" i="1" s="1"/>
  <c r="L1075" i="1"/>
  <c r="K1076" i="1"/>
  <c r="M1076" i="1" s="1"/>
  <c r="L1076" i="1"/>
  <c r="K1077" i="1"/>
  <c r="M1077" i="1" s="1"/>
  <c r="L1077" i="1"/>
  <c r="K1078" i="1"/>
  <c r="M1078" i="1" s="1"/>
  <c r="L1078" i="1"/>
  <c r="K1079" i="1"/>
  <c r="M1079" i="1" s="1"/>
  <c r="L1079" i="1"/>
  <c r="K1080" i="1"/>
  <c r="M1080" i="1" s="1"/>
  <c r="L1080" i="1"/>
  <c r="K1081" i="1"/>
  <c r="M1081" i="1" s="1"/>
  <c r="L1081" i="1"/>
  <c r="K1082" i="1"/>
  <c r="M1082" i="1" s="1"/>
  <c r="L1082" i="1"/>
  <c r="K1083" i="1"/>
  <c r="M1083" i="1" s="1"/>
  <c r="L1083" i="1"/>
  <c r="K1084" i="1"/>
  <c r="M1084" i="1" s="1"/>
  <c r="L1084" i="1"/>
  <c r="K1085" i="1"/>
  <c r="M1085" i="1" s="1"/>
  <c r="L1085" i="1"/>
  <c r="K1086" i="1"/>
  <c r="M1086" i="1" s="1"/>
  <c r="L1086" i="1"/>
  <c r="K1087" i="1"/>
  <c r="M1087" i="1" s="1"/>
  <c r="L1087" i="1"/>
  <c r="K1088" i="1"/>
  <c r="M1088" i="1" s="1"/>
  <c r="L1088" i="1"/>
  <c r="K1089" i="1"/>
  <c r="M1089" i="1" s="1"/>
  <c r="L1089" i="1"/>
  <c r="K1090" i="1"/>
  <c r="M1090" i="1" s="1"/>
  <c r="L1090" i="1"/>
  <c r="K1091" i="1"/>
  <c r="M1091" i="1" s="1"/>
  <c r="L1091" i="1"/>
  <c r="K1092" i="1"/>
  <c r="M1092" i="1" s="1"/>
  <c r="L1092" i="1"/>
  <c r="K1093" i="1"/>
  <c r="M1093" i="1" s="1"/>
  <c r="L1093" i="1"/>
  <c r="K1094" i="1"/>
  <c r="M1094" i="1" s="1"/>
  <c r="L1094" i="1"/>
  <c r="K1095" i="1"/>
  <c r="M1095" i="1" s="1"/>
  <c r="L1095" i="1"/>
  <c r="K1096" i="1"/>
  <c r="M1096" i="1" s="1"/>
  <c r="L1096" i="1"/>
  <c r="K1097" i="1"/>
  <c r="M1097" i="1" s="1"/>
  <c r="L1097" i="1"/>
  <c r="K1098" i="1"/>
  <c r="M1098" i="1" s="1"/>
  <c r="L1098" i="1"/>
  <c r="K1099" i="1"/>
  <c r="M1099" i="1" s="1"/>
  <c r="L1099" i="1"/>
  <c r="K1100" i="1"/>
  <c r="M1100" i="1" s="1"/>
  <c r="L1100" i="1"/>
  <c r="K1101" i="1"/>
  <c r="M1101" i="1" s="1"/>
  <c r="L1101" i="1"/>
  <c r="K1102" i="1"/>
  <c r="M1102" i="1" s="1"/>
  <c r="L1102" i="1"/>
  <c r="K1103" i="1"/>
  <c r="M1103" i="1" s="1"/>
  <c r="L1103" i="1"/>
  <c r="K1104" i="1"/>
  <c r="M1104" i="1" s="1"/>
  <c r="L1104" i="1"/>
  <c r="K1105" i="1"/>
  <c r="M1105" i="1" s="1"/>
  <c r="L1105" i="1"/>
  <c r="K1106" i="1"/>
  <c r="M1106" i="1" s="1"/>
  <c r="L1106" i="1"/>
  <c r="K1107" i="1"/>
  <c r="M1107" i="1" s="1"/>
  <c r="L1107" i="1"/>
  <c r="K1108" i="1"/>
  <c r="M1108" i="1" s="1"/>
  <c r="L1108" i="1"/>
  <c r="K1109" i="1"/>
  <c r="M1109" i="1" s="1"/>
  <c r="L1109" i="1"/>
  <c r="K1110" i="1"/>
  <c r="M1110" i="1" s="1"/>
  <c r="L1110" i="1"/>
  <c r="K1111" i="1"/>
  <c r="M1111" i="1" s="1"/>
  <c r="L1111" i="1"/>
  <c r="K1112" i="1"/>
  <c r="M1112" i="1" s="1"/>
  <c r="L1112" i="1"/>
  <c r="K1113" i="1"/>
  <c r="M1113" i="1" s="1"/>
  <c r="L1113" i="1"/>
  <c r="K1114" i="1"/>
  <c r="M1114" i="1" s="1"/>
  <c r="L1114" i="1"/>
  <c r="K1115" i="1"/>
  <c r="M1115" i="1" s="1"/>
  <c r="L1115" i="1"/>
  <c r="K1116" i="1"/>
  <c r="M1116" i="1" s="1"/>
  <c r="L1116" i="1"/>
  <c r="K1117" i="1"/>
  <c r="M1117" i="1" s="1"/>
  <c r="L1117" i="1"/>
  <c r="K1118" i="1"/>
  <c r="M1118" i="1" s="1"/>
  <c r="L1118" i="1"/>
  <c r="K1119" i="1"/>
  <c r="M1119" i="1" s="1"/>
  <c r="L1119" i="1"/>
  <c r="K1120" i="1"/>
  <c r="M1120" i="1" s="1"/>
  <c r="L1120" i="1"/>
  <c r="K1121" i="1"/>
  <c r="M1121" i="1" s="1"/>
  <c r="L1121" i="1"/>
  <c r="K1122" i="1"/>
  <c r="M1122" i="1" s="1"/>
  <c r="L1122" i="1"/>
  <c r="K1123" i="1"/>
  <c r="M1123" i="1" s="1"/>
  <c r="L1123" i="1"/>
  <c r="K1124" i="1"/>
  <c r="M1124" i="1" s="1"/>
  <c r="L1124" i="1"/>
  <c r="K1125" i="1"/>
  <c r="M1125" i="1" s="1"/>
  <c r="L1125" i="1"/>
  <c r="K1126" i="1"/>
  <c r="M1126" i="1" s="1"/>
  <c r="L1126" i="1"/>
  <c r="K1127" i="1"/>
  <c r="M1127" i="1" s="1"/>
  <c r="L1127" i="1"/>
  <c r="K1128" i="1"/>
  <c r="M1128" i="1" s="1"/>
  <c r="L1128" i="1"/>
  <c r="K1129" i="1"/>
  <c r="M1129" i="1" s="1"/>
  <c r="L1129" i="1"/>
  <c r="K1130" i="1"/>
  <c r="M1130" i="1" s="1"/>
  <c r="L1130" i="1"/>
  <c r="K1131" i="1"/>
  <c r="M1131" i="1" s="1"/>
  <c r="L1131" i="1"/>
  <c r="K1132" i="1"/>
  <c r="M1132" i="1" s="1"/>
  <c r="L1132" i="1"/>
  <c r="K1133" i="1"/>
  <c r="M1133" i="1" s="1"/>
  <c r="L1133" i="1"/>
  <c r="K1134" i="1"/>
  <c r="M1134" i="1" s="1"/>
  <c r="L1134" i="1"/>
  <c r="K1135" i="1"/>
  <c r="M1135" i="1" s="1"/>
  <c r="L1135" i="1"/>
  <c r="K1136" i="1"/>
  <c r="M1136" i="1" s="1"/>
  <c r="L1136" i="1"/>
  <c r="K1137" i="1"/>
  <c r="M1137" i="1" s="1"/>
  <c r="L1137" i="1"/>
  <c r="K1138" i="1"/>
  <c r="M1138" i="1" s="1"/>
  <c r="L1138" i="1"/>
  <c r="K1139" i="1"/>
  <c r="M1139" i="1" s="1"/>
  <c r="L1139" i="1"/>
  <c r="K1140" i="1"/>
  <c r="M1140" i="1" s="1"/>
  <c r="L1140" i="1"/>
  <c r="K1141" i="1"/>
  <c r="M1141" i="1" s="1"/>
  <c r="L1141" i="1"/>
  <c r="K1142" i="1"/>
  <c r="M1142" i="1" s="1"/>
  <c r="L1142" i="1"/>
  <c r="K1143" i="1"/>
  <c r="M1143" i="1" s="1"/>
  <c r="L1143" i="1"/>
  <c r="K1144" i="1"/>
  <c r="M1144" i="1" s="1"/>
  <c r="L1144" i="1"/>
  <c r="K1145" i="1"/>
  <c r="M1145" i="1" s="1"/>
  <c r="L1145" i="1"/>
  <c r="K1146" i="1"/>
  <c r="M1146" i="1" s="1"/>
  <c r="L1146" i="1"/>
  <c r="K1147" i="1"/>
  <c r="M1147" i="1" s="1"/>
  <c r="L1147" i="1"/>
  <c r="K1148" i="1"/>
  <c r="M1148" i="1" s="1"/>
  <c r="L1148" i="1"/>
  <c r="K1149" i="1"/>
  <c r="M1149" i="1" s="1"/>
  <c r="L1149" i="1"/>
  <c r="K1150" i="1"/>
  <c r="M1150" i="1" s="1"/>
  <c r="L1150" i="1"/>
  <c r="K1151" i="1"/>
  <c r="M1151" i="1" s="1"/>
  <c r="L1151" i="1"/>
  <c r="K1152" i="1"/>
  <c r="M1152" i="1" s="1"/>
  <c r="L1152" i="1"/>
  <c r="K1153" i="1"/>
  <c r="M1153" i="1" s="1"/>
  <c r="L1153" i="1"/>
  <c r="K1154" i="1"/>
  <c r="M1154" i="1" s="1"/>
  <c r="L1154" i="1"/>
  <c r="K1155" i="1"/>
  <c r="M1155" i="1" s="1"/>
  <c r="L1155" i="1"/>
  <c r="K1156" i="1"/>
  <c r="M1156" i="1" s="1"/>
  <c r="L1156" i="1"/>
  <c r="K1157" i="1"/>
  <c r="M1157" i="1" s="1"/>
  <c r="L1157" i="1"/>
  <c r="K1158" i="1"/>
  <c r="M1158" i="1" s="1"/>
  <c r="L1158" i="1"/>
  <c r="K1159" i="1"/>
  <c r="M1159" i="1" s="1"/>
  <c r="L1159" i="1"/>
  <c r="K1160" i="1"/>
  <c r="M1160" i="1" s="1"/>
  <c r="L1160" i="1"/>
  <c r="K1161" i="1"/>
  <c r="M1161" i="1" s="1"/>
  <c r="L1161" i="1"/>
  <c r="K1162" i="1"/>
  <c r="M1162" i="1" s="1"/>
  <c r="L1162" i="1"/>
  <c r="K1163" i="1"/>
  <c r="M1163" i="1" s="1"/>
  <c r="L1163" i="1"/>
  <c r="K1164" i="1"/>
  <c r="M1164" i="1" s="1"/>
  <c r="L1164" i="1"/>
  <c r="K1165" i="1"/>
  <c r="M1165" i="1" s="1"/>
  <c r="L1165" i="1"/>
  <c r="K1166" i="1"/>
  <c r="M1166" i="1" s="1"/>
  <c r="L1166" i="1"/>
  <c r="K1167" i="1"/>
  <c r="M1167" i="1" s="1"/>
  <c r="L1167" i="1"/>
  <c r="K1168" i="1"/>
  <c r="M1168" i="1" s="1"/>
  <c r="L1168" i="1"/>
  <c r="K1169" i="1"/>
  <c r="M1169" i="1" s="1"/>
  <c r="L1169" i="1"/>
  <c r="K1170" i="1"/>
  <c r="M1170" i="1" s="1"/>
  <c r="L1170" i="1"/>
  <c r="K1171" i="1"/>
  <c r="M1171" i="1" s="1"/>
  <c r="L1171" i="1"/>
  <c r="K1172" i="1"/>
  <c r="M1172" i="1" s="1"/>
  <c r="L1172" i="1"/>
  <c r="K1173" i="1"/>
  <c r="M1173" i="1" s="1"/>
  <c r="L1173" i="1"/>
  <c r="K1174" i="1"/>
  <c r="M1174" i="1" s="1"/>
  <c r="L1174" i="1"/>
  <c r="K1175" i="1"/>
  <c r="M1175" i="1" s="1"/>
  <c r="L1175" i="1"/>
  <c r="K1176" i="1"/>
  <c r="M1176" i="1" s="1"/>
  <c r="L1176" i="1"/>
  <c r="K1177" i="1"/>
  <c r="M1177" i="1" s="1"/>
  <c r="L1177" i="1"/>
  <c r="K1178" i="1"/>
  <c r="M1178" i="1" s="1"/>
  <c r="L1178" i="1"/>
  <c r="K1179" i="1"/>
  <c r="M1179" i="1" s="1"/>
  <c r="L1179" i="1"/>
  <c r="K1180" i="1"/>
  <c r="M1180" i="1" s="1"/>
  <c r="L1180" i="1"/>
  <c r="K1181" i="1"/>
  <c r="M1181" i="1" s="1"/>
  <c r="L1181" i="1"/>
  <c r="K1182" i="1"/>
  <c r="M1182" i="1" s="1"/>
  <c r="L1182" i="1"/>
  <c r="K1183" i="1"/>
  <c r="M1183" i="1" s="1"/>
  <c r="L1183" i="1"/>
  <c r="K1184" i="1"/>
  <c r="M1184" i="1" s="1"/>
  <c r="L1184" i="1"/>
  <c r="K1185" i="1"/>
  <c r="M1185" i="1" s="1"/>
  <c r="L1185" i="1"/>
  <c r="K1186" i="1"/>
  <c r="M1186" i="1" s="1"/>
  <c r="L1186" i="1"/>
  <c r="K1187" i="1"/>
  <c r="M1187" i="1" s="1"/>
  <c r="L1187" i="1"/>
  <c r="K1188" i="1"/>
  <c r="M1188" i="1" s="1"/>
  <c r="L1188" i="1"/>
  <c r="K1189" i="1"/>
  <c r="M1189" i="1" s="1"/>
  <c r="L1189" i="1"/>
  <c r="K1190" i="1"/>
  <c r="M1190" i="1" s="1"/>
  <c r="L1190" i="1"/>
  <c r="K1191" i="1"/>
  <c r="M1191" i="1" s="1"/>
  <c r="L1191" i="1"/>
  <c r="K1192" i="1"/>
  <c r="M1192" i="1" s="1"/>
  <c r="L1192" i="1"/>
  <c r="K1193" i="1"/>
  <c r="M1193" i="1" s="1"/>
  <c r="L1193" i="1"/>
  <c r="K1194" i="1"/>
  <c r="M1194" i="1" s="1"/>
  <c r="L1194" i="1"/>
  <c r="K1195" i="1"/>
  <c r="M1195" i="1" s="1"/>
  <c r="L1195" i="1"/>
  <c r="K1196" i="1"/>
  <c r="M1196" i="1" s="1"/>
  <c r="L1196" i="1"/>
  <c r="K1197" i="1"/>
  <c r="M1197" i="1" s="1"/>
  <c r="L1197" i="1"/>
  <c r="K1198" i="1"/>
  <c r="M1198" i="1" s="1"/>
  <c r="L1198" i="1"/>
  <c r="K1199" i="1"/>
  <c r="M1199" i="1" s="1"/>
  <c r="L1199" i="1"/>
  <c r="K1200" i="1"/>
  <c r="M1200" i="1" s="1"/>
  <c r="L1200" i="1"/>
  <c r="K1201" i="1"/>
  <c r="M1201" i="1" s="1"/>
  <c r="L1201" i="1"/>
  <c r="K1202" i="1"/>
  <c r="M1202" i="1" s="1"/>
  <c r="L1202" i="1"/>
  <c r="K1203" i="1"/>
  <c r="M1203" i="1" s="1"/>
  <c r="L1203" i="1"/>
  <c r="K1204" i="1"/>
  <c r="M1204" i="1" s="1"/>
  <c r="L1204" i="1"/>
  <c r="K1205" i="1"/>
  <c r="M1205" i="1" s="1"/>
  <c r="L1205" i="1"/>
  <c r="K1206" i="1"/>
  <c r="M1206" i="1" s="1"/>
  <c r="L1206" i="1"/>
  <c r="K1207" i="1"/>
  <c r="M1207" i="1" s="1"/>
  <c r="L1207" i="1"/>
  <c r="K1208" i="1"/>
  <c r="M1208" i="1" s="1"/>
  <c r="L1208" i="1"/>
  <c r="K1209" i="1"/>
  <c r="M1209" i="1" s="1"/>
  <c r="L1209" i="1"/>
  <c r="K1210" i="1"/>
  <c r="M1210" i="1" s="1"/>
  <c r="L1210" i="1"/>
  <c r="K1211" i="1"/>
  <c r="M1211" i="1" s="1"/>
  <c r="L1211" i="1"/>
  <c r="K1212" i="1"/>
  <c r="M1212" i="1" s="1"/>
  <c r="L1212" i="1"/>
  <c r="K1213" i="1"/>
  <c r="M1213" i="1" s="1"/>
  <c r="L1213" i="1"/>
  <c r="K1214" i="1"/>
  <c r="M1214" i="1" s="1"/>
  <c r="L1214" i="1"/>
  <c r="K1215" i="1"/>
  <c r="M1215" i="1" s="1"/>
  <c r="L1215" i="1"/>
  <c r="K1216" i="1"/>
  <c r="M1216" i="1" s="1"/>
  <c r="L1216" i="1"/>
  <c r="K1217" i="1"/>
  <c r="M1217" i="1" s="1"/>
  <c r="L1217" i="1"/>
  <c r="K1218" i="1"/>
  <c r="M1218" i="1" s="1"/>
  <c r="L1218" i="1"/>
  <c r="K1219" i="1"/>
  <c r="M1219" i="1" s="1"/>
  <c r="L1219" i="1"/>
  <c r="K1220" i="1"/>
  <c r="M1220" i="1" s="1"/>
  <c r="L1220" i="1"/>
  <c r="K1221" i="1"/>
  <c r="M1221" i="1" s="1"/>
  <c r="L1221" i="1"/>
  <c r="K1222" i="1"/>
  <c r="M1222" i="1" s="1"/>
  <c r="L1222" i="1"/>
  <c r="K1223" i="1"/>
  <c r="M1223" i="1" s="1"/>
  <c r="L1223" i="1"/>
  <c r="K1224" i="1"/>
  <c r="M1224" i="1" s="1"/>
  <c r="L1224" i="1"/>
  <c r="K1225" i="1"/>
  <c r="M1225" i="1" s="1"/>
  <c r="L1225" i="1"/>
  <c r="K1226" i="1"/>
  <c r="M1226" i="1" s="1"/>
  <c r="L1226" i="1"/>
  <c r="K1227" i="1"/>
  <c r="M1227" i="1" s="1"/>
  <c r="L1227" i="1"/>
  <c r="K1228" i="1"/>
  <c r="M1228" i="1" s="1"/>
  <c r="L1228" i="1"/>
  <c r="K1229" i="1"/>
  <c r="M1229" i="1" s="1"/>
  <c r="L1229" i="1"/>
  <c r="K1230" i="1"/>
  <c r="M1230" i="1" s="1"/>
  <c r="L1230" i="1"/>
  <c r="K1231" i="1"/>
  <c r="M1231" i="1" s="1"/>
  <c r="L1231" i="1"/>
  <c r="K1232" i="1"/>
  <c r="M1232" i="1" s="1"/>
  <c r="L1232" i="1"/>
  <c r="K1233" i="1"/>
  <c r="M1233" i="1" s="1"/>
  <c r="L1233" i="1"/>
  <c r="K1234" i="1"/>
  <c r="M1234" i="1" s="1"/>
  <c r="L1234" i="1"/>
  <c r="K1235" i="1"/>
  <c r="M1235" i="1" s="1"/>
  <c r="L1235" i="1"/>
  <c r="K1236" i="1"/>
  <c r="M1236" i="1" s="1"/>
  <c r="L1236" i="1"/>
  <c r="K1237" i="1"/>
  <c r="M1237" i="1" s="1"/>
  <c r="L1237" i="1"/>
  <c r="K1238" i="1"/>
  <c r="M1238" i="1" s="1"/>
  <c r="L1238" i="1"/>
  <c r="K1239" i="1"/>
  <c r="M1239" i="1" s="1"/>
  <c r="L1239" i="1"/>
  <c r="K1240" i="1"/>
  <c r="M1240" i="1" s="1"/>
  <c r="L1240" i="1"/>
  <c r="K1241" i="1"/>
  <c r="M1241" i="1" s="1"/>
  <c r="L1241" i="1"/>
  <c r="K1242" i="1"/>
  <c r="M1242" i="1" s="1"/>
  <c r="L1242" i="1"/>
  <c r="K1243" i="1"/>
  <c r="M1243" i="1" s="1"/>
  <c r="L1243" i="1"/>
  <c r="K1244" i="1"/>
  <c r="M1244" i="1" s="1"/>
  <c r="L1244" i="1"/>
  <c r="K1245" i="1"/>
  <c r="M1245" i="1" s="1"/>
  <c r="L1245" i="1"/>
  <c r="K1246" i="1"/>
  <c r="M1246" i="1" s="1"/>
  <c r="L1246" i="1"/>
  <c r="K1247" i="1"/>
  <c r="M1247" i="1" s="1"/>
  <c r="L1247" i="1"/>
  <c r="K1248" i="1"/>
  <c r="M1248" i="1" s="1"/>
  <c r="L1248" i="1"/>
  <c r="K1249" i="1"/>
  <c r="M1249" i="1" s="1"/>
  <c r="L1249" i="1"/>
  <c r="K1250" i="1"/>
  <c r="M1250" i="1" s="1"/>
  <c r="L1250" i="1"/>
  <c r="K1251" i="1"/>
  <c r="M1251" i="1" s="1"/>
  <c r="L1251" i="1"/>
  <c r="K1252" i="1"/>
  <c r="M1252" i="1" s="1"/>
  <c r="L1252" i="1"/>
  <c r="K1253" i="1"/>
  <c r="M1253" i="1" s="1"/>
  <c r="L1253" i="1"/>
  <c r="K1254" i="1"/>
  <c r="M1254" i="1" s="1"/>
  <c r="L1254" i="1"/>
  <c r="K1255" i="1"/>
  <c r="M1255" i="1" s="1"/>
  <c r="L1255" i="1"/>
  <c r="K1256" i="1"/>
  <c r="M1256" i="1" s="1"/>
  <c r="L1256" i="1"/>
  <c r="K1257" i="1"/>
  <c r="M1257" i="1" s="1"/>
  <c r="L1257" i="1"/>
  <c r="K1258" i="1"/>
  <c r="M1258" i="1" s="1"/>
  <c r="L1258" i="1"/>
  <c r="K1259" i="1"/>
  <c r="M1259" i="1" s="1"/>
  <c r="L1259" i="1"/>
  <c r="K1260" i="1"/>
  <c r="M1260" i="1" s="1"/>
  <c r="L1260" i="1"/>
  <c r="K1261" i="1"/>
  <c r="M1261" i="1" s="1"/>
  <c r="L1261" i="1"/>
  <c r="K1262" i="1"/>
  <c r="M1262" i="1" s="1"/>
  <c r="L1262" i="1"/>
  <c r="K1263" i="1"/>
  <c r="M1263" i="1" s="1"/>
  <c r="L1263" i="1"/>
  <c r="K1264" i="1"/>
  <c r="M1264" i="1" s="1"/>
  <c r="L1264" i="1"/>
  <c r="K1265" i="1"/>
  <c r="M1265" i="1" s="1"/>
  <c r="L1265" i="1"/>
  <c r="K1266" i="1"/>
  <c r="M1266" i="1" s="1"/>
  <c r="L1266" i="1"/>
  <c r="K1267" i="1"/>
  <c r="M1267" i="1" s="1"/>
  <c r="L1267" i="1"/>
  <c r="K1268" i="1"/>
  <c r="M1268" i="1" s="1"/>
  <c r="L1268" i="1"/>
  <c r="K1269" i="1"/>
  <c r="M1269" i="1" s="1"/>
  <c r="L1269" i="1"/>
  <c r="K1270" i="1"/>
  <c r="M1270" i="1" s="1"/>
  <c r="L1270" i="1"/>
  <c r="K1271" i="1"/>
  <c r="M1271" i="1" s="1"/>
  <c r="L1271" i="1"/>
  <c r="K1272" i="1"/>
  <c r="M1272" i="1" s="1"/>
  <c r="L1272" i="1"/>
  <c r="K1273" i="1"/>
  <c r="M1273" i="1" s="1"/>
  <c r="L1273" i="1"/>
  <c r="K1274" i="1"/>
  <c r="M1274" i="1" s="1"/>
  <c r="L1274" i="1"/>
  <c r="K1275" i="1"/>
  <c r="M1275" i="1" s="1"/>
  <c r="L1275" i="1"/>
  <c r="K1276" i="1"/>
  <c r="M1276" i="1" s="1"/>
  <c r="L1276" i="1"/>
  <c r="K1277" i="1"/>
  <c r="M1277" i="1" s="1"/>
  <c r="L1277" i="1"/>
  <c r="K1278" i="1"/>
  <c r="M1278" i="1" s="1"/>
  <c r="L1278" i="1"/>
  <c r="K1279" i="1"/>
  <c r="M1279" i="1" s="1"/>
  <c r="L1279" i="1"/>
  <c r="K1280" i="1"/>
  <c r="M1280" i="1" s="1"/>
  <c r="L1280" i="1"/>
  <c r="K1281" i="1"/>
  <c r="M1281" i="1" s="1"/>
  <c r="L1281" i="1"/>
  <c r="K1282" i="1"/>
  <c r="M1282" i="1" s="1"/>
  <c r="L1282" i="1"/>
  <c r="K1283" i="1"/>
  <c r="M1283" i="1" s="1"/>
  <c r="L1283" i="1"/>
  <c r="K1284" i="1"/>
  <c r="M1284" i="1" s="1"/>
  <c r="L1284" i="1"/>
  <c r="K1285" i="1"/>
  <c r="M1285" i="1" s="1"/>
  <c r="L1285" i="1"/>
  <c r="K1286" i="1"/>
  <c r="M1286" i="1" s="1"/>
  <c r="L1286" i="1"/>
  <c r="K1287" i="1"/>
  <c r="M1287" i="1" s="1"/>
  <c r="L1287" i="1"/>
  <c r="K1288" i="1"/>
  <c r="M1288" i="1" s="1"/>
  <c r="L1288" i="1"/>
  <c r="K1289" i="1"/>
  <c r="M1289" i="1" s="1"/>
  <c r="L1289" i="1"/>
  <c r="K1290" i="1"/>
  <c r="M1290" i="1" s="1"/>
  <c r="L1290" i="1"/>
  <c r="K1291" i="1"/>
  <c r="M1291" i="1" s="1"/>
  <c r="L1291" i="1"/>
  <c r="K1292" i="1"/>
  <c r="M1292" i="1" s="1"/>
  <c r="L1292" i="1"/>
  <c r="K1293" i="1"/>
  <c r="M1293" i="1" s="1"/>
  <c r="L1293" i="1"/>
  <c r="K1294" i="1"/>
  <c r="M1294" i="1" s="1"/>
  <c r="L1294" i="1"/>
  <c r="K1295" i="1"/>
  <c r="M1295" i="1" s="1"/>
  <c r="L1295" i="1"/>
  <c r="K1296" i="1"/>
  <c r="M1296" i="1" s="1"/>
  <c r="L1296" i="1"/>
  <c r="K1297" i="1"/>
  <c r="M1297" i="1" s="1"/>
  <c r="L1297" i="1"/>
  <c r="K1298" i="1"/>
  <c r="M1298" i="1" s="1"/>
  <c r="L1298" i="1"/>
  <c r="K1299" i="1"/>
  <c r="M1299" i="1" s="1"/>
  <c r="L1299" i="1"/>
  <c r="K1300" i="1"/>
  <c r="M1300" i="1" s="1"/>
  <c r="L1300" i="1"/>
  <c r="K1301" i="1"/>
  <c r="M1301" i="1" s="1"/>
  <c r="L1301" i="1"/>
  <c r="K1302" i="1"/>
  <c r="M1302" i="1" s="1"/>
  <c r="L1302" i="1"/>
  <c r="K1303" i="1"/>
  <c r="M1303" i="1" s="1"/>
  <c r="L1303" i="1"/>
  <c r="K1304" i="1"/>
  <c r="M1304" i="1" s="1"/>
  <c r="L1304" i="1"/>
  <c r="K1305" i="1"/>
  <c r="M1305" i="1" s="1"/>
  <c r="L1305" i="1"/>
  <c r="K1306" i="1"/>
  <c r="M1306" i="1" s="1"/>
  <c r="L1306" i="1"/>
  <c r="K1307" i="1"/>
  <c r="M1307" i="1" s="1"/>
  <c r="L1307" i="1"/>
  <c r="K1308" i="1"/>
  <c r="M1308" i="1" s="1"/>
  <c r="L1308" i="1"/>
  <c r="K1309" i="1"/>
  <c r="M1309" i="1" s="1"/>
  <c r="L1309" i="1"/>
  <c r="K1310" i="1"/>
  <c r="M1310" i="1" s="1"/>
  <c r="L1310" i="1"/>
  <c r="K1311" i="1"/>
  <c r="M1311" i="1" s="1"/>
  <c r="L1311" i="1"/>
  <c r="K1312" i="1"/>
  <c r="M1312" i="1" s="1"/>
  <c r="L1312" i="1"/>
  <c r="K1313" i="1"/>
  <c r="M1313" i="1" s="1"/>
  <c r="L1313" i="1"/>
  <c r="K1314" i="1"/>
  <c r="M1314" i="1" s="1"/>
  <c r="L1314" i="1"/>
  <c r="K1315" i="1"/>
  <c r="M1315" i="1" s="1"/>
  <c r="L1315" i="1"/>
  <c r="K1316" i="1"/>
  <c r="M1316" i="1" s="1"/>
  <c r="L1316" i="1"/>
  <c r="K1317" i="1"/>
  <c r="M1317" i="1" s="1"/>
  <c r="L1317" i="1"/>
  <c r="K1318" i="1"/>
  <c r="M1318" i="1" s="1"/>
  <c r="L1318" i="1"/>
  <c r="K1319" i="1"/>
  <c r="M1319" i="1" s="1"/>
  <c r="L1319" i="1"/>
  <c r="K1320" i="1"/>
  <c r="M1320" i="1" s="1"/>
  <c r="L1320" i="1"/>
  <c r="K1321" i="1"/>
  <c r="M1321" i="1" s="1"/>
  <c r="L1321" i="1"/>
  <c r="K1322" i="1"/>
  <c r="M1322" i="1" s="1"/>
  <c r="L1322" i="1"/>
  <c r="K1323" i="1"/>
  <c r="M1323" i="1" s="1"/>
  <c r="L1323" i="1"/>
  <c r="K1324" i="1"/>
  <c r="M1324" i="1" s="1"/>
  <c r="L1324" i="1"/>
  <c r="K1325" i="1"/>
  <c r="M1325" i="1" s="1"/>
  <c r="L1325" i="1"/>
  <c r="K1326" i="1"/>
  <c r="M1326" i="1" s="1"/>
  <c r="L1326" i="1"/>
  <c r="K1327" i="1"/>
  <c r="M1327" i="1" s="1"/>
  <c r="L1327" i="1"/>
  <c r="K1328" i="1"/>
  <c r="M1328" i="1" s="1"/>
  <c r="L1328" i="1"/>
  <c r="K1329" i="1"/>
  <c r="M1329" i="1" s="1"/>
  <c r="L1329" i="1"/>
  <c r="K1330" i="1"/>
  <c r="M1330" i="1" s="1"/>
  <c r="L1330" i="1"/>
  <c r="K1331" i="1"/>
  <c r="M1331" i="1" s="1"/>
  <c r="L1331" i="1"/>
  <c r="K1332" i="1"/>
  <c r="M1332" i="1" s="1"/>
  <c r="L1332" i="1"/>
  <c r="K1333" i="1"/>
  <c r="M1333" i="1" s="1"/>
  <c r="L1333" i="1"/>
  <c r="K1334" i="1"/>
  <c r="M1334" i="1" s="1"/>
  <c r="L1334" i="1"/>
  <c r="K1335" i="1"/>
  <c r="M1335" i="1" s="1"/>
  <c r="L1335" i="1"/>
  <c r="K1336" i="1"/>
  <c r="M1336" i="1" s="1"/>
  <c r="L1336" i="1"/>
  <c r="K1337" i="1"/>
  <c r="M1337" i="1" s="1"/>
  <c r="L1337" i="1"/>
  <c r="K1338" i="1"/>
  <c r="M1338" i="1" s="1"/>
  <c r="L1338" i="1"/>
  <c r="K1339" i="1"/>
  <c r="M1339" i="1" s="1"/>
  <c r="L1339" i="1"/>
  <c r="K1340" i="1"/>
  <c r="M1340" i="1" s="1"/>
  <c r="L1340" i="1"/>
  <c r="K1341" i="1"/>
  <c r="M1341" i="1" s="1"/>
  <c r="L1341" i="1"/>
  <c r="K1342" i="1"/>
  <c r="M1342" i="1" s="1"/>
  <c r="L1342" i="1"/>
  <c r="K1343" i="1"/>
  <c r="M1343" i="1" s="1"/>
  <c r="L1343" i="1"/>
  <c r="K1344" i="1"/>
  <c r="M1344" i="1" s="1"/>
  <c r="L1344" i="1"/>
  <c r="K1345" i="1"/>
  <c r="M1345" i="1" s="1"/>
  <c r="L1345" i="1"/>
  <c r="K1346" i="1"/>
  <c r="M1346" i="1" s="1"/>
  <c r="L1346" i="1"/>
  <c r="K1347" i="1"/>
  <c r="M1347" i="1" s="1"/>
  <c r="L1347" i="1"/>
  <c r="K1348" i="1"/>
  <c r="M1348" i="1" s="1"/>
  <c r="L1348" i="1"/>
  <c r="K1349" i="1"/>
  <c r="M1349" i="1" s="1"/>
  <c r="L1349" i="1"/>
  <c r="K1350" i="1"/>
  <c r="M1350" i="1" s="1"/>
  <c r="L1350" i="1"/>
  <c r="K1351" i="1"/>
  <c r="M1351" i="1" s="1"/>
  <c r="L1351" i="1"/>
  <c r="K1352" i="1"/>
  <c r="M1352" i="1" s="1"/>
  <c r="L1352" i="1"/>
  <c r="K1353" i="1"/>
  <c r="M1353" i="1" s="1"/>
  <c r="L1353" i="1"/>
  <c r="K1354" i="1"/>
  <c r="M1354" i="1" s="1"/>
  <c r="L1354" i="1"/>
  <c r="K1355" i="1"/>
  <c r="M1355" i="1" s="1"/>
  <c r="L1355" i="1"/>
  <c r="K1356" i="1"/>
  <c r="M1356" i="1" s="1"/>
  <c r="L1356" i="1"/>
  <c r="K1357" i="1"/>
  <c r="M1357" i="1" s="1"/>
  <c r="L1357" i="1"/>
  <c r="K1358" i="1"/>
  <c r="M1358" i="1" s="1"/>
  <c r="L1358" i="1"/>
  <c r="K1359" i="1"/>
  <c r="M1359" i="1" s="1"/>
  <c r="L1359" i="1"/>
  <c r="K1360" i="1"/>
  <c r="M1360" i="1" s="1"/>
  <c r="L1360" i="1"/>
  <c r="K1361" i="1"/>
  <c r="M1361" i="1" s="1"/>
  <c r="L1361" i="1"/>
  <c r="K1362" i="1"/>
  <c r="M1362" i="1" s="1"/>
  <c r="L1362" i="1"/>
  <c r="K1363" i="1"/>
  <c r="M1363" i="1" s="1"/>
  <c r="L1363" i="1"/>
  <c r="K1364" i="1"/>
  <c r="M1364" i="1" s="1"/>
  <c r="L1364" i="1"/>
  <c r="K1365" i="1"/>
  <c r="M1365" i="1" s="1"/>
  <c r="L1365" i="1"/>
  <c r="K1366" i="1"/>
  <c r="M1366" i="1" s="1"/>
  <c r="L1366" i="1"/>
  <c r="K1367" i="1"/>
  <c r="M1367" i="1" s="1"/>
  <c r="L1367" i="1"/>
  <c r="K1368" i="1"/>
  <c r="M1368" i="1" s="1"/>
  <c r="L1368" i="1"/>
  <c r="K1369" i="1"/>
  <c r="M1369" i="1" s="1"/>
  <c r="L1369" i="1"/>
  <c r="K1370" i="1"/>
  <c r="M1370" i="1" s="1"/>
  <c r="L1370" i="1"/>
  <c r="K1371" i="1"/>
  <c r="M1371" i="1" s="1"/>
  <c r="L1371" i="1"/>
  <c r="K1372" i="1"/>
  <c r="M1372" i="1" s="1"/>
  <c r="L1372" i="1"/>
  <c r="K1373" i="1"/>
  <c r="M1373" i="1" s="1"/>
  <c r="L1373" i="1"/>
  <c r="K1374" i="1"/>
  <c r="M1374" i="1" s="1"/>
  <c r="L1374" i="1"/>
  <c r="K1375" i="1"/>
  <c r="M1375" i="1" s="1"/>
  <c r="L1375" i="1"/>
  <c r="K1376" i="1"/>
  <c r="M1376" i="1" s="1"/>
  <c r="L1376" i="1"/>
  <c r="K1377" i="1"/>
  <c r="M1377" i="1" s="1"/>
  <c r="L1377" i="1"/>
  <c r="K1378" i="1"/>
  <c r="M1378" i="1" s="1"/>
  <c r="L1378" i="1"/>
  <c r="K1379" i="1"/>
  <c r="M1379" i="1" s="1"/>
  <c r="L1379" i="1"/>
  <c r="K1380" i="1"/>
  <c r="M1380" i="1" s="1"/>
  <c r="L1380" i="1"/>
  <c r="K1381" i="1"/>
  <c r="M1381" i="1" s="1"/>
  <c r="L1381" i="1"/>
  <c r="K1382" i="1"/>
  <c r="M1382" i="1" s="1"/>
  <c r="L1382" i="1"/>
  <c r="K1383" i="1"/>
  <c r="M1383" i="1" s="1"/>
  <c r="L1383" i="1"/>
  <c r="K1384" i="1"/>
  <c r="M1384" i="1" s="1"/>
  <c r="L1384" i="1"/>
  <c r="K1385" i="1"/>
  <c r="M1385" i="1" s="1"/>
  <c r="L1385" i="1"/>
  <c r="K1386" i="1"/>
  <c r="M1386" i="1" s="1"/>
  <c r="L1386" i="1"/>
  <c r="K1387" i="1"/>
  <c r="M1387" i="1" s="1"/>
  <c r="L1387" i="1"/>
  <c r="K1388" i="1"/>
  <c r="M1388" i="1" s="1"/>
  <c r="L1388" i="1"/>
  <c r="K1389" i="1"/>
  <c r="M1389" i="1" s="1"/>
  <c r="L1389" i="1"/>
  <c r="K1390" i="1"/>
  <c r="M1390" i="1" s="1"/>
  <c r="L1390" i="1"/>
  <c r="K1391" i="1"/>
  <c r="M1391" i="1" s="1"/>
  <c r="L1391" i="1"/>
  <c r="K1392" i="1"/>
  <c r="M1392" i="1" s="1"/>
  <c r="L1392" i="1"/>
  <c r="K1393" i="1"/>
  <c r="M1393" i="1" s="1"/>
  <c r="L1393" i="1"/>
  <c r="K1394" i="1"/>
  <c r="M1394" i="1" s="1"/>
  <c r="L1394" i="1"/>
  <c r="K1395" i="1"/>
  <c r="M1395" i="1" s="1"/>
  <c r="L1395" i="1"/>
  <c r="K1396" i="1"/>
  <c r="M1396" i="1" s="1"/>
  <c r="L1396" i="1"/>
  <c r="K1397" i="1"/>
  <c r="M1397" i="1" s="1"/>
  <c r="L1397" i="1"/>
  <c r="K1398" i="1"/>
  <c r="M1398" i="1" s="1"/>
  <c r="L1398" i="1"/>
  <c r="K1399" i="1"/>
  <c r="M1399" i="1" s="1"/>
  <c r="L1399" i="1"/>
  <c r="K1400" i="1"/>
  <c r="M1400" i="1" s="1"/>
  <c r="L1400" i="1"/>
  <c r="K1401" i="1"/>
  <c r="M1401" i="1" s="1"/>
  <c r="L1401" i="1"/>
  <c r="K1402" i="1"/>
  <c r="M1402" i="1" s="1"/>
  <c r="L1402" i="1"/>
  <c r="K1403" i="1"/>
  <c r="M1403" i="1" s="1"/>
  <c r="L1403" i="1"/>
  <c r="K1404" i="1"/>
  <c r="M1404" i="1" s="1"/>
  <c r="L1404" i="1"/>
  <c r="K1405" i="1"/>
  <c r="M1405" i="1" s="1"/>
  <c r="L1405" i="1"/>
  <c r="K1406" i="1"/>
  <c r="M1406" i="1" s="1"/>
  <c r="L1406" i="1"/>
  <c r="K1407" i="1"/>
  <c r="M1407" i="1" s="1"/>
  <c r="L1407" i="1"/>
  <c r="K1408" i="1"/>
  <c r="M1408" i="1" s="1"/>
  <c r="L1408" i="1"/>
  <c r="K1409" i="1"/>
  <c r="M1409" i="1" s="1"/>
  <c r="L1409" i="1"/>
  <c r="K1410" i="1"/>
  <c r="M1410" i="1" s="1"/>
  <c r="L1410" i="1"/>
  <c r="K1411" i="1"/>
  <c r="M1411" i="1" s="1"/>
  <c r="L1411" i="1"/>
  <c r="K1412" i="1"/>
  <c r="M1412" i="1" s="1"/>
  <c r="L1412" i="1"/>
  <c r="K1413" i="1"/>
  <c r="M1413" i="1" s="1"/>
  <c r="L1413" i="1"/>
  <c r="K1414" i="1"/>
  <c r="M1414" i="1" s="1"/>
  <c r="L1414" i="1"/>
  <c r="K1415" i="1"/>
  <c r="M1415" i="1" s="1"/>
  <c r="L1415" i="1"/>
  <c r="K1416" i="1"/>
  <c r="M1416" i="1" s="1"/>
  <c r="L1416" i="1"/>
  <c r="K1417" i="1"/>
  <c r="M1417" i="1" s="1"/>
  <c r="L1417" i="1"/>
  <c r="K1418" i="1"/>
  <c r="M1418" i="1" s="1"/>
  <c r="L1418" i="1"/>
  <c r="K1419" i="1"/>
  <c r="M1419" i="1" s="1"/>
  <c r="L1419" i="1"/>
  <c r="K1420" i="1"/>
  <c r="M1420" i="1" s="1"/>
  <c r="L1420" i="1"/>
  <c r="K1421" i="1"/>
  <c r="M1421" i="1" s="1"/>
  <c r="L1421" i="1"/>
  <c r="K1422" i="1"/>
  <c r="M1422" i="1" s="1"/>
  <c r="L1422" i="1"/>
  <c r="K1423" i="1"/>
  <c r="M1423" i="1" s="1"/>
  <c r="L1423" i="1"/>
  <c r="K1424" i="1"/>
  <c r="M1424" i="1" s="1"/>
  <c r="L1424" i="1"/>
  <c r="K1425" i="1"/>
  <c r="M1425" i="1" s="1"/>
  <c r="L1425" i="1"/>
  <c r="K1426" i="1"/>
  <c r="M1426" i="1" s="1"/>
  <c r="L1426" i="1"/>
  <c r="K1427" i="1"/>
  <c r="M1427" i="1" s="1"/>
  <c r="L1427" i="1"/>
  <c r="K1428" i="1"/>
  <c r="M1428" i="1" s="1"/>
  <c r="L1428" i="1"/>
  <c r="K1429" i="1"/>
  <c r="M1429" i="1" s="1"/>
  <c r="L1429" i="1"/>
  <c r="K1430" i="1"/>
  <c r="M1430" i="1" s="1"/>
  <c r="L1430" i="1"/>
  <c r="K1431" i="1"/>
  <c r="M1431" i="1" s="1"/>
  <c r="L1431" i="1"/>
  <c r="K1432" i="1"/>
  <c r="M1432" i="1" s="1"/>
  <c r="L1432" i="1"/>
  <c r="K1433" i="1"/>
  <c r="M1433" i="1" s="1"/>
  <c r="L1433" i="1"/>
  <c r="K1434" i="1"/>
  <c r="M1434" i="1" s="1"/>
  <c r="L1434" i="1"/>
  <c r="K1435" i="1"/>
  <c r="M1435" i="1" s="1"/>
  <c r="L1435" i="1"/>
  <c r="K1436" i="1"/>
  <c r="M1436" i="1" s="1"/>
  <c r="L1436" i="1"/>
  <c r="K1437" i="1"/>
  <c r="M1437" i="1" s="1"/>
  <c r="L1437" i="1"/>
  <c r="K1438" i="1"/>
  <c r="M1438" i="1" s="1"/>
  <c r="L1438" i="1"/>
  <c r="K1439" i="1"/>
  <c r="M1439" i="1" s="1"/>
  <c r="L1439" i="1"/>
  <c r="K1440" i="1"/>
  <c r="M1440" i="1" s="1"/>
  <c r="L1440" i="1"/>
  <c r="K1441" i="1"/>
  <c r="M1441" i="1" s="1"/>
  <c r="L1441" i="1"/>
  <c r="K1442" i="1"/>
  <c r="M1442" i="1" s="1"/>
  <c r="L1442" i="1"/>
  <c r="K1443" i="1"/>
  <c r="M1443" i="1" s="1"/>
  <c r="L1443" i="1"/>
  <c r="K1444" i="1"/>
  <c r="M1444" i="1" s="1"/>
  <c r="L1444" i="1"/>
  <c r="K1445" i="1"/>
  <c r="M1445" i="1" s="1"/>
  <c r="L1445" i="1"/>
  <c r="K1446" i="1"/>
  <c r="M1446" i="1" s="1"/>
  <c r="L1446" i="1"/>
  <c r="K1447" i="1"/>
  <c r="M1447" i="1" s="1"/>
  <c r="L1447" i="1"/>
  <c r="K1448" i="1"/>
  <c r="M1448" i="1" s="1"/>
  <c r="L1448" i="1"/>
  <c r="K1449" i="1"/>
  <c r="M1449" i="1" s="1"/>
  <c r="L1449" i="1"/>
  <c r="K1450" i="1"/>
  <c r="M1450" i="1" s="1"/>
  <c r="L1450" i="1"/>
  <c r="K1451" i="1"/>
  <c r="M1451" i="1" s="1"/>
  <c r="L1451" i="1"/>
  <c r="K1452" i="1"/>
  <c r="M1452" i="1" s="1"/>
  <c r="L1452" i="1"/>
  <c r="K1453" i="1"/>
  <c r="M1453" i="1" s="1"/>
  <c r="L1453" i="1"/>
  <c r="K1454" i="1"/>
  <c r="M1454" i="1" s="1"/>
  <c r="L1454" i="1"/>
  <c r="K1455" i="1"/>
  <c r="M1455" i="1" s="1"/>
  <c r="L1455" i="1"/>
  <c r="K1456" i="1"/>
  <c r="M1456" i="1" s="1"/>
  <c r="L1456" i="1"/>
  <c r="K1457" i="1"/>
  <c r="M1457" i="1" s="1"/>
  <c r="L1457" i="1"/>
  <c r="K1458" i="1"/>
  <c r="M1458" i="1" s="1"/>
  <c r="L1458" i="1"/>
  <c r="K1459" i="1"/>
  <c r="M1459" i="1" s="1"/>
  <c r="L1459" i="1"/>
  <c r="K1460" i="1"/>
  <c r="M1460" i="1" s="1"/>
  <c r="L1460" i="1"/>
  <c r="K1461" i="1"/>
  <c r="M1461" i="1" s="1"/>
  <c r="L1461" i="1"/>
  <c r="K1462" i="1"/>
  <c r="M1462" i="1" s="1"/>
  <c r="L1462" i="1"/>
  <c r="K1463" i="1"/>
  <c r="M1463" i="1" s="1"/>
  <c r="L1463" i="1"/>
  <c r="K1464" i="1"/>
  <c r="M1464" i="1" s="1"/>
  <c r="L1464" i="1"/>
  <c r="K1465" i="1"/>
  <c r="M1465" i="1" s="1"/>
  <c r="L1465" i="1"/>
  <c r="K1466" i="1"/>
  <c r="M1466" i="1" s="1"/>
  <c r="L1466" i="1"/>
  <c r="K1467" i="1"/>
  <c r="M1467" i="1" s="1"/>
  <c r="L1467" i="1"/>
  <c r="K1468" i="1"/>
  <c r="M1468" i="1" s="1"/>
  <c r="L1468" i="1"/>
  <c r="K1469" i="1"/>
  <c r="M1469" i="1" s="1"/>
  <c r="L1469" i="1"/>
  <c r="K1470" i="1"/>
  <c r="M1470" i="1" s="1"/>
  <c r="L1470" i="1"/>
  <c r="K1471" i="1"/>
  <c r="M1471" i="1" s="1"/>
  <c r="L1471" i="1"/>
  <c r="K1472" i="1"/>
  <c r="M1472" i="1" s="1"/>
  <c r="L1472" i="1"/>
  <c r="K1473" i="1"/>
  <c r="M1473" i="1" s="1"/>
  <c r="L1473" i="1"/>
  <c r="K1474" i="1"/>
  <c r="M1474" i="1" s="1"/>
  <c r="L1474" i="1"/>
  <c r="K1475" i="1"/>
  <c r="M1475" i="1" s="1"/>
  <c r="L1475" i="1"/>
  <c r="K1476" i="1"/>
  <c r="M1476" i="1" s="1"/>
  <c r="L1476" i="1"/>
  <c r="K1477" i="1"/>
  <c r="M1477" i="1" s="1"/>
  <c r="L1477" i="1"/>
  <c r="K1478" i="1"/>
  <c r="M1478" i="1" s="1"/>
  <c r="L1478" i="1"/>
  <c r="K1479" i="1"/>
  <c r="M1479" i="1" s="1"/>
  <c r="L1479" i="1"/>
  <c r="K1480" i="1"/>
  <c r="M1480" i="1" s="1"/>
  <c r="L1480" i="1"/>
  <c r="K1481" i="1"/>
  <c r="M1481" i="1" s="1"/>
  <c r="L1481" i="1"/>
  <c r="K1482" i="1"/>
  <c r="M1482" i="1" s="1"/>
  <c r="L1482" i="1"/>
  <c r="K1483" i="1"/>
  <c r="M1483" i="1" s="1"/>
  <c r="L1483" i="1"/>
  <c r="K1484" i="1"/>
  <c r="M1484" i="1" s="1"/>
  <c r="L1484" i="1"/>
  <c r="K1485" i="1"/>
  <c r="M1485" i="1" s="1"/>
  <c r="L1485" i="1"/>
  <c r="K1486" i="1"/>
  <c r="M1486" i="1" s="1"/>
  <c r="L1486" i="1"/>
  <c r="K1487" i="1"/>
  <c r="M1487" i="1" s="1"/>
  <c r="L1487" i="1"/>
  <c r="K1488" i="1"/>
  <c r="M1488" i="1" s="1"/>
  <c r="L1488" i="1"/>
  <c r="K1489" i="1"/>
  <c r="M1489" i="1" s="1"/>
  <c r="L1489" i="1"/>
  <c r="K1490" i="1"/>
  <c r="M1490" i="1" s="1"/>
  <c r="L1490" i="1"/>
  <c r="K1491" i="1"/>
  <c r="M1491" i="1" s="1"/>
  <c r="L1491" i="1"/>
  <c r="K1492" i="1"/>
  <c r="M1492" i="1" s="1"/>
  <c r="L1492" i="1"/>
  <c r="K1493" i="1"/>
  <c r="M1493" i="1" s="1"/>
  <c r="L1493" i="1"/>
  <c r="K1494" i="1"/>
  <c r="M1494" i="1" s="1"/>
  <c r="L1494" i="1"/>
  <c r="K1495" i="1"/>
  <c r="M1495" i="1" s="1"/>
  <c r="L1495" i="1"/>
  <c r="K1496" i="1"/>
  <c r="M1496" i="1" s="1"/>
  <c r="L1496" i="1"/>
  <c r="K1497" i="1"/>
  <c r="M1497" i="1" s="1"/>
  <c r="L1497" i="1"/>
  <c r="K1498" i="1"/>
  <c r="M1498" i="1" s="1"/>
  <c r="L1498" i="1"/>
  <c r="K1499" i="1"/>
  <c r="M1499" i="1" s="1"/>
  <c r="L1499" i="1"/>
  <c r="K1500" i="1"/>
  <c r="M1500" i="1" s="1"/>
  <c r="L1500" i="1"/>
  <c r="K1501" i="1"/>
  <c r="M1501" i="1" s="1"/>
  <c r="L1501" i="1"/>
  <c r="K1502" i="1"/>
  <c r="M1502" i="1" s="1"/>
  <c r="L1502" i="1"/>
  <c r="K1503" i="1"/>
  <c r="M1503" i="1" s="1"/>
  <c r="L1503" i="1"/>
  <c r="K1504" i="1"/>
  <c r="M1504" i="1" s="1"/>
  <c r="L1504" i="1"/>
  <c r="K1505" i="1"/>
  <c r="M1505" i="1" s="1"/>
  <c r="L1505" i="1"/>
  <c r="K1506" i="1"/>
  <c r="M1506" i="1" s="1"/>
  <c r="L1506" i="1"/>
  <c r="K1507" i="1"/>
  <c r="M1507" i="1" s="1"/>
  <c r="L1507" i="1"/>
  <c r="K1508" i="1"/>
  <c r="M1508" i="1" s="1"/>
  <c r="L1508" i="1"/>
  <c r="K1509" i="1"/>
  <c r="M1509" i="1" s="1"/>
  <c r="L1509" i="1"/>
  <c r="K1510" i="1"/>
  <c r="M1510" i="1" s="1"/>
  <c r="L1510" i="1"/>
  <c r="K1511" i="1"/>
  <c r="M1511" i="1" s="1"/>
  <c r="L1511" i="1"/>
  <c r="K1512" i="1"/>
  <c r="M1512" i="1" s="1"/>
  <c r="L1512" i="1"/>
  <c r="K1513" i="1"/>
  <c r="M1513" i="1" s="1"/>
  <c r="L1513" i="1"/>
  <c r="K1514" i="1"/>
  <c r="M1514" i="1" s="1"/>
  <c r="L1514" i="1"/>
  <c r="K1515" i="1"/>
  <c r="M1515" i="1" s="1"/>
  <c r="L1515" i="1"/>
  <c r="K1516" i="1"/>
  <c r="M1516" i="1" s="1"/>
  <c r="L1516" i="1"/>
  <c r="K1517" i="1"/>
  <c r="M1517" i="1" s="1"/>
  <c r="L1517" i="1"/>
  <c r="K1518" i="1"/>
  <c r="M1518" i="1" s="1"/>
  <c r="L1518" i="1"/>
  <c r="K1519" i="1"/>
  <c r="M1519" i="1" s="1"/>
  <c r="L1519" i="1"/>
  <c r="K1520" i="1"/>
  <c r="M1520" i="1" s="1"/>
  <c r="L1520" i="1"/>
  <c r="K1521" i="1"/>
  <c r="M1521" i="1" s="1"/>
  <c r="L1521" i="1"/>
  <c r="K1522" i="1"/>
  <c r="M1522" i="1" s="1"/>
  <c r="L1522" i="1"/>
  <c r="K1523" i="1"/>
  <c r="M1523" i="1" s="1"/>
  <c r="L1523" i="1"/>
  <c r="K1524" i="1"/>
  <c r="M1524" i="1" s="1"/>
  <c r="L1524" i="1"/>
  <c r="K1525" i="1"/>
  <c r="M1525" i="1" s="1"/>
  <c r="L1525" i="1"/>
  <c r="K1526" i="1"/>
  <c r="M1526" i="1" s="1"/>
  <c r="L1526" i="1"/>
  <c r="K1527" i="1"/>
  <c r="M1527" i="1" s="1"/>
  <c r="L1527" i="1"/>
  <c r="K1528" i="1"/>
  <c r="M1528" i="1" s="1"/>
  <c r="L1528" i="1"/>
  <c r="K1529" i="1"/>
  <c r="M1529" i="1" s="1"/>
  <c r="L1529" i="1"/>
  <c r="K1530" i="1"/>
  <c r="M1530" i="1" s="1"/>
  <c r="L1530" i="1"/>
  <c r="K1531" i="1"/>
  <c r="M1531" i="1" s="1"/>
  <c r="L1531" i="1"/>
  <c r="K1532" i="1"/>
  <c r="M1532" i="1" s="1"/>
  <c r="L1532" i="1"/>
  <c r="K1533" i="1"/>
  <c r="M1533" i="1" s="1"/>
  <c r="L1533" i="1"/>
  <c r="K1534" i="1"/>
  <c r="M1534" i="1" s="1"/>
  <c r="L1534" i="1"/>
  <c r="K1535" i="1"/>
  <c r="M1535" i="1" s="1"/>
  <c r="L1535" i="1"/>
  <c r="K1536" i="1"/>
  <c r="M1536" i="1" s="1"/>
  <c r="L1536" i="1"/>
  <c r="K1537" i="1"/>
  <c r="M1537" i="1" s="1"/>
  <c r="L1537" i="1"/>
  <c r="K1538" i="1"/>
  <c r="M1538" i="1" s="1"/>
  <c r="L1538" i="1"/>
  <c r="K1539" i="1"/>
  <c r="M1539" i="1" s="1"/>
  <c r="L1539" i="1"/>
  <c r="K1540" i="1"/>
  <c r="M1540" i="1" s="1"/>
  <c r="L1540" i="1"/>
  <c r="K1541" i="1"/>
  <c r="M1541" i="1" s="1"/>
  <c r="L1541" i="1"/>
  <c r="K1542" i="1"/>
  <c r="M1542" i="1" s="1"/>
  <c r="L1542" i="1"/>
  <c r="K1543" i="1"/>
  <c r="M1543" i="1" s="1"/>
  <c r="L1543" i="1"/>
  <c r="K1544" i="1"/>
  <c r="M1544" i="1" s="1"/>
  <c r="L1544" i="1"/>
  <c r="K1545" i="1"/>
  <c r="M1545" i="1" s="1"/>
  <c r="L1545" i="1"/>
  <c r="K1546" i="1"/>
  <c r="M1546" i="1" s="1"/>
  <c r="L1546" i="1"/>
  <c r="K1547" i="1"/>
  <c r="M1547" i="1" s="1"/>
  <c r="L1547" i="1"/>
  <c r="K1548" i="1"/>
  <c r="M1548" i="1" s="1"/>
  <c r="L1548" i="1"/>
  <c r="K1549" i="1"/>
  <c r="M1549" i="1" s="1"/>
  <c r="L1549" i="1"/>
  <c r="K1550" i="1"/>
  <c r="M1550" i="1" s="1"/>
  <c r="L1550" i="1"/>
  <c r="K1551" i="1"/>
  <c r="M1551" i="1" s="1"/>
  <c r="L1551" i="1"/>
  <c r="K1552" i="1"/>
  <c r="M1552" i="1" s="1"/>
  <c r="L1552" i="1"/>
  <c r="K1553" i="1"/>
  <c r="M1553" i="1" s="1"/>
  <c r="L1553" i="1"/>
  <c r="K1554" i="1"/>
  <c r="M1554" i="1" s="1"/>
  <c r="L1554" i="1"/>
  <c r="K1555" i="1"/>
  <c r="M1555" i="1" s="1"/>
  <c r="L1555" i="1"/>
  <c r="K1556" i="1"/>
  <c r="M1556" i="1" s="1"/>
  <c r="L1556" i="1"/>
  <c r="K1557" i="1"/>
  <c r="M1557" i="1" s="1"/>
  <c r="L1557" i="1"/>
  <c r="K1558" i="1"/>
  <c r="M1558" i="1" s="1"/>
  <c r="L1558" i="1"/>
  <c r="K1559" i="1"/>
  <c r="M1559" i="1" s="1"/>
  <c r="L1559" i="1"/>
  <c r="K1560" i="1"/>
  <c r="M1560" i="1" s="1"/>
  <c r="L1560" i="1"/>
  <c r="K1561" i="1"/>
  <c r="M1561" i="1" s="1"/>
  <c r="L1561" i="1"/>
  <c r="K1562" i="1"/>
  <c r="M1562" i="1" s="1"/>
  <c r="L1562" i="1"/>
  <c r="K1563" i="1"/>
  <c r="M1563" i="1" s="1"/>
  <c r="L1563" i="1"/>
  <c r="K1564" i="1"/>
  <c r="M1564" i="1" s="1"/>
  <c r="L1564" i="1"/>
  <c r="K1565" i="1"/>
  <c r="M1565" i="1" s="1"/>
  <c r="L1565" i="1"/>
  <c r="K1566" i="1"/>
  <c r="M1566" i="1" s="1"/>
  <c r="L1566" i="1"/>
  <c r="K1567" i="1"/>
  <c r="M1567" i="1" s="1"/>
  <c r="L1567" i="1"/>
  <c r="K1568" i="1"/>
  <c r="M1568" i="1" s="1"/>
  <c r="L1568" i="1"/>
  <c r="K1569" i="1"/>
  <c r="M1569" i="1" s="1"/>
  <c r="L1569" i="1"/>
  <c r="K1570" i="1"/>
  <c r="M1570" i="1" s="1"/>
  <c r="L1570" i="1"/>
  <c r="K1571" i="1"/>
  <c r="M1571" i="1" s="1"/>
  <c r="L1571" i="1"/>
  <c r="K1572" i="1"/>
  <c r="M1572" i="1" s="1"/>
  <c r="L1572" i="1"/>
  <c r="K1573" i="1"/>
  <c r="M1573" i="1" s="1"/>
  <c r="L1573" i="1"/>
  <c r="K1574" i="1"/>
  <c r="M1574" i="1" s="1"/>
  <c r="L1574" i="1"/>
  <c r="K1575" i="1"/>
  <c r="M1575" i="1" s="1"/>
  <c r="L1575" i="1"/>
  <c r="K1576" i="1"/>
  <c r="M1576" i="1" s="1"/>
  <c r="L1576" i="1"/>
  <c r="K1577" i="1"/>
  <c r="M1577" i="1" s="1"/>
  <c r="L1577" i="1"/>
  <c r="K1578" i="1"/>
  <c r="M1578" i="1" s="1"/>
  <c r="L1578" i="1"/>
  <c r="K1579" i="1"/>
  <c r="M1579" i="1" s="1"/>
  <c r="L1579" i="1"/>
  <c r="K1580" i="1"/>
  <c r="M1580" i="1" s="1"/>
  <c r="L1580" i="1"/>
  <c r="K1581" i="1"/>
  <c r="M1581" i="1" s="1"/>
  <c r="L1581" i="1"/>
  <c r="K1582" i="1"/>
  <c r="M1582" i="1" s="1"/>
  <c r="L1582" i="1"/>
  <c r="K1583" i="1"/>
  <c r="M1583" i="1" s="1"/>
  <c r="L1583" i="1"/>
  <c r="K1584" i="1"/>
  <c r="M1584" i="1" s="1"/>
  <c r="L1584" i="1"/>
  <c r="K1585" i="1"/>
  <c r="M1585" i="1" s="1"/>
  <c r="L1585" i="1"/>
  <c r="K1586" i="1"/>
  <c r="M1586" i="1" s="1"/>
  <c r="L1586" i="1"/>
  <c r="K1587" i="1"/>
  <c r="M1587" i="1" s="1"/>
  <c r="L1587" i="1"/>
  <c r="K1588" i="1"/>
  <c r="M1588" i="1" s="1"/>
  <c r="L1588" i="1"/>
  <c r="K1589" i="1"/>
  <c r="M1589" i="1" s="1"/>
  <c r="L1589" i="1"/>
  <c r="K1590" i="1"/>
  <c r="M1590" i="1" s="1"/>
  <c r="L1590" i="1"/>
  <c r="K1591" i="1"/>
  <c r="M1591" i="1" s="1"/>
  <c r="L1591" i="1"/>
  <c r="K1592" i="1"/>
  <c r="M1592" i="1" s="1"/>
  <c r="L1592" i="1"/>
  <c r="K1593" i="1"/>
  <c r="M1593" i="1" s="1"/>
  <c r="L1593" i="1"/>
  <c r="K1594" i="1"/>
  <c r="M1594" i="1" s="1"/>
  <c r="L1594" i="1"/>
  <c r="K1595" i="1"/>
  <c r="M1595" i="1" s="1"/>
  <c r="L1595" i="1"/>
  <c r="K1596" i="1"/>
  <c r="M1596" i="1" s="1"/>
  <c r="L1596" i="1"/>
  <c r="K1597" i="1"/>
  <c r="M1597" i="1" s="1"/>
  <c r="L1597" i="1"/>
  <c r="K1598" i="1"/>
  <c r="M1598" i="1" s="1"/>
  <c r="L1598" i="1"/>
  <c r="K1599" i="1"/>
  <c r="M1599" i="1" s="1"/>
  <c r="L1599" i="1"/>
  <c r="K1600" i="1"/>
  <c r="M1600" i="1" s="1"/>
  <c r="L1600" i="1"/>
  <c r="K1601" i="1"/>
  <c r="M1601" i="1" s="1"/>
  <c r="L1601" i="1"/>
  <c r="K1602" i="1"/>
  <c r="M1602" i="1" s="1"/>
  <c r="L1602" i="1"/>
  <c r="K1603" i="1"/>
  <c r="M1603" i="1" s="1"/>
  <c r="L1603" i="1"/>
  <c r="K1604" i="1"/>
  <c r="M1604" i="1" s="1"/>
  <c r="L1604" i="1"/>
  <c r="K1605" i="1"/>
  <c r="M1605" i="1" s="1"/>
  <c r="L1605" i="1"/>
  <c r="K1606" i="1"/>
  <c r="M1606" i="1" s="1"/>
  <c r="L1606" i="1"/>
  <c r="K1607" i="1"/>
  <c r="M1607" i="1" s="1"/>
  <c r="L1607" i="1"/>
  <c r="K1608" i="1"/>
  <c r="M1608" i="1" s="1"/>
  <c r="L1608" i="1"/>
  <c r="K1609" i="1"/>
  <c r="M1609" i="1" s="1"/>
  <c r="L1609" i="1"/>
  <c r="K1610" i="1"/>
  <c r="M1610" i="1" s="1"/>
  <c r="L1610" i="1"/>
  <c r="K1611" i="1"/>
  <c r="M1611" i="1" s="1"/>
  <c r="L1611" i="1"/>
  <c r="K1612" i="1"/>
  <c r="M1612" i="1" s="1"/>
  <c r="L1612" i="1"/>
  <c r="K1613" i="1"/>
  <c r="M1613" i="1" s="1"/>
  <c r="L1613" i="1"/>
  <c r="K1614" i="1"/>
  <c r="M1614" i="1" s="1"/>
  <c r="L1614" i="1"/>
  <c r="K1615" i="1"/>
  <c r="M1615" i="1" s="1"/>
  <c r="L1615" i="1"/>
  <c r="K1616" i="1"/>
  <c r="M1616" i="1" s="1"/>
  <c r="L1616" i="1"/>
  <c r="K1617" i="1"/>
  <c r="M1617" i="1" s="1"/>
  <c r="L1617" i="1"/>
  <c r="K1618" i="1"/>
  <c r="M1618" i="1" s="1"/>
  <c r="L1618" i="1"/>
  <c r="K1619" i="1"/>
  <c r="M1619" i="1" s="1"/>
  <c r="L1619" i="1"/>
  <c r="K1620" i="1"/>
  <c r="M1620" i="1" s="1"/>
  <c r="L1620" i="1"/>
  <c r="K1621" i="1"/>
  <c r="M1621" i="1" s="1"/>
  <c r="L1621" i="1"/>
  <c r="K1622" i="1"/>
  <c r="M1622" i="1" s="1"/>
  <c r="L1622" i="1"/>
  <c r="K1623" i="1"/>
  <c r="M1623" i="1" s="1"/>
  <c r="L1623" i="1"/>
  <c r="K1624" i="1"/>
  <c r="M1624" i="1" s="1"/>
  <c r="L1624" i="1"/>
  <c r="K1625" i="1"/>
  <c r="M1625" i="1" s="1"/>
  <c r="L1625" i="1"/>
  <c r="K1626" i="1"/>
  <c r="M1626" i="1" s="1"/>
  <c r="L1626" i="1"/>
  <c r="K1627" i="1"/>
  <c r="M1627" i="1" s="1"/>
  <c r="L1627" i="1"/>
  <c r="K1628" i="1"/>
  <c r="M1628" i="1" s="1"/>
  <c r="L1628" i="1"/>
  <c r="K1629" i="1"/>
  <c r="M1629" i="1" s="1"/>
  <c r="L1629" i="1"/>
  <c r="K1630" i="1"/>
  <c r="M1630" i="1" s="1"/>
  <c r="L1630" i="1"/>
  <c r="K1631" i="1"/>
  <c r="M1631" i="1" s="1"/>
  <c r="L1631" i="1"/>
  <c r="K1632" i="1"/>
  <c r="M1632" i="1" s="1"/>
  <c r="L1632" i="1"/>
  <c r="K1633" i="1"/>
  <c r="M1633" i="1" s="1"/>
  <c r="L1633" i="1"/>
  <c r="K1634" i="1"/>
  <c r="M1634" i="1" s="1"/>
  <c r="L1634" i="1"/>
  <c r="K1635" i="1"/>
  <c r="M1635" i="1" s="1"/>
  <c r="L1635" i="1"/>
  <c r="K1636" i="1"/>
  <c r="M1636" i="1" s="1"/>
  <c r="L1636" i="1"/>
  <c r="K1637" i="1"/>
  <c r="M1637" i="1" s="1"/>
  <c r="L1637" i="1"/>
  <c r="K1638" i="1"/>
  <c r="M1638" i="1" s="1"/>
  <c r="L1638" i="1"/>
  <c r="K1639" i="1"/>
  <c r="M1639" i="1" s="1"/>
  <c r="L1639" i="1"/>
  <c r="K1640" i="1"/>
  <c r="M1640" i="1" s="1"/>
  <c r="L1640" i="1"/>
  <c r="K1641" i="1"/>
  <c r="M1641" i="1" s="1"/>
  <c r="L1641" i="1"/>
  <c r="K1642" i="1"/>
  <c r="M1642" i="1" s="1"/>
  <c r="L1642" i="1"/>
  <c r="K1643" i="1"/>
  <c r="M1643" i="1" s="1"/>
  <c r="L1643" i="1"/>
  <c r="K1644" i="1"/>
  <c r="M1644" i="1" s="1"/>
  <c r="L1644" i="1"/>
  <c r="K1645" i="1"/>
  <c r="M1645" i="1" s="1"/>
  <c r="L1645" i="1"/>
  <c r="K1646" i="1"/>
  <c r="M1646" i="1" s="1"/>
  <c r="L1646" i="1"/>
  <c r="K1647" i="1"/>
  <c r="M1647" i="1" s="1"/>
  <c r="L1647" i="1"/>
  <c r="K1648" i="1"/>
  <c r="M1648" i="1" s="1"/>
  <c r="L1648" i="1"/>
  <c r="K1649" i="1"/>
  <c r="M1649" i="1" s="1"/>
  <c r="L1649" i="1"/>
  <c r="K1650" i="1"/>
  <c r="M1650" i="1" s="1"/>
  <c r="L1650" i="1"/>
  <c r="K1651" i="1"/>
  <c r="M1651" i="1" s="1"/>
  <c r="L1651" i="1"/>
  <c r="K1652" i="1"/>
  <c r="M1652" i="1" s="1"/>
  <c r="L1652" i="1"/>
  <c r="K1653" i="1"/>
  <c r="M1653" i="1" s="1"/>
  <c r="L1653" i="1"/>
  <c r="K1654" i="1"/>
  <c r="M1654" i="1" s="1"/>
  <c r="L1654" i="1"/>
  <c r="K1655" i="1"/>
  <c r="M1655" i="1" s="1"/>
  <c r="L1655" i="1"/>
  <c r="K1656" i="1"/>
  <c r="M1656" i="1" s="1"/>
  <c r="L1656" i="1"/>
  <c r="K1657" i="1"/>
  <c r="M1657" i="1" s="1"/>
  <c r="L1657" i="1"/>
  <c r="K1658" i="1"/>
  <c r="M1658" i="1" s="1"/>
  <c r="L1658" i="1"/>
  <c r="K1659" i="1"/>
  <c r="M1659" i="1" s="1"/>
  <c r="L1659" i="1"/>
  <c r="K1660" i="1"/>
  <c r="M1660" i="1" s="1"/>
  <c r="L1660" i="1"/>
  <c r="K1661" i="1"/>
  <c r="M1661" i="1" s="1"/>
  <c r="L1661" i="1"/>
  <c r="K1662" i="1"/>
  <c r="M1662" i="1" s="1"/>
  <c r="L1662" i="1"/>
  <c r="K1663" i="1"/>
  <c r="M1663" i="1" s="1"/>
  <c r="L1663" i="1"/>
  <c r="K1664" i="1"/>
  <c r="M1664" i="1" s="1"/>
  <c r="L1664" i="1"/>
  <c r="K1665" i="1"/>
  <c r="M1665" i="1" s="1"/>
  <c r="L1665" i="1"/>
  <c r="K1666" i="1"/>
  <c r="M1666" i="1" s="1"/>
  <c r="L1666" i="1"/>
  <c r="K1667" i="1"/>
  <c r="M1667" i="1" s="1"/>
  <c r="L1667" i="1"/>
  <c r="K1668" i="1"/>
  <c r="M1668" i="1" s="1"/>
  <c r="L1668" i="1"/>
  <c r="K1669" i="1"/>
  <c r="M1669" i="1" s="1"/>
  <c r="L1669" i="1"/>
  <c r="K1670" i="1"/>
  <c r="M1670" i="1" s="1"/>
  <c r="L1670" i="1"/>
  <c r="K1671" i="1"/>
  <c r="M1671" i="1" s="1"/>
  <c r="L1671" i="1"/>
  <c r="K1672" i="1"/>
  <c r="M1672" i="1" s="1"/>
  <c r="L1672" i="1"/>
  <c r="K1673" i="1"/>
  <c r="M1673" i="1" s="1"/>
  <c r="L1673" i="1"/>
  <c r="K1674" i="1"/>
  <c r="M1674" i="1" s="1"/>
  <c r="L1674" i="1"/>
  <c r="K1675" i="1"/>
  <c r="M1675" i="1" s="1"/>
  <c r="L1675" i="1"/>
  <c r="K1676" i="1"/>
  <c r="M1676" i="1" s="1"/>
  <c r="L1676" i="1"/>
  <c r="K1677" i="1"/>
  <c r="M1677" i="1" s="1"/>
  <c r="L1677" i="1"/>
  <c r="K1678" i="1"/>
  <c r="M1678" i="1" s="1"/>
  <c r="L1678" i="1"/>
  <c r="K1679" i="1"/>
  <c r="M1679" i="1" s="1"/>
  <c r="L1679" i="1"/>
  <c r="K1680" i="1"/>
  <c r="M1680" i="1" s="1"/>
  <c r="L1680" i="1"/>
  <c r="K1681" i="1"/>
  <c r="M1681" i="1" s="1"/>
  <c r="L1681" i="1"/>
  <c r="K1682" i="1"/>
  <c r="M1682" i="1" s="1"/>
  <c r="L1682" i="1"/>
  <c r="K1683" i="1"/>
  <c r="M1683" i="1" s="1"/>
  <c r="L1683" i="1"/>
  <c r="K1684" i="1"/>
  <c r="M1684" i="1" s="1"/>
  <c r="L1684" i="1"/>
  <c r="K1685" i="1"/>
  <c r="M1685" i="1" s="1"/>
  <c r="L1685" i="1"/>
  <c r="K1686" i="1"/>
  <c r="M1686" i="1" s="1"/>
  <c r="L1686" i="1"/>
  <c r="K1687" i="1"/>
  <c r="M1687" i="1" s="1"/>
  <c r="L1687" i="1"/>
  <c r="K1688" i="1"/>
  <c r="M1688" i="1" s="1"/>
  <c r="L1688" i="1"/>
  <c r="K1689" i="1"/>
  <c r="M1689" i="1" s="1"/>
  <c r="L1689" i="1"/>
  <c r="K1690" i="1"/>
  <c r="M1690" i="1" s="1"/>
  <c r="L1690" i="1"/>
  <c r="K1691" i="1"/>
  <c r="M1691" i="1" s="1"/>
  <c r="L1691" i="1"/>
  <c r="K1692" i="1"/>
  <c r="M1692" i="1" s="1"/>
  <c r="L1692" i="1"/>
  <c r="K1693" i="1"/>
  <c r="M1693" i="1" s="1"/>
  <c r="L1693" i="1"/>
  <c r="K1694" i="1"/>
  <c r="M1694" i="1" s="1"/>
  <c r="L1694" i="1"/>
  <c r="K1695" i="1"/>
  <c r="M1695" i="1" s="1"/>
  <c r="L1695" i="1"/>
  <c r="K1696" i="1"/>
  <c r="M1696" i="1" s="1"/>
  <c r="L1696" i="1"/>
  <c r="K1697" i="1"/>
  <c r="M1697" i="1" s="1"/>
  <c r="L1697" i="1"/>
  <c r="K1698" i="1"/>
  <c r="M1698" i="1" s="1"/>
  <c r="L1698" i="1"/>
  <c r="K1699" i="1"/>
  <c r="M1699" i="1" s="1"/>
  <c r="L1699" i="1"/>
  <c r="K1700" i="1"/>
  <c r="M1700" i="1" s="1"/>
  <c r="L1700" i="1"/>
  <c r="K1701" i="1"/>
  <c r="M1701" i="1" s="1"/>
  <c r="L1701" i="1"/>
  <c r="K1702" i="1"/>
  <c r="M1702" i="1" s="1"/>
  <c r="L1702" i="1"/>
  <c r="K1703" i="1"/>
  <c r="M1703" i="1" s="1"/>
  <c r="L1703" i="1"/>
  <c r="K1704" i="1"/>
  <c r="M1704" i="1" s="1"/>
  <c r="L1704" i="1"/>
  <c r="K1705" i="1"/>
  <c r="M1705" i="1" s="1"/>
  <c r="L1705" i="1"/>
  <c r="K1706" i="1"/>
  <c r="M1706" i="1" s="1"/>
  <c r="L1706" i="1"/>
  <c r="K1707" i="1"/>
  <c r="M1707" i="1" s="1"/>
  <c r="L1707" i="1"/>
  <c r="K1708" i="1"/>
  <c r="M1708" i="1" s="1"/>
  <c r="L1708" i="1"/>
  <c r="K1709" i="1"/>
  <c r="M1709" i="1" s="1"/>
  <c r="L1709" i="1"/>
  <c r="K1710" i="1"/>
  <c r="M1710" i="1" s="1"/>
  <c r="L1710" i="1"/>
  <c r="K1711" i="1"/>
  <c r="M1711" i="1" s="1"/>
  <c r="L1711" i="1"/>
  <c r="K1712" i="1"/>
  <c r="M1712" i="1" s="1"/>
  <c r="L1712" i="1"/>
  <c r="K1713" i="1"/>
  <c r="M1713" i="1" s="1"/>
  <c r="L1713" i="1"/>
  <c r="K1714" i="1"/>
  <c r="M1714" i="1" s="1"/>
  <c r="L1714" i="1"/>
  <c r="K1715" i="1"/>
  <c r="M1715" i="1" s="1"/>
  <c r="L1715" i="1"/>
  <c r="K1716" i="1"/>
  <c r="M1716" i="1" s="1"/>
  <c r="L1716" i="1"/>
  <c r="K1717" i="1"/>
  <c r="M1717" i="1" s="1"/>
  <c r="L1717" i="1"/>
  <c r="K1718" i="1"/>
  <c r="M1718" i="1" s="1"/>
  <c r="L1718" i="1"/>
  <c r="K1719" i="1"/>
  <c r="M1719" i="1" s="1"/>
  <c r="L1719" i="1"/>
  <c r="K1720" i="1"/>
  <c r="M1720" i="1" s="1"/>
  <c r="L1720" i="1"/>
  <c r="K1721" i="1"/>
  <c r="M1721" i="1" s="1"/>
  <c r="L1721" i="1"/>
  <c r="K1722" i="1"/>
  <c r="M1722" i="1" s="1"/>
  <c r="L1722" i="1"/>
  <c r="K1723" i="1"/>
  <c r="M1723" i="1" s="1"/>
  <c r="L1723" i="1"/>
  <c r="K1724" i="1"/>
  <c r="M1724" i="1" s="1"/>
  <c r="L1724" i="1"/>
  <c r="K1725" i="1"/>
  <c r="M1725" i="1" s="1"/>
  <c r="L1725" i="1"/>
  <c r="K1726" i="1"/>
  <c r="M1726" i="1" s="1"/>
  <c r="L1726" i="1"/>
  <c r="K1727" i="1"/>
  <c r="M1727" i="1" s="1"/>
  <c r="L1727" i="1"/>
  <c r="K1728" i="1"/>
  <c r="M1728" i="1" s="1"/>
  <c r="L1728" i="1"/>
  <c r="K1729" i="1"/>
  <c r="M1729" i="1" s="1"/>
  <c r="L1729" i="1"/>
  <c r="K1730" i="1"/>
  <c r="M1730" i="1" s="1"/>
  <c r="L1730" i="1"/>
  <c r="K1731" i="1"/>
  <c r="M1731" i="1" s="1"/>
  <c r="L1731" i="1"/>
  <c r="K1732" i="1"/>
  <c r="M1732" i="1" s="1"/>
  <c r="L1732" i="1"/>
  <c r="K1733" i="1"/>
  <c r="M1733" i="1" s="1"/>
  <c r="L1733" i="1"/>
  <c r="K1734" i="1"/>
  <c r="M1734" i="1" s="1"/>
  <c r="L1734" i="1"/>
  <c r="K1735" i="1"/>
  <c r="M1735" i="1" s="1"/>
  <c r="L1735" i="1"/>
  <c r="K1736" i="1"/>
  <c r="M1736" i="1" s="1"/>
  <c r="L1736" i="1"/>
  <c r="K1737" i="1"/>
  <c r="M1737" i="1" s="1"/>
  <c r="L1737" i="1"/>
  <c r="K1738" i="1"/>
  <c r="M1738" i="1" s="1"/>
  <c r="L1738" i="1"/>
  <c r="K1739" i="1"/>
  <c r="M1739" i="1" s="1"/>
  <c r="L1739" i="1"/>
  <c r="K1740" i="1"/>
  <c r="M1740" i="1" s="1"/>
  <c r="L1740" i="1"/>
  <c r="K1741" i="1"/>
  <c r="M1741" i="1" s="1"/>
  <c r="L1741" i="1"/>
  <c r="K1742" i="1"/>
  <c r="M1742" i="1" s="1"/>
  <c r="L1742" i="1"/>
  <c r="K1743" i="1"/>
  <c r="M1743" i="1" s="1"/>
  <c r="L1743" i="1"/>
  <c r="K1744" i="1"/>
  <c r="M1744" i="1" s="1"/>
  <c r="L1744" i="1"/>
  <c r="K1745" i="1"/>
  <c r="M1745" i="1" s="1"/>
  <c r="L1745" i="1"/>
  <c r="K1746" i="1"/>
  <c r="M1746" i="1" s="1"/>
  <c r="L1746" i="1"/>
  <c r="K1747" i="1"/>
  <c r="M1747" i="1" s="1"/>
  <c r="L1747" i="1"/>
  <c r="K1748" i="1"/>
  <c r="M1748" i="1" s="1"/>
  <c r="L1748" i="1"/>
  <c r="K1749" i="1"/>
  <c r="M1749" i="1" s="1"/>
  <c r="L1749" i="1"/>
  <c r="K1750" i="1"/>
  <c r="M1750" i="1" s="1"/>
  <c r="L1750" i="1"/>
  <c r="K1751" i="1"/>
  <c r="M1751" i="1" s="1"/>
  <c r="L1751" i="1"/>
  <c r="K1752" i="1"/>
  <c r="M1752" i="1" s="1"/>
  <c r="L1752" i="1"/>
  <c r="K1753" i="1"/>
  <c r="M1753" i="1" s="1"/>
  <c r="L1753" i="1"/>
  <c r="K1754" i="1"/>
  <c r="M1754" i="1" s="1"/>
  <c r="L1754" i="1"/>
  <c r="K1755" i="1"/>
  <c r="M1755" i="1" s="1"/>
  <c r="L1755" i="1"/>
  <c r="K1756" i="1"/>
  <c r="M1756" i="1" s="1"/>
  <c r="L1756" i="1"/>
  <c r="K1757" i="1"/>
  <c r="M1757" i="1" s="1"/>
  <c r="L1757" i="1"/>
  <c r="K1758" i="1"/>
  <c r="M1758" i="1" s="1"/>
  <c r="L1758" i="1"/>
  <c r="K1759" i="1"/>
  <c r="M1759" i="1" s="1"/>
  <c r="L1759" i="1"/>
  <c r="K1760" i="1"/>
  <c r="M1760" i="1" s="1"/>
  <c r="L1760" i="1"/>
  <c r="K1761" i="1"/>
  <c r="M1761" i="1" s="1"/>
  <c r="L1761" i="1"/>
  <c r="K1762" i="1"/>
  <c r="M1762" i="1" s="1"/>
  <c r="L1762" i="1"/>
  <c r="K1763" i="1"/>
  <c r="M1763" i="1" s="1"/>
  <c r="L1763" i="1"/>
  <c r="K1764" i="1"/>
  <c r="M1764" i="1" s="1"/>
  <c r="L1764" i="1"/>
  <c r="K1765" i="1"/>
  <c r="M1765" i="1" s="1"/>
  <c r="L1765" i="1"/>
  <c r="K1766" i="1"/>
  <c r="M1766" i="1" s="1"/>
  <c r="L1766" i="1"/>
  <c r="K1767" i="1"/>
  <c r="M1767" i="1" s="1"/>
  <c r="L1767" i="1"/>
  <c r="K1768" i="1"/>
  <c r="M1768" i="1" s="1"/>
  <c r="L1768" i="1"/>
  <c r="K1769" i="1"/>
  <c r="M1769" i="1" s="1"/>
  <c r="L1769" i="1"/>
  <c r="K1770" i="1"/>
  <c r="M1770" i="1" s="1"/>
  <c r="L1770" i="1"/>
  <c r="K1771" i="1"/>
  <c r="M1771" i="1" s="1"/>
  <c r="L1771" i="1"/>
  <c r="K1772" i="1"/>
  <c r="M1772" i="1" s="1"/>
  <c r="L1772" i="1"/>
  <c r="K1773" i="1"/>
  <c r="M1773" i="1" s="1"/>
  <c r="L1773" i="1"/>
  <c r="K1774" i="1"/>
  <c r="M1774" i="1" s="1"/>
  <c r="L1774" i="1"/>
  <c r="K1775" i="1"/>
  <c r="M1775" i="1" s="1"/>
  <c r="L1775" i="1"/>
  <c r="K1776" i="1"/>
  <c r="M1776" i="1" s="1"/>
  <c r="L1776" i="1"/>
  <c r="K1777" i="1"/>
  <c r="M1777" i="1" s="1"/>
  <c r="L1777" i="1"/>
  <c r="K1778" i="1"/>
  <c r="M1778" i="1" s="1"/>
  <c r="L1778" i="1"/>
  <c r="K1779" i="1"/>
  <c r="M1779" i="1" s="1"/>
  <c r="L1779" i="1"/>
  <c r="K1780" i="1"/>
  <c r="M1780" i="1" s="1"/>
  <c r="L1780" i="1"/>
  <c r="K1781" i="1"/>
  <c r="M1781" i="1" s="1"/>
  <c r="L1781" i="1"/>
  <c r="K1782" i="1"/>
  <c r="M1782" i="1" s="1"/>
  <c r="L1782" i="1"/>
  <c r="K1783" i="1"/>
  <c r="M1783" i="1" s="1"/>
  <c r="L1783" i="1"/>
  <c r="K1784" i="1"/>
  <c r="M1784" i="1" s="1"/>
  <c r="L1784" i="1"/>
  <c r="K1785" i="1"/>
  <c r="M1785" i="1" s="1"/>
  <c r="L1785" i="1"/>
  <c r="K1786" i="1"/>
  <c r="M1786" i="1" s="1"/>
  <c r="L1786" i="1"/>
  <c r="K1787" i="1"/>
  <c r="M1787" i="1" s="1"/>
  <c r="L1787" i="1"/>
  <c r="K1788" i="1"/>
  <c r="M1788" i="1" s="1"/>
  <c r="L1788" i="1"/>
  <c r="K1789" i="1"/>
  <c r="M1789" i="1" s="1"/>
  <c r="L1789" i="1"/>
  <c r="K1790" i="1"/>
  <c r="M1790" i="1" s="1"/>
  <c r="L1790" i="1"/>
  <c r="K1791" i="1"/>
  <c r="M1791" i="1" s="1"/>
  <c r="L1791" i="1"/>
  <c r="K1792" i="1"/>
  <c r="M1792" i="1" s="1"/>
  <c r="L1792" i="1"/>
  <c r="K1793" i="1"/>
  <c r="M1793" i="1" s="1"/>
  <c r="L1793" i="1"/>
  <c r="K1794" i="1"/>
  <c r="M1794" i="1" s="1"/>
  <c r="L1794" i="1"/>
  <c r="K1795" i="1"/>
  <c r="M1795" i="1" s="1"/>
  <c r="L1795" i="1"/>
  <c r="K1796" i="1"/>
  <c r="M1796" i="1" s="1"/>
  <c r="L1796" i="1"/>
  <c r="K1797" i="1"/>
  <c r="M1797" i="1" s="1"/>
  <c r="L1797" i="1"/>
  <c r="K1798" i="1"/>
  <c r="M1798" i="1" s="1"/>
  <c r="L1798" i="1"/>
  <c r="K1799" i="1"/>
  <c r="M1799" i="1" s="1"/>
  <c r="L1799" i="1"/>
  <c r="K1800" i="1"/>
  <c r="M1800" i="1" s="1"/>
  <c r="L1800" i="1"/>
  <c r="K1801" i="1"/>
  <c r="M1801" i="1" s="1"/>
  <c r="L1801" i="1"/>
  <c r="K1802" i="1"/>
  <c r="M1802" i="1" s="1"/>
  <c r="L1802" i="1"/>
  <c r="K1803" i="1"/>
  <c r="M1803" i="1" s="1"/>
  <c r="L1803" i="1"/>
  <c r="K1804" i="1"/>
  <c r="M1804" i="1" s="1"/>
  <c r="L1804" i="1"/>
  <c r="K1805" i="1"/>
  <c r="M1805" i="1" s="1"/>
  <c r="L1805" i="1"/>
  <c r="K1806" i="1"/>
  <c r="M1806" i="1" s="1"/>
  <c r="L1806" i="1"/>
  <c r="K1807" i="1"/>
  <c r="M1807" i="1" s="1"/>
  <c r="L1807" i="1"/>
  <c r="K1808" i="1"/>
  <c r="M1808" i="1" s="1"/>
  <c r="L1808" i="1"/>
  <c r="K1809" i="1"/>
  <c r="M1809" i="1" s="1"/>
  <c r="L1809" i="1"/>
  <c r="K1810" i="1"/>
  <c r="M1810" i="1" s="1"/>
  <c r="L1810" i="1"/>
  <c r="K1811" i="1"/>
  <c r="M1811" i="1" s="1"/>
  <c r="L1811" i="1"/>
  <c r="K1812" i="1"/>
  <c r="M1812" i="1" s="1"/>
  <c r="L1812" i="1"/>
  <c r="K1813" i="1"/>
  <c r="M1813" i="1" s="1"/>
  <c r="L1813" i="1"/>
  <c r="K1814" i="1"/>
  <c r="M1814" i="1" s="1"/>
  <c r="L1814" i="1"/>
  <c r="K1815" i="1"/>
  <c r="M1815" i="1" s="1"/>
  <c r="L1815" i="1"/>
  <c r="K1816" i="1"/>
  <c r="M1816" i="1" s="1"/>
  <c r="L1816" i="1"/>
  <c r="K1817" i="1"/>
  <c r="M1817" i="1" s="1"/>
  <c r="L1817" i="1"/>
  <c r="K1818" i="1"/>
  <c r="M1818" i="1" s="1"/>
  <c r="L1818" i="1"/>
  <c r="K1819" i="1"/>
  <c r="M1819" i="1" s="1"/>
  <c r="L1819" i="1"/>
  <c r="K1820" i="1"/>
  <c r="M1820" i="1" s="1"/>
  <c r="L1820" i="1"/>
  <c r="K1821" i="1"/>
  <c r="M1821" i="1" s="1"/>
  <c r="L1821" i="1"/>
  <c r="K1822" i="1"/>
  <c r="M1822" i="1" s="1"/>
  <c r="L1822" i="1"/>
  <c r="K1823" i="1"/>
  <c r="M1823" i="1" s="1"/>
  <c r="L1823" i="1"/>
  <c r="K1824" i="1"/>
  <c r="M1824" i="1" s="1"/>
  <c r="L1824" i="1"/>
  <c r="K1825" i="1"/>
  <c r="M1825" i="1" s="1"/>
  <c r="L1825" i="1"/>
  <c r="K1826" i="1"/>
  <c r="M1826" i="1" s="1"/>
  <c r="L1826" i="1"/>
  <c r="K1827" i="1"/>
  <c r="M1827" i="1" s="1"/>
  <c r="L1827" i="1"/>
  <c r="K1828" i="1"/>
  <c r="M1828" i="1" s="1"/>
  <c r="L1828" i="1"/>
  <c r="K1829" i="1"/>
  <c r="M1829" i="1" s="1"/>
  <c r="L1829" i="1"/>
  <c r="K1830" i="1"/>
  <c r="M1830" i="1" s="1"/>
  <c r="L1830" i="1"/>
  <c r="K1831" i="1"/>
  <c r="M1831" i="1" s="1"/>
  <c r="L1831" i="1"/>
  <c r="K1832" i="1"/>
  <c r="M1832" i="1" s="1"/>
  <c r="L1832" i="1"/>
  <c r="K1833" i="1"/>
  <c r="M1833" i="1" s="1"/>
  <c r="L1833" i="1"/>
  <c r="K1834" i="1"/>
  <c r="M1834" i="1" s="1"/>
  <c r="L1834" i="1"/>
  <c r="K1835" i="1"/>
  <c r="M1835" i="1" s="1"/>
  <c r="L1835" i="1"/>
  <c r="K1836" i="1"/>
  <c r="M1836" i="1" s="1"/>
  <c r="L1836" i="1"/>
  <c r="K1837" i="1"/>
  <c r="M1837" i="1" s="1"/>
  <c r="L1837" i="1"/>
  <c r="K1838" i="1"/>
  <c r="M1838" i="1" s="1"/>
  <c r="L1838" i="1"/>
  <c r="K1839" i="1"/>
  <c r="M1839" i="1" s="1"/>
  <c r="L1839" i="1"/>
  <c r="K1840" i="1"/>
  <c r="M1840" i="1" s="1"/>
  <c r="L1840" i="1"/>
  <c r="K1841" i="1"/>
  <c r="M1841" i="1" s="1"/>
  <c r="L1841" i="1"/>
  <c r="K1842" i="1"/>
  <c r="M1842" i="1" s="1"/>
  <c r="L1842" i="1"/>
  <c r="K1843" i="1"/>
  <c r="M1843" i="1" s="1"/>
  <c r="L1843" i="1"/>
  <c r="K1844" i="1"/>
  <c r="M1844" i="1" s="1"/>
  <c r="L1844" i="1"/>
  <c r="K1845" i="1"/>
  <c r="M1845" i="1" s="1"/>
  <c r="L1845" i="1"/>
  <c r="K1846" i="1"/>
  <c r="M1846" i="1" s="1"/>
  <c r="L1846" i="1"/>
  <c r="K1847" i="1"/>
  <c r="M1847" i="1" s="1"/>
  <c r="L1847" i="1"/>
  <c r="K1848" i="1"/>
  <c r="M1848" i="1" s="1"/>
  <c r="L1848" i="1"/>
  <c r="K1849" i="1"/>
  <c r="M1849" i="1" s="1"/>
  <c r="L1849" i="1"/>
  <c r="K1850" i="1"/>
  <c r="M1850" i="1" s="1"/>
  <c r="L1850" i="1"/>
  <c r="K1851" i="1"/>
  <c r="M1851" i="1" s="1"/>
  <c r="L1851" i="1"/>
  <c r="K1852" i="1"/>
  <c r="M1852" i="1" s="1"/>
  <c r="L1852" i="1"/>
  <c r="K1853" i="1"/>
  <c r="M1853" i="1" s="1"/>
  <c r="L1853" i="1"/>
  <c r="K1854" i="1"/>
  <c r="M1854" i="1" s="1"/>
  <c r="L1854" i="1"/>
  <c r="K1855" i="1"/>
  <c r="M1855" i="1" s="1"/>
  <c r="L1855" i="1"/>
  <c r="K1856" i="1"/>
  <c r="M1856" i="1" s="1"/>
  <c r="L1856" i="1"/>
  <c r="K1857" i="1"/>
  <c r="M1857" i="1" s="1"/>
  <c r="L1857" i="1"/>
  <c r="K1858" i="1"/>
  <c r="M1858" i="1" s="1"/>
  <c r="L1858" i="1"/>
  <c r="K1859" i="1"/>
  <c r="M1859" i="1" s="1"/>
  <c r="L1859" i="1"/>
  <c r="K1860" i="1"/>
  <c r="M1860" i="1" s="1"/>
  <c r="L1860" i="1"/>
  <c r="K1861" i="1"/>
  <c r="M1861" i="1" s="1"/>
  <c r="L1861" i="1"/>
  <c r="K1862" i="1"/>
  <c r="M1862" i="1" s="1"/>
  <c r="L1862" i="1"/>
  <c r="K1863" i="1"/>
  <c r="M1863" i="1" s="1"/>
  <c r="L1863" i="1"/>
  <c r="K1864" i="1"/>
  <c r="M1864" i="1" s="1"/>
  <c r="L1864" i="1"/>
  <c r="K1865" i="1"/>
  <c r="M1865" i="1" s="1"/>
  <c r="L1865" i="1"/>
  <c r="K1866" i="1"/>
  <c r="M1866" i="1" s="1"/>
  <c r="L1866" i="1"/>
  <c r="K1867" i="1"/>
  <c r="M1867" i="1" s="1"/>
  <c r="L1867" i="1"/>
  <c r="K1868" i="1"/>
  <c r="M1868" i="1" s="1"/>
  <c r="L1868" i="1"/>
  <c r="K1869" i="1"/>
  <c r="M1869" i="1" s="1"/>
  <c r="L1869" i="1"/>
  <c r="K1870" i="1"/>
  <c r="M1870" i="1" s="1"/>
  <c r="L1870" i="1"/>
  <c r="K1871" i="1"/>
  <c r="M1871" i="1" s="1"/>
  <c r="L1871" i="1"/>
  <c r="K1872" i="1"/>
  <c r="M1872" i="1" s="1"/>
  <c r="L1872" i="1"/>
  <c r="K1873" i="1"/>
  <c r="M1873" i="1" s="1"/>
  <c r="L1873" i="1"/>
  <c r="K1874" i="1"/>
  <c r="M1874" i="1" s="1"/>
  <c r="L1874" i="1"/>
  <c r="K1875" i="1"/>
  <c r="M1875" i="1" s="1"/>
  <c r="L1875" i="1"/>
  <c r="K1876" i="1"/>
  <c r="M1876" i="1" s="1"/>
  <c r="L1876" i="1"/>
  <c r="K1877" i="1"/>
  <c r="M1877" i="1" s="1"/>
  <c r="L1877" i="1"/>
  <c r="K1878" i="1"/>
  <c r="M1878" i="1" s="1"/>
  <c r="L1878" i="1"/>
  <c r="K1879" i="1"/>
  <c r="M1879" i="1" s="1"/>
  <c r="L1879" i="1"/>
  <c r="K1880" i="1"/>
  <c r="M1880" i="1" s="1"/>
  <c r="L1880" i="1"/>
  <c r="K1881" i="1"/>
  <c r="M1881" i="1" s="1"/>
  <c r="L1881" i="1"/>
  <c r="K1882" i="1"/>
  <c r="M1882" i="1" s="1"/>
  <c r="L1882" i="1"/>
  <c r="K1883" i="1"/>
  <c r="M1883" i="1" s="1"/>
  <c r="L1883" i="1"/>
  <c r="K1884" i="1"/>
  <c r="M1884" i="1" s="1"/>
  <c r="L1884" i="1"/>
  <c r="K1885" i="1"/>
  <c r="M1885" i="1" s="1"/>
  <c r="L1885" i="1"/>
  <c r="K1886" i="1"/>
  <c r="M1886" i="1" s="1"/>
  <c r="L1886" i="1"/>
  <c r="K1887" i="1"/>
  <c r="M1887" i="1" s="1"/>
  <c r="L1887" i="1"/>
  <c r="K1888" i="1"/>
  <c r="M1888" i="1" s="1"/>
  <c r="L1888" i="1"/>
  <c r="K1889" i="1"/>
  <c r="M1889" i="1" s="1"/>
  <c r="L1889" i="1"/>
  <c r="K1890" i="1"/>
  <c r="M1890" i="1" s="1"/>
  <c r="L1890" i="1"/>
  <c r="K1891" i="1"/>
  <c r="M1891" i="1" s="1"/>
  <c r="L1891" i="1"/>
  <c r="K1892" i="1"/>
  <c r="M1892" i="1" s="1"/>
  <c r="L1892" i="1"/>
  <c r="K1893" i="1"/>
  <c r="M1893" i="1" s="1"/>
  <c r="L1893" i="1"/>
  <c r="K1894" i="1"/>
  <c r="M1894" i="1" s="1"/>
  <c r="L1894" i="1"/>
  <c r="K1895" i="1"/>
  <c r="M1895" i="1" s="1"/>
  <c r="L1895" i="1"/>
  <c r="K1896" i="1"/>
  <c r="M1896" i="1" s="1"/>
  <c r="L1896" i="1"/>
  <c r="K1897" i="1"/>
  <c r="M1897" i="1" s="1"/>
  <c r="L1897" i="1"/>
  <c r="K1898" i="1"/>
  <c r="M1898" i="1" s="1"/>
  <c r="L1898" i="1"/>
  <c r="K1899" i="1"/>
  <c r="M1899" i="1" s="1"/>
  <c r="L1899" i="1"/>
  <c r="K1900" i="1"/>
  <c r="M1900" i="1" s="1"/>
  <c r="L1900" i="1"/>
  <c r="K1901" i="1"/>
  <c r="M1901" i="1" s="1"/>
  <c r="L1901" i="1"/>
  <c r="K1902" i="1"/>
  <c r="M1902" i="1" s="1"/>
  <c r="L1902" i="1"/>
  <c r="K1903" i="1"/>
  <c r="M1903" i="1" s="1"/>
  <c r="L1903" i="1"/>
  <c r="K1904" i="1"/>
  <c r="M1904" i="1" s="1"/>
  <c r="L1904" i="1"/>
  <c r="K1905" i="1"/>
  <c r="M1905" i="1" s="1"/>
  <c r="L1905" i="1"/>
  <c r="K1906" i="1"/>
  <c r="M1906" i="1" s="1"/>
  <c r="L1906" i="1"/>
  <c r="K1907" i="1"/>
  <c r="M1907" i="1" s="1"/>
  <c r="L1907" i="1"/>
  <c r="K1908" i="1"/>
  <c r="M1908" i="1" s="1"/>
  <c r="L1908" i="1"/>
  <c r="K1909" i="1"/>
  <c r="M1909" i="1" s="1"/>
  <c r="L1909" i="1"/>
  <c r="K1910" i="1"/>
  <c r="M1910" i="1" s="1"/>
  <c r="L1910" i="1"/>
  <c r="K1911" i="1"/>
  <c r="M1911" i="1" s="1"/>
  <c r="L1911" i="1"/>
  <c r="K1912" i="1"/>
  <c r="M1912" i="1" s="1"/>
  <c r="L1912" i="1"/>
  <c r="K1913" i="1"/>
  <c r="M1913" i="1" s="1"/>
  <c r="L1913" i="1"/>
  <c r="K1914" i="1"/>
  <c r="M1914" i="1" s="1"/>
  <c r="L1914" i="1"/>
  <c r="K1915" i="1"/>
  <c r="M1915" i="1" s="1"/>
  <c r="L1915" i="1"/>
  <c r="K1916" i="1"/>
  <c r="M1916" i="1" s="1"/>
  <c r="L1916" i="1"/>
  <c r="K1917" i="1"/>
  <c r="M1917" i="1" s="1"/>
  <c r="L1917" i="1"/>
  <c r="K1918" i="1"/>
  <c r="M1918" i="1" s="1"/>
  <c r="L1918" i="1"/>
  <c r="K1919" i="1"/>
  <c r="M1919" i="1" s="1"/>
  <c r="L1919" i="1"/>
  <c r="K1920" i="1"/>
  <c r="M1920" i="1" s="1"/>
  <c r="L1920" i="1"/>
  <c r="K1921" i="1"/>
  <c r="M1921" i="1" s="1"/>
  <c r="L1921" i="1"/>
  <c r="K1922" i="1"/>
  <c r="M1922" i="1" s="1"/>
  <c r="L1922" i="1"/>
  <c r="K1923" i="1"/>
  <c r="M1923" i="1" s="1"/>
  <c r="L1923" i="1"/>
  <c r="K1924" i="1"/>
  <c r="M1924" i="1" s="1"/>
  <c r="L1924" i="1"/>
  <c r="K1925" i="1"/>
  <c r="M1925" i="1" s="1"/>
  <c r="L1925" i="1"/>
  <c r="K1926" i="1"/>
  <c r="M1926" i="1" s="1"/>
  <c r="L1926" i="1"/>
  <c r="K1927" i="1"/>
  <c r="M1927" i="1" s="1"/>
  <c r="L1927" i="1"/>
  <c r="K1928" i="1"/>
  <c r="M1928" i="1" s="1"/>
  <c r="L1928" i="1"/>
  <c r="K1929" i="1"/>
  <c r="M1929" i="1" s="1"/>
  <c r="L1929" i="1"/>
  <c r="K1930" i="1"/>
  <c r="M1930" i="1" s="1"/>
  <c r="L1930" i="1"/>
  <c r="K1931" i="1"/>
  <c r="M1931" i="1" s="1"/>
  <c r="L1931" i="1"/>
  <c r="K1932" i="1"/>
  <c r="M1932" i="1" s="1"/>
  <c r="L1932" i="1"/>
  <c r="K1933" i="1"/>
  <c r="M1933" i="1" s="1"/>
  <c r="L1933" i="1"/>
  <c r="K1934" i="1"/>
  <c r="M1934" i="1" s="1"/>
  <c r="L1934" i="1"/>
  <c r="K1935" i="1"/>
  <c r="M1935" i="1" s="1"/>
  <c r="L1935" i="1"/>
  <c r="K1936" i="1"/>
  <c r="M1936" i="1" s="1"/>
  <c r="L1936" i="1"/>
  <c r="K1937" i="1"/>
  <c r="M1937" i="1" s="1"/>
  <c r="L1937" i="1"/>
  <c r="K1938" i="1"/>
  <c r="M1938" i="1" s="1"/>
  <c r="L1938" i="1"/>
  <c r="K1939" i="1"/>
  <c r="M1939" i="1" s="1"/>
  <c r="L1939" i="1"/>
  <c r="K1940" i="1"/>
  <c r="M1940" i="1" s="1"/>
  <c r="L1940" i="1"/>
  <c r="K1941" i="1"/>
  <c r="M1941" i="1" s="1"/>
  <c r="L1941" i="1"/>
  <c r="K1942" i="1"/>
  <c r="M1942" i="1" s="1"/>
  <c r="L1942" i="1"/>
  <c r="K1943" i="1"/>
  <c r="M1943" i="1" s="1"/>
  <c r="L1943" i="1"/>
  <c r="K1944" i="1"/>
  <c r="M1944" i="1" s="1"/>
  <c r="L1944" i="1"/>
  <c r="K1945" i="1"/>
  <c r="M1945" i="1" s="1"/>
  <c r="L1945" i="1"/>
  <c r="K1946" i="1"/>
  <c r="M1946" i="1" s="1"/>
  <c r="L1946" i="1"/>
  <c r="K1947" i="1"/>
  <c r="M1947" i="1" s="1"/>
  <c r="L1947" i="1"/>
  <c r="K1948" i="1"/>
  <c r="M1948" i="1" s="1"/>
  <c r="L1948" i="1"/>
  <c r="K1949" i="1"/>
  <c r="M1949" i="1" s="1"/>
  <c r="L1949" i="1"/>
  <c r="K1950" i="1"/>
  <c r="M1950" i="1" s="1"/>
  <c r="L1950" i="1"/>
  <c r="K1951" i="1"/>
  <c r="M1951" i="1" s="1"/>
  <c r="L1951" i="1"/>
  <c r="K1952" i="1"/>
  <c r="M1952" i="1" s="1"/>
  <c r="L1952" i="1"/>
  <c r="K1953" i="1"/>
  <c r="M1953" i="1" s="1"/>
  <c r="L1953" i="1"/>
  <c r="K1954" i="1"/>
  <c r="M1954" i="1" s="1"/>
  <c r="L1954" i="1"/>
  <c r="K1955" i="1"/>
  <c r="M1955" i="1" s="1"/>
  <c r="L1955" i="1"/>
  <c r="K1956" i="1"/>
  <c r="M1956" i="1" s="1"/>
  <c r="L1956" i="1"/>
  <c r="K1957" i="1"/>
  <c r="M1957" i="1" s="1"/>
  <c r="L1957" i="1"/>
  <c r="K1958" i="1"/>
  <c r="M1958" i="1" s="1"/>
  <c r="L1958" i="1"/>
  <c r="K1959" i="1"/>
  <c r="M1959" i="1" s="1"/>
  <c r="L1959" i="1"/>
  <c r="K1960" i="1"/>
  <c r="M1960" i="1" s="1"/>
  <c r="L1960" i="1"/>
  <c r="K1961" i="1"/>
  <c r="M1961" i="1" s="1"/>
  <c r="L1961" i="1"/>
  <c r="K1962" i="1"/>
  <c r="M1962" i="1" s="1"/>
  <c r="L1962" i="1"/>
  <c r="K1963" i="1"/>
  <c r="M1963" i="1" s="1"/>
  <c r="L1963" i="1"/>
  <c r="K1964" i="1"/>
  <c r="M1964" i="1" s="1"/>
  <c r="L1964" i="1"/>
  <c r="K1965" i="1"/>
  <c r="M1965" i="1" s="1"/>
  <c r="L1965" i="1"/>
  <c r="K1966" i="1"/>
  <c r="M1966" i="1" s="1"/>
  <c r="L1966" i="1"/>
  <c r="K1967" i="1"/>
  <c r="M1967" i="1" s="1"/>
  <c r="L1967" i="1"/>
  <c r="K1968" i="1"/>
  <c r="M1968" i="1" s="1"/>
  <c r="L1968" i="1"/>
  <c r="K1969" i="1"/>
  <c r="M1969" i="1" s="1"/>
  <c r="L1969" i="1"/>
  <c r="K1970" i="1"/>
  <c r="M1970" i="1" s="1"/>
  <c r="L1970" i="1"/>
  <c r="K1971" i="1"/>
  <c r="M1971" i="1" s="1"/>
  <c r="L1971" i="1"/>
  <c r="K1972" i="1"/>
  <c r="M1972" i="1" s="1"/>
  <c r="L1972" i="1"/>
  <c r="K1973" i="1"/>
  <c r="M1973" i="1" s="1"/>
  <c r="L1973" i="1"/>
  <c r="K1974" i="1"/>
  <c r="M1974" i="1" s="1"/>
  <c r="L1974" i="1"/>
  <c r="K1975" i="1"/>
  <c r="M1975" i="1" s="1"/>
  <c r="L1975" i="1"/>
  <c r="K1976" i="1"/>
  <c r="M1976" i="1" s="1"/>
  <c r="L1976" i="1"/>
  <c r="K1977" i="1"/>
  <c r="M1977" i="1" s="1"/>
  <c r="L1977" i="1"/>
  <c r="K1978" i="1"/>
  <c r="M1978" i="1" s="1"/>
  <c r="L1978" i="1"/>
  <c r="K1979" i="1"/>
  <c r="M1979" i="1" s="1"/>
  <c r="L1979" i="1"/>
  <c r="K1980" i="1"/>
  <c r="M1980" i="1" s="1"/>
  <c r="L1980" i="1"/>
  <c r="K1981" i="1"/>
  <c r="M1981" i="1" s="1"/>
  <c r="L1981" i="1"/>
  <c r="K1982" i="1"/>
  <c r="M1982" i="1" s="1"/>
  <c r="L1982" i="1"/>
  <c r="K1983" i="1"/>
  <c r="M1983" i="1" s="1"/>
  <c r="L1983" i="1"/>
  <c r="K1984" i="1"/>
  <c r="M1984" i="1" s="1"/>
  <c r="L1984" i="1"/>
  <c r="K1985" i="1"/>
  <c r="M1985" i="1" s="1"/>
  <c r="L1985" i="1"/>
  <c r="K1986" i="1"/>
  <c r="M1986" i="1" s="1"/>
  <c r="L1986" i="1"/>
  <c r="K1987" i="1"/>
  <c r="M1987" i="1" s="1"/>
  <c r="L1987" i="1"/>
  <c r="K1988" i="1"/>
  <c r="M1988" i="1" s="1"/>
  <c r="L1988" i="1"/>
  <c r="K1989" i="1"/>
  <c r="M1989" i="1" s="1"/>
  <c r="L1989" i="1"/>
  <c r="K1990" i="1"/>
  <c r="M1990" i="1" s="1"/>
  <c r="L1990" i="1"/>
  <c r="K1991" i="1"/>
  <c r="M1991" i="1" s="1"/>
  <c r="L1991" i="1"/>
  <c r="K1992" i="1"/>
  <c r="M1992" i="1" s="1"/>
  <c r="L1992" i="1"/>
  <c r="K1993" i="1"/>
  <c r="M1993" i="1" s="1"/>
  <c r="L1993" i="1"/>
  <c r="K1994" i="1"/>
  <c r="M1994" i="1" s="1"/>
  <c r="L1994" i="1"/>
  <c r="K1995" i="1"/>
  <c r="M1995" i="1" s="1"/>
  <c r="L1995" i="1"/>
  <c r="K1996" i="1"/>
  <c r="M1996" i="1" s="1"/>
  <c r="L1996" i="1"/>
  <c r="K1997" i="1"/>
  <c r="M1997" i="1" s="1"/>
  <c r="L1997" i="1"/>
  <c r="K1998" i="1"/>
  <c r="M1998" i="1" s="1"/>
  <c r="L1998" i="1"/>
  <c r="K1999" i="1"/>
  <c r="M1999" i="1" s="1"/>
  <c r="L1999" i="1"/>
  <c r="K2000" i="1"/>
  <c r="M2000" i="1" s="1"/>
  <c r="L2000" i="1"/>
  <c r="K2001" i="1"/>
  <c r="M2001" i="1" s="1"/>
  <c r="L2001" i="1"/>
  <c r="K2002" i="1"/>
  <c r="M2002" i="1" s="1"/>
  <c r="L2002" i="1"/>
  <c r="K2003" i="1"/>
  <c r="M2003" i="1" s="1"/>
  <c r="L2003" i="1"/>
  <c r="K2004" i="1"/>
  <c r="M2004" i="1" s="1"/>
  <c r="L2004" i="1"/>
  <c r="K2005" i="1"/>
  <c r="M2005" i="1" s="1"/>
  <c r="L2005" i="1"/>
  <c r="K2006" i="1"/>
  <c r="M2006" i="1" s="1"/>
  <c r="L2006" i="1"/>
  <c r="K2007" i="1"/>
  <c r="M2007" i="1" s="1"/>
  <c r="L2007" i="1"/>
  <c r="K2008" i="1"/>
  <c r="M2008" i="1" s="1"/>
  <c r="L2008" i="1"/>
  <c r="K2009" i="1"/>
  <c r="M2009" i="1" s="1"/>
  <c r="L2009" i="1"/>
  <c r="K2010" i="1"/>
  <c r="M2010" i="1" s="1"/>
  <c r="L2010" i="1"/>
  <c r="K2011" i="1"/>
  <c r="M2011" i="1" s="1"/>
  <c r="L2011" i="1"/>
  <c r="K2012" i="1"/>
  <c r="M2012" i="1" s="1"/>
  <c r="L2012" i="1"/>
  <c r="K2013" i="1"/>
  <c r="M2013" i="1" s="1"/>
  <c r="L2013" i="1"/>
  <c r="K2014" i="1"/>
  <c r="M2014" i="1" s="1"/>
  <c r="L2014" i="1"/>
  <c r="K2015" i="1"/>
  <c r="M2015" i="1" s="1"/>
  <c r="L2015" i="1"/>
  <c r="K2016" i="1"/>
  <c r="M2016" i="1" s="1"/>
  <c r="L2016" i="1"/>
  <c r="K2017" i="1"/>
  <c r="M2017" i="1" s="1"/>
  <c r="L2017" i="1"/>
  <c r="K2018" i="1"/>
  <c r="M2018" i="1" s="1"/>
  <c r="L2018" i="1"/>
  <c r="K2019" i="1"/>
  <c r="M2019" i="1" s="1"/>
  <c r="L2019" i="1"/>
  <c r="K2020" i="1"/>
  <c r="M2020" i="1" s="1"/>
  <c r="L2020" i="1"/>
  <c r="K2021" i="1"/>
  <c r="M2021" i="1" s="1"/>
  <c r="L2021" i="1"/>
  <c r="K2022" i="1"/>
  <c r="M2022" i="1" s="1"/>
  <c r="L2022" i="1"/>
  <c r="K2023" i="1"/>
  <c r="M2023" i="1" s="1"/>
  <c r="L2023" i="1"/>
  <c r="K2024" i="1"/>
  <c r="M2024" i="1" s="1"/>
  <c r="L2024" i="1"/>
  <c r="K2025" i="1"/>
  <c r="M2025" i="1" s="1"/>
  <c r="L2025" i="1"/>
  <c r="K2026" i="1"/>
  <c r="M2026" i="1" s="1"/>
  <c r="L2026" i="1"/>
  <c r="K2027" i="1"/>
  <c r="M2027" i="1" s="1"/>
  <c r="L2027" i="1"/>
  <c r="K2028" i="1"/>
  <c r="M2028" i="1" s="1"/>
  <c r="L2028" i="1"/>
  <c r="K2029" i="1"/>
  <c r="M2029" i="1" s="1"/>
  <c r="L2029" i="1"/>
  <c r="K2030" i="1"/>
  <c r="M2030" i="1" s="1"/>
  <c r="L2030" i="1"/>
  <c r="K2031" i="1"/>
  <c r="M2031" i="1" s="1"/>
  <c r="L2031" i="1"/>
  <c r="K2032" i="1"/>
  <c r="M2032" i="1" s="1"/>
  <c r="L2032" i="1"/>
  <c r="K2033" i="1"/>
  <c r="M2033" i="1" s="1"/>
  <c r="L2033" i="1"/>
  <c r="K2034" i="1"/>
  <c r="M2034" i="1" s="1"/>
  <c r="L2034" i="1"/>
  <c r="K2035" i="1"/>
  <c r="M2035" i="1" s="1"/>
  <c r="L2035" i="1"/>
  <c r="K2036" i="1"/>
  <c r="M2036" i="1" s="1"/>
  <c r="L2036" i="1"/>
  <c r="K2037" i="1"/>
  <c r="M2037" i="1" s="1"/>
  <c r="L2037" i="1"/>
  <c r="K2038" i="1"/>
  <c r="M2038" i="1" s="1"/>
  <c r="L2038" i="1"/>
  <c r="K2039" i="1"/>
  <c r="M2039" i="1" s="1"/>
  <c r="L2039" i="1"/>
  <c r="K2040" i="1"/>
  <c r="M2040" i="1" s="1"/>
  <c r="L2040" i="1"/>
  <c r="K2041" i="1"/>
  <c r="M2041" i="1" s="1"/>
  <c r="L2041" i="1"/>
  <c r="K2042" i="1"/>
  <c r="M2042" i="1" s="1"/>
  <c r="L2042" i="1"/>
  <c r="K2043" i="1"/>
  <c r="M2043" i="1" s="1"/>
  <c r="L2043" i="1"/>
  <c r="K2044" i="1"/>
  <c r="M2044" i="1" s="1"/>
  <c r="L2044" i="1"/>
  <c r="K2045" i="1"/>
  <c r="M2045" i="1" s="1"/>
  <c r="L2045" i="1"/>
  <c r="K2046" i="1"/>
  <c r="M2046" i="1" s="1"/>
  <c r="L2046" i="1"/>
  <c r="K2047" i="1"/>
  <c r="M2047" i="1" s="1"/>
  <c r="L2047" i="1"/>
  <c r="K2048" i="1"/>
  <c r="M2048" i="1" s="1"/>
  <c r="L2048" i="1"/>
  <c r="K2049" i="1"/>
  <c r="M2049" i="1" s="1"/>
  <c r="L2049" i="1"/>
  <c r="K2050" i="1"/>
  <c r="M2050" i="1" s="1"/>
  <c r="L2050" i="1"/>
  <c r="K2051" i="1"/>
  <c r="M2051" i="1" s="1"/>
  <c r="L2051" i="1"/>
  <c r="K2052" i="1"/>
  <c r="M2052" i="1" s="1"/>
  <c r="L2052" i="1"/>
  <c r="K2053" i="1"/>
  <c r="M2053" i="1" s="1"/>
  <c r="L2053" i="1"/>
  <c r="K2054" i="1"/>
  <c r="M2054" i="1" s="1"/>
  <c r="L2054" i="1"/>
  <c r="K2055" i="1"/>
  <c r="M2055" i="1" s="1"/>
  <c r="L2055" i="1"/>
  <c r="K2056" i="1"/>
  <c r="M2056" i="1" s="1"/>
  <c r="L2056" i="1"/>
  <c r="K2057" i="1"/>
  <c r="M2057" i="1" s="1"/>
  <c r="L2057" i="1"/>
  <c r="K2058" i="1"/>
  <c r="M2058" i="1" s="1"/>
  <c r="L2058" i="1"/>
  <c r="K2059" i="1"/>
  <c r="M2059" i="1" s="1"/>
  <c r="L2059" i="1"/>
  <c r="K2060" i="1"/>
  <c r="M2060" i="1" s="1"/>
  <c r="L2060" i="1"/>
  <c r="K2061" i="1"/>
  <c r="M2061" i="1" s="1"/>
  <c r="L2061" i="1"/>
  <c r="K2062" i="1"/>
  <c r="M2062" i="1" s="1"/>
  <c r="L2062" i="1"/>
  <c r="K2063" i="1"/>
  <c r="M2063" i="1" s="1"/>
  <c r="L2063" i="1"/>
  <c r="K2064" i="1"/>
  <c r="M2064" i="1" s="1"/>
  <c r="L2064" i="1"/>
  <c r="K2065" i="1"/>
  <c r="M2065" i="1" s="1"/>
  <c r="L2065" i="1"/>
  <c r="K2066" i="1"/>
  <c r="M2066" i="1" s="1"/>
  <c r="L2066" i="1"/>
  <c r="K2067" i="1"/>
  <c r="M2067" i="1" s="1"/>
  <c r="L2067" i="1"/>
  <c r="K2068" i="1"/>
  <c r="M2068" i="1" s="1"/>
  <c r="L2068" i="1"/>
  <c r="K2069" i="1"/>
  <c r="M2069" i="1" s="1"/>
  <c r="L2069" i="1"/>
  <c r="K2070" i="1"/>
  <c r="M2070" i="1" s="1"/>
  <c r="L2070" i="1"/>
  <c r="K2071" i="1"/>
  <c r="M2071" i="1" s="1"/>
  <c r="L2071" i="1"/>
  <c r="K2072" i="1"/>
  <c r="M2072" i="1" s="1"/>
  <c r="L2072" i="1"/>
  <c r="K2073" i="1"/>
  <c r="M2073" i="1" s="1"/>
  <c r="L2073" i="1"/>
  <c r="K2074" i="1"/>
  <c r="M2074" i="1" s="1"/>
  <c r="L2074" i="1"/>
  <c r="K2075" i="1"/>
  <c r="M2075" i="1" s="1"/>
  <c r="L2075" i="1"/>
  <c r="K2076" i="1"/>
  <c r="M2076" i="1" s="1"/>
  <c r="L2076" i="1"/>
  <c r="K2077" i="1"/>
  <c r="M2077" i="1" s="1"/>
  <c r="L2077" i="1"/>
  <c r="K2078" i="1"/>
  <c r="M2078" i="1" s="1"/>
  <c r="L2078" i="1"/>
  <c r="K2079" i="1"/>
  <c r="M2079" i="1" s="1"/>
  <c r="L2079" i="1"/>
  <c r="K2080" i="1"/>
  <c r="M2080" i="1" s="1"/>
  <c r="L2080" i="1"/>
  <c r="K2081" i="1"/>
  <c r="M2081" i="1" s="1"/>
  <c r="L2081" i="1"/>
  <c r="K2082" i="1"/>
  <c r="M2082" i="1" s="1"/>
  <c r="L2082" i="1"/>
  <c r="K2083" i="1"/>
  <c r="M2083" i="1" s="1"/>
  <c r="L2083" i="1"/>
  <c r="K2084" i="1"/>
  <c r="M2084" i="1" s="1"/>
  <c r="L2084" i="1"/>
  <c r="K2085" i="1"/>
  <c r="M2085" i="1" s="1"/>
  <c r="L2085" i="1"/>
  <c r="K2086" i="1"/>
  <c r="M2086" i="1" s="1"/>
  <c r="L2086" i="1"/>
  <c r="K2087" i="1"/>
  <c r="M2087" i="1" s="1"/>
  <c r="L2087" i="1"/>
  <c r="K2088" i="1"/>
  <c r="M2088" i="1" s="1"/>
  <c r="L2088" i="1"/>
  <c r="K2089" i="1"/>
  <c r="M2089" i="1" s="1"/>
  <c r="L2089" i="1"/>
  <c r="K2090" i="1"/>
  <c r="M2090" i="1" s="1"/>
  <c r="L2090" i="1"/>
  <c r="K2091" i="1"/>
  <c r="M2091" i="1" s="1"/>
  <c r="L2091" i="1"/>
  <c r="K2092" i="1"/>
  <c r="M2092" i="1" s="1"/>
  <c r="L2092" i="1"/>
  <c r="K2093" i="1"/>
  <c r="M2093" i="1" s="1"/>
  <c r="L2093" i="1"/>
  <c r="K2094" i="1"/>
  <c r="M2094" i="1" s="1"/>
  <c r="L2094" i="1"/>
  <c r="K2095" i="1"/>
  <c r="M2095" i="1" s="1"/>
  <c r="L2095" i="1"/>
  <c r="K2096" i="1"/>
  <c r="M2096" i="1" s="1"/>
  <c r="L2096" i="1"/>
  <c r="K2097" i="1"/>
  <c r="M2097" i="1" s="1"/>
  <c r="L2097" i="1"/>
  <c r="K2098" i="1"/>
  <c r="M2098" i="1" s="1"/>
  <c r="L2098" i="1"/>
  <c r="K2099" i="1"/>
  <c r="M2099" i="1" s="1"/>
  <c r="L2099" i="1"/>
  <c r="K2100" i="1"/>
  <c r="M2100" i="1" s="1"/>
  <c r="L2100" i="1"/>
  <c r="K2101" i="1"/>
  <c r="M2101" i="1" s="1"/>
  <c r="L2101" i="1"/>
  <c r="K2102" i="1"/>
  <c r="M2102" i="1" s="1"/>
  <c r="L2102" i="1"/>
  <c r="K2103" i="1"/>
  <c r="M2103" i="1" s="1"/>
  <c r="L2103" i="1"/>
  <c r="K2104" i="1"/>
  <c r="M2104" i="1" s="1"/>
  <c r="L2104" i="1"/>
  <c r="K2105" i="1"/>
  <c r="M2105" i="1" s="1"/>
  <c r="L2105" i="1"/>
  <c r="K2106" i="1"/>
  <c r="M2106" i="1" s="1"/>
  <c r="L2106" i="1"/>
  <c r="K2107" i="1"/>
  <c r="M2107" i="1" s="1"/>
  <c r="L2107" i="1"/>
  <c r="K2108" i="1"/>
  <c r="M2108" i="1" s="1"/>
  <c r="L2108" i="1"/>
  <c r="K2109" i="1"/>
  <c r="M2109" i="1" s="1"/>
  <c r="L2109" i="1"/>
  <c r="K2110" i="1"/>
  <c r="M2110" i="1" s="1"/>
  <c r="L2110" i="1"/>
  <c r="K2111" i="1"/>
  <c r="M2111" i="1" s="1"/>
  <c r="L2111" i="1"/>
  <c r="K2112" i="1"/>
  <c r="M2112" i="1" s="1"/>
  <c r="L2112" i="1"/>
  <c r="K2113" i="1"/>
  <c r="M2113" i="1" s="1"/>
  <c r="L2113" i="1"/>
  <c r="K2114" i="1"/>
  <c r="M2114" i="1" s="1"/>
  <c r="L2114" i="1"/>
  <c r="K2115" i="1"/>
  <c r="M2115" i="1" s="1"/>
  <c r="L2115" i="1"/>
  <c r="K2116" i="1"/>
  <c r="M2116" i="1" s="1"/>
  <c r="L2116" i="1"/>
  <c r="K2117" i="1"/>
  <c r="M2117" i="1" s="1"/>
  <c r="L2117" i="1"/>
  <c r="K2118" i="1"/>
  <c r="M2118" i="1" s="1"/>
  <c r="L2118" i="1"/>
  <c r="K2119" i="1"/>
  <c r="M2119" i="1" s="1"/>
  <c r="L2119" i="1"/>
  <c r="K2120" i="1"/>
  <c r="M2120" i="1" s="1"/>
  <c r="L2120" i="1"/>
  <c r="K2121" i="1"/>
  <c r="M2121" i="1" s="1"/>
  <c r="L2121" i="1"/>
  <c r="K2122" i="1"/>
  <c r="M2122" i="1" s="1"/>
  <c r="L2122" i="1"/>
  <c r="K2123" i="1"/>
  <c r="M2123" i="1" s="1"/>
  <c r="L2123" i="1"/>
  <c r="K2124" i="1"/>
  <c r="M2124" i="1" s="1"/>
  <c r="L2124" i="1"/>
  <c r="K2125" i="1"/>
  <c r="M2125" i="1" s="1"/>
  <c r="L2125" i="1"/>
  <c r="K2126" i="1"/>
  <c r="M2126" i="1" s="1"/>
  <c r="L2126" i="1"/>
  <c r="K2127" i="1"/>
  <c r="M2127" i="1" s="1"/>
  <c r="L2127" i="1"/>
  <c r="K2128" i="1"/>
  <c r="M2128" i="1" s="1"/>
  <c r="L2128" i="1"/>
  <c r="K2129" i="1"/>
  <c r="M2129" i="1" s="1"/>
  <c r="L2129" i="1"/>
  <c r="K2130" i="1"/>
  <c r="M2130" i="1" s="1"/>
  <c r="L2130" i="1"/>
  <c r="K2131" i="1"/>
  <c r="M2131" i="1" s="1"/>
  <c r="L2131" i="1"/>
  <c r="K2132" i="1"/>
  <c r="M2132" i="1" s="1"/>
  <c r="L2132" i="1"/>
  <c r="K2133" i="1"/>
  <c r="M2133" i="1" s="1"/>
  <c r="L2133" i="1"/>
  <c r="K2134" i="1"/>
  <c r="M2134" i="1" s="1"/>
  <c r="L2134" i="1"/>
  <c r="K2135" i="1"/>
  <c r="M2135" i="1" s="1"/>
  <c r="L2135" i="1"/>
  <c r="K2136" i="1"/>
  <c r="M2136" i="1" s="1"/>
  <c r="L2136" i="1"/>
  <c r="K2137" i="1"/>
  <c r="M2137" i="1" s="1"/>
  <c r="L2137" i="1"/>
  <c r="K2138" i="1"/>
  <c r="M2138" i="1" s="1"/>
  <c r="L2138" i="1"/>
  <c r="K2139" i="1"/>
  <c r="M2139" i="1" s="1"/>
  <c r="L2139" i="1"/>
  <c r="K2140" i="1"/>
  <c r="M2140" i="1" s="1"/>
  <c r="L2140" i="1"/>
  <c r="K2141" i="1"/>
  <c r="M2141" i="1" s="1"/>
  <c r="L2141" i="1"/>
  <c r="K2142" i="1"/>
  <c r="M2142" i="1" s="1"/>
  <c r="L2142" i="1"/>
  <c r="K2143" i="1"/>
  <c r="M2143" i="1" s="1"/>
  <c r="L2143" i="1"/>
  <c r="K2144" i="1"/>
  <c r="M2144" i="1" s="1"/>
  <c r="L2144" i="1"/>
  <c r="K2145" i="1"/>
  <c r="M2145" i="1" s="1"/>
  <c r="L2145" i="1"/>
  <c r="K2146" i="1"/>
  <c r="M2146" i="1" s="1"/>
  <c r="L2146" i="1"/>
  <c r="K2147" i="1"/>
  <c r="M2147" i="1" s="1"/>
  <c r="L2147" i="1"/>
  <c r="K2148" i="1"/>
  <c r="M2148" i="1" s="1"/>
  <c r="L2148" i="1"/>
  <c r="K2149" i="1"/>
  <c r="M2149" i="1" s="1"/>
  <c r="L2149" i="1"/>
  <c r="K2150" i="1"/>
  <c r="M2150" i="1" s="1"/>
  <c r="L2150" i="1"/>
  <c r="K2151" i="1"/>
  <c r="M2151" i="1" s="1"/>
  <c r="L2151" i="1"/>
  <c r="K2152" i="1"/>
  <c r="M2152" i="1" s="1"/>
  <c r="L2152" i="1"/>
  <c r="K2153" i="1"/>
  <c r="M2153" i="1" s="1"/>
  <c r="L2153" i="1"/>
  <c r="K2154" i="1"/>
  <c r="M2154" i="1" s="1"/>
  <c r="L2154" i="1"/>
  <c r="K2155" i="1"/>
  <c r="M2155" i="1" s="1"/>
  <c r="L2155" i="1"/>
  <c r="K2156" i="1"/>
  <c r="M2156" i="1" s="1"/>
  <c r="L2156" i="1"/>
  <c r="K2157" i="1"/>
  <c r="M2157" i="1" s="1"/>
  <c r="L2157" i="1"/>
  <c r="K2158" i="1"/>
  <c r="M2158" i="1" s="1"/>
  <c r="L2158" i="1"/>
  <c r="K2159" i="1"/>
  <c r="M2159" i="1" s="1"/>
  <c r="L2159" i="1"/>
  <c r="K2160" i="1"/>
  <c r="M2160" i="1" s="1"/>
  <c r="L2160" i="1"/>
  <c r="K2161" i="1"/>
  <c r="M2161" i="1" s="1"/>
  <c r="L2161" i="1"/>
  <c r="K2162" i="1"/>
  <c r="M2162" i="1" s="1"/>
  <c r="L2162" i="1"/>
  <c r="K2163" i="1"/>
  <c r="M2163" i="1" s="1"/>
  <c r="L2163" i="1"/>
  <c r="K2164" i="1"/>
  <c r="M2164" i="1" s="1"/>
  <c r="L2164" i="1"/>
  <c r="K2165" i="1"/>
  <c r="M2165" i="1" s="1"/>
  <c r="L2165" i="1"/>
  <c r="K2166" i="1"/>
  <c r="M2166" i="1" s="1"/>
  <c r="L2166" i="1"/>
  <c r="K2167" i="1"/>
  <c r="M2167" i="1" s="1"/>
  <c r="L2167" i="1"/>
  <c r="K2168" i="1"/>
  <c r="M2168" i="1" s="1"/>
  <c r="L2168" i="1"/>
  <c r="K2169" i="1"/>
  <c r="M2169" i="1" s="1"/>
  <c r="L2169" i="1"/>
  <c r="K2170" i="1"/>
  <c r="M2170" i="1" s="1"/>
  <c r="L2170" i="1"/>
  <c r="K2171" i="1"/>
  <c r="M2171" i="1" s="1"/>
  <c r="L2171" i="1"/>
  <c r="K2172" i="1"/>
  <c r="M2172" i="1" s="1"/>
  <c r="L2172" i="1"/>
  <c r="K2173" i="1"/>
  <c r="M2173" i="1" s="1"/>
  <c r="L2173" i="1"/>
  <c r="K2174" i="1"/>
  <c r="M2174" i="1" s="1"/>
  <c r="L2174" i="1"/>
  <c r="K2175" i="1"/>
  <c r="M2175" i="1" s="1"/>
  <c r="L2175" i="1"/>
  <c r="K2176" i="1"/>
  <c r="M2176" i="1" s="1"/>
  <c r="L2176" i="1"/>
  <c r="K2177" i="1"/>
  <c r="M2177" i="1" s="1"/>
  <c r="L2177" i="1"/>
  <c r="K2178" i="1"/>
  <c r="M2178" i="1" s="1"/>
  <c r="L2178" i="1"/>
  <c r="K2179" i="1"/>
  <c r="M2179" i="1" s="1"/>
  <c r="L2179" i="1"/>
  <c r="K2180" i="1"/>
  <c r="M2180" i="1" s="1"/>
  <c r="L2180" i="1"/>
  <c r="K2181" i="1"/>
  <c r="M2181" i="1" s="1"/>
  <c r="L2181" i="1"/>
  <c r="K2182" i="1"/>
  <c r="M2182" i="1" s="1"/>
  <c r="L2182" i="1"/>
  <c r="K2183" i="1"/>
  <c r="M2183" i="1" s="1"/>
  <c r="L2183" i="1"/>
  <c r="K2184" i="1"/>
  <c r="M2184" i="1" s="1"/>
  <c r="L2184" i="1"/>
  <c r="K2185" i="1"/>
  <c r="M2185" i="1" s="1"/>
  <c r="L2185" i="1"/>
  <c r="K2186" i="1"/>
  <c r="M2186" i="1" s="1"/>
  <c r="L2186" i="1"/>
  <c r="K2187" i="1"/>
  <c r="M2187" i="1" s="1"/>
  <c r="L2187" i="1"/>
  <c r="K2188" i="1"/>
  <c r="M2188" i="1" s="1"/>
  <c r="L2188" i="1"/>
  <c r="K2189" i="1"/>
  <c r="M2189" i="1" s="1"/>
  <c r="L2189" i="1"/>
  <c r="K2190" i="1"/>
  <c r="M2190" i="1" s="1"/>
  <c r="L2190" i="1"/>
  <c r="K2191" i="1"/>
  <c r="M2191" i="1" s="1"/>
  <c r="L2191" i="1"/>
  <c r="K2192" i="1"/>
  <c r="M2192" i="1" s="1"/>
  <c r="L2192" i="1"/>
  <c r="K2193" i="1"/>
  <c r="M2193" i="1" s="1"/>
  <c r="L2193" i="1"/>
  <c r="K2194" i="1"/>
  <c r="M2194" i="1" s="1"/>
  <c r="L2194" i="1"/>
  <c r="K2195" i="1"/>
  <c r="M2195" i="1" s="1"/>
  <c r="L2195" i="1"/>
  <c r="K2196" i="1"/>
  <c r="M2196" i="1" s="1"/>
  <c r="L2196" i="1"/>
  <c r="K2197" i="1"/>
  <c r="M2197" i="1" s="1"/>
  <c r="L2197" i="1"/>
  <c r="K2198" i="1"/>
  <c r="M2198" i="1" s="1"/>
  <c r="L2198" i="1"/>
  <c r="K2199" i="1"/>
  <c r="M2199" i="1" s="1"/>
  <c r="L2199" i="1"/>
  <c r="K2200" i="1"/>
  <c r="M2200" i="1" s="1"/>
  <c r="L2200" i="1"/>
  <c r="K2201" i="1"/>
  <c r="M2201" i="1" s="1"/>
  <c r="L2201" i="1"/>
  <c r="K2202" i="1"/>
  <c r="M2202" i="1" s="1"/>
  <c r="L2202" i="1"/>
  <c r="K2203" i="1"/>
  <c r="M2203" i="1" s="1"/>
  <c r="L2203" i="1"/>
  <c r="K2204" i="1"/>
  <c r="M2204" i="1" s="1"/>
  <c r="L2204" i="1"/>
  <c r="K2205" i="1"/>
  <c r="M2205" i="1" s="1"/>
  <c r="L2205" i="1"/>
  <c r="K2206" i="1"/>
  <c r="M2206" i="1" s="1"/>
  <c r="L2206" i="1"/>
  <c r="K2207" i="1"/>
  <c r="M2207" i="1" s="1"/>
  <c r="L2207" i="1"/>
  <c r="K2208" i="1"/>
  <c r="M2208" i="1" s="1"/>
  <c r="L2208" i="1"/>
  <c r="K2209" i="1"/>
  <c r="M2209" i="1" s="1"/>
  <c r="L2209" i="1"/>
  <c r="K2210" i="1"/>
  <c r="M2210" i="1" s="1"/>
  <c r="L2210" i="1"/>
  <c r="K2211" i="1"/>
  <c r="M2211" i="1" s="1"/>
  <c r="L2211" i="1"/>
  <c r="K2212" i="1"/>
  <c r="M2212" i="1" s="1"/>
  <c r="L2212" i="1"/>
  <c r="K2213" i="1"/>
  <c r="M2213" i="1" s="1"/>
  <c r="L2213" i="1"/>
  <c r="K2214" i="1"/>
  <c r="M2214" i="1" s="1"/>
  <c r="L2214" i="1"/>
  <c r="K2215" i="1"/>
  <c r="M2215" i="1" s="1"/>
  <c r="L2215" i="1"/>
  <c r="K2216" i="1"/>
  <c r="M2216" i="1" s="1"/>
  <c r="L2216" i="1"/>
  <c r="K2217" i="1"/>
  <c r="M2217" i="1" s="1"/>
  <c r="L2217" i="1"/>
  <c r="K2218" i="1"/>
  <c r="M2218" i="1" s="1"/>
  <c r="L2218" i="1"/>
  <c r="K2219" i="1"/>
  <c r="M2219" i="1" s="1"/>
  <c r="L2219" i="1"/>
  <c r="K2220" i="1"/>
  <c r="M2220" i="1" s="1"/>
  <c r="L2220" i="1"/>
  <c r="K2221" i="1"/>
  <c r="M2221" i="1" s="1"/>
  <c r="L2221" i="1"/>
  <c r="K2222" i="1"/>
  <c r="M2222" i="1" s="1"/>
  <c r="L2222" i="1"/>
  <c r="K2223" i="1"/>
  <c r="M2223" i="1" s="1"/>
  <c r="L2223" i="1"/>
  <c r="K2224" i="1"/>
  <c r="M2224" i="1" s="1"/>
  <c r="L2224" i="1"/>
  <c r="K2225" i="1"/>
  <c r="M2225" i="1" s="1"/>
  <c r="L2225" i="1"/>
  <c r="K2226" i="1"/>
  <c r="M2226" i="1" s="1"/>
  <c r="L2226" i="1"/>
  <c r="K2227" i="1"/>
  <c r="M2227" i="1" s="1"/>
  <c r="L2227" i="1"/>
  <c r="K2228" i="1"/>
  <c r="M2228" i="1" s="1"/>
  <c r="L2228" i="1"/>
  <c r="K2229" i="1"/>
  <c r="M2229" i="1" s="1"/>
  <c r="L2229" i="1"/>
  <c r="K2230" i="1"/>
  <c r="M2230" i="1" s="1"/>
  <c r="L2230" i="1"/>
  <c r="K2231" i="1"/>
  <c r="M2231" i="1" s="1"/>
  <c r="L2231" i="1"/>
  <c r="K2232" i="1"/>
  <c r="M2232" i="1" s="1"/>
  <c r="L2232" i="1"/>
  <c r="K2233" i="1"/>
  <c r="M2233" i="1" s="1"/>
  <c r="L2233" i="1"/>
  <c r="K2234" i="1"/>
  <c r="M2234" i="1" s="1"/>
  <c r="L2234" i="1"/>
  <c r="K2235" i="1"/>
  <c r="M2235" i="1" s="1"/>
  <c r="L2235" i="1"/>
  <c r="K2236" i="1"/>
  <c r="M2236" i="1" s="1"/>
  <c r="L2236" i="1"/>
  <c r="K2237" i="1"/>
  <c r="M2237" i="1" s="1"/>
  <c r="L2237" i="1"/>
  <c r="K2238" i="1"/>
  <c r="M2238" i="1" s="1"/>
  <c r="L2238" i="1"/>
  <c r="K2239" i="1"/>
  <c r="M2239" i="1" s="1"/>
  <c r="L2239" i="1"/>
  <c r="K2240" i="1"/>
  <c r="M2240" i="1" s="1"/>
  <c r="L2240" i="1"/>
  <c r="K2241" i="1"/>
  <c r="M2241" i="1" s="1"/>
  <c r="L2241" i="1"/>
  <c r="K2242" i="1"/>
  <c r="M2242" i="1" s="1"/>
  <c r="L2242" i="1"/>
  <c r="K2243" i="1"/>
  <c r="M2243" i="1" s="1"/>
  <c r="L2243" i="1"/>
  <c r="K2244" i="1"/>
  <c r="M2244" i="1" s="1"/>
  <c r="L2244" i="1"/>
  <c r="K2245" i="1"/>
  <c r="M2245" i="1" s="1"/>
  <c r="L2245" i="1"/>
  <c r="K2246" i="1"/>
  <c r="M2246" i="1" s="1"/>
  <c r="L2246" i="1"/>
  <c r="K2247" i="1"/>
  <c r="M2247" i="1" s="1"/>
  <c r="L2247" i="1"/>
  <c r="K2248" i="1"/>
  <c r="M2248" i="1" s="1"/>
  <c r="L2248" i="1"/>
  <c r="K2249" i="1"/>
  <c r="M2249" i="1" s="1"/>
  <c r="L2249" i="1"/>
  <c r="K2250" i="1"/>
  <c r="M2250" i="1" s="1"/>
  <c r="L2250" i="1"/>
  <c r="K2251" i="1"/>
  <c r="M2251" i="1" s="1"/>
  <c r="L2251" i="1"/>
  <c r="K2252" i="1"/>
  <c r="M2252" i="1" s="1"/>
  <c r="L2252" i="1"/>
  <c r="K2253" i="1"/>
  <c r="M2253" i="1" s="1"/>
  <c r="L2253" i="1"/>
  <c r="K2254" i="1"/>
  <c r="M2254" i="1" s="1"/>
  <c r="L2254" i="1"/>
  <c r="K2255" i="1"/>
  <c r="M2255" i="1" s="1"/>
  <c r="L2255" i="1"/>
  <c r="K2256" i="1"/>
  <c r="M2256" i="1" s="1"/>
  <c r="L2256" i="1"/>
  <c r="K2257" i="1"/>
  <c r="M2257" i="1" s="1"/>
  <c r="L2257" i="1"/>
  <c r="K2258" i="1"/>
  <c r="M2258" i="1" s="1"/>
  <c r="L2258" i="1"/>
  <c r="K2259" i="1"/>
  <c r="M2259" i="1" s="1"/>
  <c r="L2259" i="1"/>
  <c r="K2260" i="1"/>
  <c r="M2260" i="1" s="1"/>
  <c r="L2260" i="1"/>
  <c r="K2261" i="1"/>
  <c r="M2261" i="1" s="1"/>
  <c r="L2261" i="1"/>
  <c r="K2262" i="1"/>
  <c r="M2262" i="1" s="1"/>
  <c r="L2262" i="1"/>
  <c r="K2263" i="1"/>
  <c r="M2263" i="1" s="1"/>
  <c r="L2263" i="1"/>
  <c r="K2264" i="1"/>
  <c r="M2264" i="1" s="1"/>
  <c r="L2264" i="1"/>
  <c r="K2265" i="1"/>
  <c r="M2265" i="1" s="1"/>
  <c r="L2265" i="1"/>
  <c r="K2266" i="1"/>
  <c r="M2266" i="1" s="1"/>
  <c r="L2266" i="1"/>
  <c r="K2267" i="1"/>
  <c r="M2267" i="1" s="1"/>
  <c r="L2267" i="1"/>
  <c r="K2268" i="1"/>
  <c r="M2268" i="1" s="1"/>
  <c r="L2268" i="1"/>
  <c r="K2269" i="1"/>
  <c r="M2269" i="1" s="1"/>
  <c r="L2269" i="1"/>
  <c r="K2270" i="1"/>
  <c r="M2270" i="1" s="1"/>
  <c r="L2270" i="1"/>
  <c r="K2271" i="1"/>
  <c r="M2271" i="1" s="1"/>
  <c r="L2271" i="1"/>
  <c r="K2272" i="1"/>
  <c r="M2272" i="1" s="1"/>
  <c r="L2272" i="1"/>
  <c r="K2273" i="1"/>
  <c r="M2273" i="1" s="1"/>
  <c r="L2273" i="1"/>
  <c r="K2274" i="1"/>
  <c r="M2274" i="1" s="1"/>
  <c r="L2274" i="1"/>
  <c r="K2275" i="1"/>
  <c r="M2275" i="1" s="1"/>
  <c r="L2275" i="1"/>
  <c r="K2276" i="1"/>
  <c r="M2276" i="1" s="1"/>
  <c r="L2276" i="1"/>
  <c r="K2277" i="1"/>
  <c r="M2277" i="1" s="1"/>
  <c r="L2277" i="1"/>
  <c r="K2278" i="1"/>
  <c r="M2278" i="1" s="1"/>
  <c r="L2278" i="1"/>
  <c r="K2279" i="1"/>
  <c r="M2279" i="1" s="1"/>
  <c r="L2279" i="1"/>
  <c r="K2280" i="1"/>
  <c r="M2280" i="1" s="1"/>
  <c r="L2280" i="1"/>
  <c r="K2281" i="1"/>
  <c r="M2281" i="1" s="1"/>
  <c r="L2281" i="1"/>
  <c r="K2282" i="1"/>
  <c r="M2282" i="1" s="1"/>
  <c r="L2282" i="1"/>
  <c r="K2283" i="1"/>
  <c r="M2283" i="1" s="1"/>
  <c r="L2283" i="1"/>
  <c r="K2284" i="1"/>
  <c r="M2284" i="1" s="1"/>
  <c r="L2284" i="1"/>
  <c r="K2285" i="1"/>
  <c r="M2285" i="1" s="1"/>
  <c r="L2285" i="1"/>
  <c r="K2286" i="1"/>
  <c r="M2286" i="1" s="1"/>
  <c r="L2286" i="1"/>
  <c r="K2287" i="1"/>
  <c r="M2287" i="1" s="1"/>
  <c r="L2287" i="1"/>
  <c r="K2288" i="1"/>
  <c r="M2288" i="1" s="1"/>
  <c r="L2288" i="1"/>
  <c r="K2289" i="1"/>
  <c r="M2289" i="1" s="1"/>
  <c r="L2289" i="1"/>
  <c r="K2290" i="1"/>
  <c r="M2290" i="1" s="1"/>
  <c r="L2290" i="1"/>
  <c r="K2291" i="1"/>
  <c r="M2291" i="1" s="1"/>
  <c r="L2291" i="1"/>
  <c r="K2292" i="1"/>
  <c r="M2292" i="1" s="1"/>
  <c r="L2292" i="1"/>
  <c r="K2293" i="1"/>
  <c r="M2293" i="1" s="1"/>
  <c r="L2293" i="1"/>
  <c r="K2294" i="1"/>
  <c r="M2294" i="1" s="1"/>
  <c r="L2294" i="1"/>
  <c r="K2295" i="1"/>
  <c r="M2295" i="1" s="1"/>
  <c r="L2295" i="1"/>
  <c r="K2296" i="1"/>
  <c r="M2296" i="1" s="1"/>
  <c r="L2296" i="1"/>
  <c r="K2297" i="1"/>
  <c r="M2297" i="1" s="1"/>
  <c r="L2297" i="1"/>
  <c r="K2298" i="1"/>
  <c r="M2298" i="1" s="1"/>
  <c r="L2298" i="1"/>
  <c r="K2299" i="1"/>
  <c r="M2299" i="1" s="1"/>
  <c r="L2299" i="1"/>
  <c r="K2300" i="1"/>
  <c r="M2300" i="1" s="1"/>
  <c r="L2300" i="1"/>
  <c r="K2301" i="1"/>
  <c r="M2301" i="1" s="1"/>
  <c r="L2301" i="1"/>
  <c r="K2302" i="1"/>
  <c r="M2302" i="1" s="1"/>
  <c r="L2302" i="1"/>
  <c r="K2303" i="1"/>
  <c r="M2303" i="1" s="1"/>
  <c r="L2303" i="1"/>
  <c r="K2304" i="1"/>
  <c r="M2304" i="1" s="1"/>
  <c r="L2304" i="1"/>
  <c r="K2305" i="1"/>
  <c r="M2305" i="1" s="1"/>
  <c r="L2305" i="1"/>
  <c r="K2306" i="1"/>
  <c r="M2306" i="1" s="1"/>
  <c r="L2306" i="1"/>
  <c r="K2307" i="1"/>
  <c r="M2307" i="1" s="1"/>
  <c r="L2307" i="1"/>
  <c r="K2308" i="1"/>
  <c r="M2308" i="1" s="1"/>
  <c r="L2308" i="1"/>
  <c r="K2309" i="1"/>
  <c r="M2309" i="1" s="1"/>
  <c r="L2309" i="1"/>
  <c r="K2310" i="1"/>
  <c r="M2310" i="1" s="1"/>
  <c r="L2310" i="1"/>
  <c r="K2311" i="1"/>
  <c r="M2311" i="1" s="1"/>
  <c r="L2311" i="1"/>
  <c r="K2312" i="1"/>
  <c r="M2312" i="1" s="1"/>
  <c r="L2312" i="1"/>
  <c r="K2313" i="1"/>
  <c r="M2313" i="1" s="1"/>
  <c r="L2313" i="1"/>
  <c r="K2314" i="1"/>
  <c r="M2314" i="1" s="1"/>
  <c r="L2314" i="1"/>
  <c r="K2315" i="1"/>
  <c r="M2315" i="1" s="1"/>
  <c r="L2315" i="1"/>
  <c r="K2316" i="1"/>
  <c r="M2316" i="1" s="1"/>
  <c r="L2316" i="1"/>
  <c r="K2317" i="1"/>
  <c r="M2317" i="1" s="1"/>
  <c r="L2317" i="1"/>
  <c r="K2318" i="1"/>
  <c r="M2318" i="1" s="1"/>
  <c r="L2318" i="1"/>
  <c r="K2319" i="1"/>
  <c r="M2319" i="1" s="1"/>
  <c r="L2319" i="1"/>
  <c r="K2320" i="1"/>
  <c r="M2320" i="1" s="1"/>
  <c r="L2320" i="1"/>
  <c r="K2321" i="1"/>
  <c r="M2321" i="1" s="1"/>
  <c r="L2321" i="1"/>
  <c r="K2322" i="1"/>
  <c r="M2322" i="1" s="1"/>
  <c r="L2322" i="1"/>
  <c r="K2323" i="1"/>
  <c r="M2323" i="1" s="1"/>
  <c r="L2323" i="1"/>
  <c r="K2324" i="1"/>
  <c r="M2324" i="1" s="1"/>
  <c r="L2324" i="1"/>
  <c r="K2325" i="1"/>
  <c r="M2325" i="1" s="1"/>
  <c r="L2325" i="1"/>
  <c r="K2326" i="1"/>
  <c r="M2326" i="1" s="1"/>
  <c r="L2326" i="1"/>
  <c r="K2327" i="1"/>
  <c r="M2327" i="1" s="1"/>
  <c r="L2327" i="1"/>
  <c r="K2328" i="1"/>
  <c r="M2328" i="1" s="1"/>
  <c r="L2328" i="1"/>
  <c r="K2329" i="1"/>
  <c r="M2329" i="1" s="1"/>
  <c r="L2329" i="1"/>
  <c r="K2330" i="1"/>
  <c r="M2330" i="1" s="1"/>
  <c r="L2330" i="1"/>
  <c r="K2331" i="1"/>
  <c r="M2331" i="1" s="1"/>
  <c r="L2331" i="1"/>
  <c r="K2332" i="1"/>
  <c r="M2332" i="1" s="1"/>
  <c r="L2332" i="1"/>
  <c r="K2333" i="1"/>
  <c r="M2333" i="1" s="1"/>
  <c r="L2333" i="1"/>
  <c r="K2334" i="1"/>
  <c r="M2334" i="1" s="1"/>
  <c r="L2334" i="1"/>
  <c r="K2335" i="1"/>
  <c r="M2335" i="1" s="1"/>
  <c r="L2335" i="1"/>
  <c r="K2336" i="1"/>
  <c r="M2336" i="1" s="1"/>
  <c r="L2336" i="1"/>
  <c r="K2337" i="1"/>
  <c r="M2337" i="1" s="1"/>
  <c r="L2337" i="1"/>
  <c r="K2338" i="1"/>
  <c r="M2338" i="1" s="1"/>
  <c r="L2338" i="1"/>
  <c r="K2339" i="1"/>
  <c r="M2339" i="1" s="1"/>
  <c r="L2339" i="1"/>
  <c r="K2340" i="1"/>
  <c r="M2340" i="1" s="1"/>
  <c r="L2340" i="1"/>
  <c r="K2341" i="1"/>
  <c r="M2341" i="1" s="1"/>
  <c r="L2341" i="1"/>
  <c r="K2342" i="1"/>
  <c r="M2342" i="1" s="1"/>
  <c r="L2342" i="1"/>
  <c r="K2343" i="1"/>
  <c r="M2343" i="1" s="1"/>
  <c r="L2343" i="1"/>
  <c r="K2344" i="1"/>
  <c r="M2344" i="1" s="1"/>
  <c r="L2344" i="1"/>
  <c r="K2345" i="1"/>
  <c r="M2345" i="1" s="1"/>
  <c r="L2345" i="1"/>
  <c r="K2346" i="1"/>
  <c r="M2346" i="1" s="1"/>
  <c r="L2346" i="1"/>
  <c r="K2347" i="1"/>
  <c r="M2347" i="1" s="1"/>
  <c r="L2347" i="1"/>
  <c r="K2348" i="1"/>
  <c r="M2348" i="1" s="1"/>
  <c r="L2348" i="1"/>
  <c r="K2349" i="1"/>
  <c r="M2349" i="1" s="1"/>
  <c r="L2349" i="1"/>
  <c r="K2350" i="1"/>
  <c r="M2350" i="1" s="1"/>
  <c r="L2350" i="1"/>
  <c r="K2351" i="1"/>
  <c r="M2351" i="1" s="1"/>
  <c r="L2351" i="1"/>
  <c r="K2352" i="1"/>
  <c r="M2352" i="1" s="1"/>
  <c r="L2352" i="1"/>
  <c r="K2353" i="1"/>
  <c r="M2353" i="1" s="1"/>
  <c r="L2353" i="1"/>
  <c r="K2354" i="1"/>
  <c r="M2354" i="1" s="1"/>
  <c r="L2354" i="1"/>
  <c r="K2355" i="1"/>
  <c r="M2355" i="1" s="1"/>
  <c r="L2355" i="1"/>
  <c r="K2356" i="1"/>
  <c r="M2356" i="1" s="1"/>
  <c r="L2356" i="1"/>
  <c r="K2357" i="1"/>
  <c r="M2357" i="1" s="1"/>
  <c r="L2357" i="1"/>
  <c r="K2358" i="1"/>
  <c r="M2358" i="1" s="1"/>
  <c r="L2358" i="1"/>
  <c r="K2359" i="1"/>
  <c r="M2359" i="1" s="1"/>
  <c r="L2359" i="1"/>
  <c r="K2360" i="1"/>
  <c r="M2360" i="1" s="1"/>
  <c r="L2360" i="1"/>
  <c r="K2361" i="1"/>
  <c r="M2361" i="1" s="1"/>
  <c r="L2361" i="1"/>
  <c r="K2362" i="1"/>
  <c r="M2362" i="1" s="1"/>
  <c r="L2362" i="1"/>
  <c r="K2363" i="1"/>
  <c r="M2363" i="1" s="1"/>
  <c r="L2363" i="1"/>
  <c r="K2364" i="1"/>
  <c r="M2364" i="1" s="1"/>
  <c r="L2364" i="1"/>
  <c r="K2365" i="1"/>
  <c r="M2365" i="1" s="1"/>
  <c r="L2365" i="1"/>
  <c r="K2366" i="1"/>
  <c r="M2366" i="1" s="1"/>
  <c r="L2366" i="1"/>
  <c r="K2367" i="1"/>
  <c r="M2367" i="1" s="1"/>
  <c r="L2367" i="1"/>
  <c r="K2368" i="1"/>
  <c r="M2368" i="1" s="1"/>
  <c r="L2368" i="1"/>
  <c r="K2369" i="1"/>
  <c r="M2369" i="1" s="1"/>
  <c r="L2369" i="1"/>
  <c r="K2370" i="1"/>
  <c r="M2370" i="1" s="1"/>
  <c r="L2370" i="1"/>
  <c r="K2371" i="1"/>
  <c r="M2371" i="1" s="1"/>
  <c r="L2371" i="1"/>
  <c r="K2372" i="1"/>
  <c r="M2372" i="1" s="1"/>
  <c r="L2372" i="1"/>
  <c r="K2373" i="1"/>
  <c r="M2373" i="1" s="1"/>
  <c r="L2373" i="1"/>
  <c r="K2374" i="1"/>
  <c r="M2374" i="1" s="1"/>
  <c r="L2374" i="1"/>
  <c r="K2375" i="1"/>
  <c r="M2375" i="1" s="1"/>
  <c r="L2375" i="1"/>
  <c r="K2376" i="1"/>
  <c r="M2376" i="1" s="1"/>
  <c r="L2376" i="1"/>
  <c r="K2377" i="1"/>
  <c r="M2377" i="1" s="1"/>
  <c r="L2377" i="1"/>
  <c r="K2378" i="1"/>
  <c r="M2378" i="1" s="1"/>
  <c r="L2378" i="1"/>
  <c r="K2379" i="1"/>
  <c r="M2379" i="1" s="1"/>
  <c r="L2379" i="1"/>
  <c r="K2380" i="1"/>
  <c r="M2380" i="1" s="1"/>
  <c r="L2380" i="1"/>
  <c r="K2381" i="1"/>
  <c r="M2381" i="1" s="1"/>
  <c r="L2381" i="1"/>
  <c r="K2382" i="1"/>
  <c r="M2382" i="1" s="1"/>
  <c r="L2382" i="1"/>
  <c r="K2383" i="1"/>
  <c r="M2383" i="1" s="1"/>
  <c r="L2383" i="1"/>
  <c r="K2384" i="1"/>
  <c r="M2384" i="1" s="1"/>
  <c r="L2384" i="1"/>
  <c r="K2385" i="1"/>
  <c r="M2385" i="1" s="1"/>
  <c r="L2385" i="1"/>
  <c r="K2386" i="1"/>
  <c r="M2386" i="1" s="1"/>
  <c r="L2386" i="1"/>
  <c r="K2387" i="1"/>
  <c r="M2387" i="1" s="1"/>
  <c r="L2387" i="1"/>
  <c r="K2388" i="1"/>
  <c r="M2388" i="1" s="1"/>
  <c r="L2388" i="1"/>
  <c r="K2389" i="1"/>
  <c r="M2389" i="1" s="1"/>
  <c r="L2389" i="1"/>
  <c r="K2390" i="1"/>
  <c r="M2390" i="1" s="1"/>
  <c r="L2390" i="1"/>
  <c r="K2391" i="1"/>
  <c r="M2391" i="1" s="1"/>
  <c r="L2391" i="1"/>
  <c r="K2392" i="1"/>
  <c r="M2392" i="1" s="1"/>
  <c r="L2392" i="1"/>
  <c r="K2393" i="1"/>
  <c r="M2393" i="1" s="1"/>
  <c r="L2393" i="1"/>
  <c r="K2394" i="1"/>
  <c r="M2394" i="1" s="1"/>
  <c r="L2394" i="1"/>
  <c r="K2395" i="1"/>
  <c r="M2395" i="1" s="1"/>
  <c r="L2395" i="1"/>
  <c r="K2396" i="1"/>
  <c r="M2396" i="1" s="1"/>
  <c r="L2396" i="1"/>
  <c r="K2397" i="1"/>
  <c r="M2397" i="1" s="1"/>
  <c r="L2397" i="1"/>
  <c r="K2398" i="1"/>
  <c r="M2398" i="1" s="1"/>
  <c r="L2398" i="1"/>
  <c r="K2399" i="1"/>
  <c r="M2399" i="1" s="1"/>
  <c r="L2399" i="1"/>
  <c r="K2400" i="1"/>
  <c r="M2400" i="1" s="1"/>
  <c r="L2400" i="1"/>
  <c r="K2401" i="1"/>
  <c r="M2401" i="1" s="1"/>
  <c r="L2401" i="1"/>
  <c r="K2402" i="1"/>
  <c r="M2402" i="1" s="1"/>
  <c r="L2402" i="1"/>
  <c r="K2403" i="1"/>
  <c r="M2403" i="1" s="1"/>
  <c r="L2403" i="1"/>
  <c r="K2404" i="1"/>
  <c r="M2404" i="1" s="1"/>
  <c r="L2404" i="1"/>
  <c r="K2405" i="1"/>
  <c r="M2405" i="1" s="1"/>
  <c r="L2405" i="1"/>
  <c r="K2406" i="1"/>
  <c r="M2406" i="1" s="1"/>
  <c r="L2406" i="1"/>
  <c r="K2407" i="1"/>
  <c r="M2407" i="1" s="1"/>
  <c r="L2407" i="1"/>
  <c r="K2408" i="1"/>
  <c r="M2408" i="1" s="1"/>
  <c r="L2408" i="1"/>
  <c r="K2409" i="1"/>
  <c r="M2409" i="1" s="1"/>
  <c r="L2409" i="1"/>
  <c r="K2410" i="1"/>
  <c r="M2410" i="1" s="1"/>
  <c r="L2410" i="1"/>
  <c r="K2411" i="1"/>
  <c r="M2411" i="1" s="1"/>
  <c r="L2411" i="1"/>
  <c r="K2412" i="1"/>
  <c r="M2412" i="1" s="1"/>
  <c r="L2412" i="1"/>
  <c r="K2413" i="1"/>
  <c r="M2413" i="1" s="1"/>
  <c r="L2413" i="1"/>
  <c r="K2414" i="1"/>
  <c r="M2414" i="1" s="1"/>
  <c r="L2414" i="1"/>
  <c r="K2415" i="1"/>
  <c r="M2415" i="1" s="1"/>
  <c r="L2415" i="1"/>
  <c r="K2416" i="1"/>
  <c r="M2416" i="1" s="1"/>
  <c r="L2416" i="1"/>
  <c r="K2417" i="1"/>
  <c r="M2417" i="1" s="1"/>
  <c r="L2417" i="1"/>
  <c r="K2418" i="1"/>
  <c r="M2418" i="1" s="1"/>
  <c r="L2418" i="1"/>
  <c r="K2419" i="1"/>
  <c r="M2419" i="1" s="1"/>
  <c r="L2419" i="1"/>
  <c r="K2420" i="1"/>
  <c r="M2420" i="1" s="1"/>
  <c r="L2420" i="1"/>
  <c r="K2421" i="1"/>
  <c r="M2421" i="1" s="1"/>
  <c r="L2421" i="1"/>
  <c r="K2422" i="1"/>
  <c r="M2422" i="1" s="1"/>
  <c r="L2422" i="1"/>
  <c r="K2423" i="1"/>
  <c r="M2423" i="1" s="1"/>
  <c r="L2423" i="1"/>
  <c r="K2424" i="1"/>
  <c r="M2424" i="1" s="1"/>
  <c r="L2424" i="1"/>
  <c r="K2425" i="1"/>
  <c r="M2425" i="1" s="1"/>
  <c r="L2425" i="1"/>
  <c r="K2426" i="1"/>
  <c r="M2426" i="1" s="1"/>
  <c r="L2426" i="1"/>
  <c r="K2427" i="1"/>
  <c r="M2427" i="1" s="1"/>
  <c r="L2427" i="1"/>
  <c r="K2428" i="1"/>
  <c r="M2428" i="1" s="1"/>
  <c r="L2428" i="1"/>
  <c r="K2429" i="1"/>
  <c r="M2429" i="1" s="1"/>
  <c r="L2429" i="1"/>
  <c r="K2430" i="1"/>
  <c r="M2430" i="1" s="1"/>
  <c r="L2430" i="1"/>
  <c r="K2431" i="1"/>
  <c r="M2431" i="1" s="1"/>
  <c r="L2431" i="1"/>
  <c r="K2432" i="1"/>
  <c r="M2432" i="1" s="1"/>
  <c r="L2432" i="1"/>
  <c r="K2433" i="1"/>
  <c r="M2433" i="1" s="1"/>
  <c r="L2433" i="1"/>
  <c r="K2434" i="1"/>
  <c r="M2434" i="1" s="1"/>
  <c r="L2434" i="1"/>
  <c r="K2435" i="1"/>
  <c r="M2435" i="1" s="1"/>
  <c r="L2435" i="1"/>
  <c r="K2436" i="1"/>
  <c r="M2436" i="1" s="1"/>
  <c r="L2436" i="1"/>
  <c r="K2437" i="1"/>
  <c r="M2437" i="1" s="1"/>
  <c r="L2437" i="1"/>
  <c r="K2438" i="1"/>
  <c r="M2438" i="1" s="1"/>
  <c r="L2438" i="1"/>
  <c r="K2439" i="1"/>
  <c r="M2439" i="1" s="1"/>
  <c r="L2439" i="1"/>
  <c r="K2440" i="1"/>
  <c r="M2440" i="1" s="1"/>
  <c r="L2440" i="1"/>
  <c r="K2441" i="1"/>
  <c r="M2441" i="1" s="1"/>
  <c r="L2441" i="1"/>
  <c r="K2442" i="1"/>
  <c r="M2442" i="1" s="1"/>
  <c r="L2442" i="1"/>
  <c r="K2443" i="1"/>
  <c r="M2443" i="1" s="1"/>
  <c r="L2443" i="1"/>
  <c r="K2444" i="1"/>
  <c r="M2444" i="1" s="1"/>
  <c r="L2444" i="1"/>
  <c r="K2445" i="1"/>
  <c r="M2445" i="1" s="1"/>
  <c r="L2445" i="1"/>
  <c r="K2446" i="1"/>
  <c r="M2446" i="1" s="1"/>
  <c r="L2446" i="1"/>
  <c r="K2447" i="1"/>
  <c r="M2447" i="1" s="1"/>
  <c r="L2447" i="1"/>
  <c r="K2448" i="1"/>
  <c r="M2448" i="1" s="1"/>
  <c r="L2448" i="1"/>
  <c r="K2449" i="1"/>
  <c r="M2449" i="1" s="1"/>
  <c r="L2449" i="1"/>
  <c r="K2450" i="1"/>
  <c r="M2450" i="1" s="1"/>
  <c r="L2450" i="1"/>
  <c r="K2451" i="1"/>
  <c r="M2451" i="1" s="1"/>
  <c r="L2451" i="1"/>
  <c r="K2452" i="1"/>
  <c r="M2452" i="1" s="1"/>
  <c r="L2452" i="1"/>
  <c r="K2453" i="1"/>
  <c r="M2453" i="1" s="1"/>
  <c r="L2453" i="1"/>
  <c r="K2454" i="1"/>
  <c r="M2454" i="1" s="1"/>
  <c r="L2454" i="1"/>
  <c r="K2455" i="1"/>
  <c r="M2455" i="1" s="1"/>
  <c r="L2455" i="1"/>
  <c r="K2456" i="1"/>
  <c r="M2456" i="1" s="1"/>
  <c r="L2456" i="1"/>
  <c r="K2457" i="1"/>
  <c r="M2457" i="1" s="1"/>
  <c r="L2457" i="1"/>
  <c r="K2458" i="1"/>
  <c r="M2458" i="1" s="1"/>
  <c r="L2458" i="1"/>
  <c r="K2459" i="1"/>
  <c r="M2459" i="1" s="1"/>
  <c r="L2459" i="1"/>
  <c r="K2460" i="1"/>
  <c r="M2460" i="1" s="1"/>
  <c r="L2460" i="1"/>
  <c r="K2461" i="1"/>
  <c r="M2461" i="1" s="1"/>
  <c r="L2461" i="1"/>
  <c r="K2462" i="1"/>
  <c r="M2462" i="1" s="1"/>
  <c r="L2462" i="1"/>
  <c r="K2463" i="1"/>
  <c r="M2463" i="1" s="1"/>
  <c r="L2463" i="1"/>
  <c r="K2464" i="1"/>
  <c r="M2464" i="1" s="1"/>
  <c r="L2464" i="1"/>
  <c r="K2465" i="1"/>
  <c r="M2465" i="1" s="1"/>
  <c r="L2465" i="1"/>
  <c r="K2466" i="1"/>
  <c r="M2466" i="1" s="1"/>
  <c r="L2466" i="1"/>
  <c r="K2467" i="1"/>
  <c r="M2467" i="1" s="1"/>
  <c r="L2467" i="1"/>
  <c r="K2468" i="1"/>
  <c r="M2468" i="1" s="1"/>
  <c r="L2468" i="1"/>
  <c r="K2469" i="1"/>
  <c r="M2469" i="1" s="1"/>
  <c r="L2469" i="1"/>
  <c r="K2470" i="1"/>
  <c r="M2470" i="1" s="1"/>
  <c r="L2470" i="1"/>
  <c r="K2471" i="1"/>
  <c r="M2471" i="1" s="1"/>
  <c r="L2471" i="1"/>
  <c r="K2472" i="1"/>
  <c r="M2472" i="1" s="1"/>
  <c r="L2472" i="1"/>
  <c r="K2473" i="1"/>
  <c r="M2473" i="1" s="1"/>
  <c r="L2473" i="1"/>
  <c r="K2474" i="1"/>
  <c r="M2474" i="1" s="1"/>
  <c r="L2474" i="1"/>
  <c r="K2475" i="1"/>
  <c r="M2475" i="1" s="1"/>
  <c r="L2475" i="1"/>
  <c r="K2476" i="1"/>
  <c r="M2476" i="1" s="1"/>
  <c r="L2476" i="1"/>
  <c r="K2477" i="1"/>
  <c r="M2477" i="1" s="1"/>
  <c r="L2477" i="1"/>
  <c r="K2478" i="1"/>
  <c r="M2478" i="1" s="1"/>
  <c r="L2478" i="1"/>
  <c r="K2479" i="1"/>
  <c r="M2479" i="1" s="1"/>
  <c r="L2479" i="1"/>
  <c r="K2480" i="1"/>
  <c r="M2480" i="1" s="1"/>
  <c r="L2480" i="1"/>
  <c r="K2481" i="1"/>
  <c r="M2481" i="1" s="1"/>
  <c r="L2481" i="1"/>
  <c r="K2482" i="1"/>
  <c r="M2482" i="1" s="1"/>
  <c r="L2482" i="1"/>
  <c r="K2483" i="1"/>
  <c r="M2483" i="1" s="1"/>
  <c r="L2483" i="1"/>
  <c r="K2484" i="1"/>
  <c r="M2484" i="1" s="1"/>
  <c r="L2484" i="1"/>
  <c r="K2485" i="1"/>
  <c r="M2485" i="1" s="1"/>
  <c r="L2485" i="1"/>
  <c r="K2486" i="1"/>
  <c r="M2486" i="1" s="1"/>
  <c r="L2486" i="1"/>
  <c r="K2487" i="1"/>
  <c r="M2487" i="1" s="1"/>
  <c r="L2487" i="1"/>
  <c r="K2488" i="1"/>
  <c r="M2488" i="1" s="1"/>
  <c r="L2488" i="1"/>
  <c r="K2489" i="1"/>
  <c r="M2489" i="1" s="1"/>
  <c r="L2489" i="1"/>
  <c r="K2490" i="1"/>
  <c r="M2490" i="1" s="1"/>
  <c r="L2490" i="1"/>
  <c r="K2491" i="1"/>
  <c r="M2491" i="1" s="1"/>
  <c r="L2491" i="1"/>
  <c r="K2492" i="1"/>
  <c r="M2492" i="1" s="1"/>
  <c r="L2492" i="1"/>
  <c r="K2493" i="1"/>
  <c r="M2493" i="1" s="1"/>
  <c r="L2493" i="1"/>
  <c r="K2494" i="1"/>
  <c r="M2494" i="1" s="1"/>
  <c r="L2494" i="1"/>
  <c r="K2495" i="1"/>
  <c r="M2495" i="1" s="1"/>
  <c r="L2495" i="1"/>
  <c r="K2496" i="1"/>
  <c r="M2496" i="1" s="1"/>
  <c r="L2496" i="1"/>
  <c r="K2497" i="1"/>
  <c r="M2497" i="1" s="1"/>
  <c r="L2497" i="1"/>
  <c r="K2498" i="1"/>
  <c r="M2498" i="1" s="1"/>
  <c r="L2498" i="1"/>
  <c r="K2499" i="1"/>
  <c r="M2499" i="1" s="1"/>
  <c r="L2499" i="1"/>
  <c r="K2500" i="1"/>
  <c r="M2500" i="1" s="1"/>
  <c r="L2500" i="1"/>
  <c r="K2501" i="1"/>
  <c r="M2501" i="1" s="1"/>
  <c r="L2501" i="1"/>
  <c r="K2502" i="1"/>
  <c r="M2502" i="1" s="1"/>
  <c r="L2502" i="1"/>
  <c r="K2503" i="1"/>
  <c r="M2503" i="1" s="1"/>
  <c r="L2503" i="1"/>
  <c r="K2504" i="1"/>
  <c r="M2504" i="1" s="1"/>
  <c r="L2504" i="1"/>
  <c r="K2505" i="1"/>
  <c r="M2505" i="1" s="1"/>
  <c r="L2505" i="1"/>
  <c r="K2506" i="1"/>
  <c r="M2506" i="1" s="1"/>
  <c r="L2506" i="1"/>
  <c r="K2507" i="1"/>
  <c r="M2507" i="1" s="1"/>
  <c r="L2507" i="1"/>
  <c r="K2508" i="1"/>
  <c r="M2508" i="1" s="1"/>
  <c r="L2508" i="1"/>
  <c r="K2509" i="1"/>
  <c r="M2509" i="1" s="1"/>
  <c r="L2509" i="1"/>
  <c r="K2510" i="1"/>
  <c r="M2510" i="1" s="1"/>
  <c r="L2510" i="1"/>
  <c r="K2511" i="1"/>
  <c r="M2511" i="1" s="1"/>
  <c r="L2511" i="1"/>
  <c r="K2512" i="1"/>
  <c r="M2512" i="1" s="1"/>
  <c r="L2512" i="1"/>
  <c r="K2513" i="1"/>
  <c r="M2513" i="1" s="1"/>
  <c r="L2513" i="1"/>
  <c r="K2514" i="1"/>
  <c r="M2514" i="1" s="1"/>
  <c r="L2514" i="1"/>
  <c r="K2515" i="1"/>
  <c r="M2515" i="1" s="1"/>
  <c r="L2515" i="1"/>
  <c r="K2516" i="1"/>
  <c r="M2516" i="1" s="1"/>
  <c r="L2516" i="1"/>
  <c r="K2517" i="1"/>
  <c r="M2517" i="1" s="1"/>
  <c r="L2517" i="1"/>
  <c r="K2518" i="1"/>
  <c r="M2518" i="1" s="1"/>
  <c r="L2518" i="1"/>
  <c r="K2519" i="1"/>
  <c r="M2519" i="1" s="1"/>
  <c r="L2519" i="1"/>
  <c r="K2520" i="1"/>
  <c r="M2520" i="1" s="1"/>
  <c r="L2520" i="1"/>
  <c r="K2521" i="1"/>
  <c r="M2521" i="1" s="1"/>
  <c r="L2521" i="1"/>
  <c r="K2522" i="1"/>
  <c r="M2522" i="1" s="1"/>
  <c r="L2522" i="1"/>
  <c r="K2523" i="1"/>
  <c r="M2523" i="1" s="1"/>
  <c r="L2523" i="1"/>
  <c r="K2524" i="1"/>
  <c r="M2524" i="1" s="1"/>
  <c r="L2524" i="1"/>
  <c r="K2525" i="1"/>
  <c r="M2525" i="1" s="1"/>
  <c r="L2525" i="1"/>
  <c r="K2526" i="1"/>
  <c r="M2526" i="1" s="1"/>
  <c r="L2526" i="1"/>
  <c r="K2527" i="1"/>
  <c r="M2527" i="1" s="1"/>
  <c r="L2527" i="1"/>
  <c r="K2528" i="1"/>
  <c r="M2528" i="1" s="1"/>
  <c r="L2528" i="1"/>
  <c r="K2529" i="1"/>
  <c r="M2529" i="1" s="1"/>
  <c r="L2529" i="1"/>
  <c r="K2530" i="1"/>
  <c r="M2530" i="1" s="1"/>
  <c r="L2530" i="1"/>
  <c r="K2531" i="1"/>
  <c r="M2531" i="1" s="1"/>
  <c r="L2531" i="1"/>
  <c r="K2532" i="1"/>
  <c r="M2532" i="1" s="1"/>
  <c r="L2532" i="1"/>
  <c r="K2533" i="1"/>
  <c r="M2533" i="1" s="1"/>
  <c r="L2533" i="1"/>
  <c r="K2534" i="1"/>
  <c r="M2534" i="1" s="1"/>
  <c r="L2534" i="1"/>
  <c r="K2535" i="1"/>
  <c r="M2535" i="1" s="1"/>
  <c r="L2535" i="1"/>
  <c r="K2536" i="1"/>
  <c r="M2536" i="1" s="1"/>
  <c r="L2536" i="1"/>
  <c r="K2537" i="1"/>
  <c r="M2537" i="1" s="1"/>
  <c r="L2537" i="1"/>
  <c r="K2538" i="1"/>
  <c r="M2538" i="1" s="1"/>
  <c r="L2538" i="1"/>
  <c r="K2539" i="1"/>
  <c r="M2539" i="1" s="1"/>
  <c r="L2539" i="1"/>
  <c r="K2540" i="1"/>
  <c r="M2540" i="1" s="1"/>
  <c r="L2540" i="1"/>
  <c r="K2541" i="1"/>
  <c r="M2541" i="1" s="1"/>
  <c r="L2541" i="1"/>
  <c r="K2542" i="1"/>
  <c r="M2542" i="1" s="1"/>
  <c r="L2542" i="1"/>
  <c r="K2543" i="1"/>
  <c r="M2543" i="1" s="1"/>
  <c r="L2543" i="1"/>
  <c r="K2544" i="1"/>
  <c r="M2544" i="1" s="1"/>
  <c r="L2544" i="1"/>
  <c r="K2545" i="1"/>
  <c r="M2545" i="1" s="1"/>
  <c r="L2545" i="1"/>
  <c r="K2546" i="1"/>
  <c r="M2546" i="1" s="1"/>
  <c r="L2546" i="1"/>
  <c r="K2547" i="1"/>
  <c r="M2547" i="1" s="1"/>
  <c r="L2547" i="1"/>
  <c r="K2548" i="1"/>
  <c r="M2548" i="1" s="1"/>
  <c r="L2548" i="1"/>
  <c r="K2549" i="1"/>
  <c r="M2549" i="1" s="1"/>
  <c r="L2549" i="1"/>
  <c r="K2550" i="1"/>
  <c r="M2550" i="1" s="1"/>
  <c r="L2550" i="1"/>
  <c r="K2551" i="1"/>
  <c r="M2551" i="1" s="1"/>
  <c r="L2551" i="1"/>
  <c r="K2552" i="1"/>
  <c r="M2552" i="1" s="1"/>
  <c r="L2552" i="1"/>
  <c r="K2553" i="1"/>
  <c r="M2553" i="1" s="1"/>
  <c r="L2553" i="1"/>
  <c r="K2554" i="1"/>
  <c r="M2554" i="1" s="1"/>
  <c r="L2554" i="1"/>
  <c r="K2555" i="1"/>
  <c r="M2555" i="1" s="1"/>
  <c r="L2555" i="1"/>
  <c r="K2556" i="1"/>
  <c r="M2556" i="1" s="1"/>
  <c r="L2556" i="1"/>
  <c r="K2557" i="1"/>
  <c r="M2557" i="1" s="1"/>
  <c r="L2557" i="1"/>
  <c r="K2558" i="1"/>
  <c r="M2558" i="1" s="1"/>
  <c r="L2558" i="1"/>
  <c r="K2559" i="1"/>
  <c r="M2559" i="1" s="1"/>
  <c r="L2559" i="1"/>
  <c r="K2560" i="1"/>
  <c r="M2560" i="1" s="1"/>
  <c r="L2560" i="1"/>
  <c r="K2561" i="1"/>
  <c r="M2561" i="1" s="1"/>
  <c r="L2561" i="1"/>
  <c r="K2562" i="1"/>
  <c r="M2562" i="1" s="1"/>
  <c r="L2562" i="1"/>
  <c r="K2563" i="1"/>
  <c r="M2563" i="1" s="1"/>
  <c r="L2563" i="1"/>
  <c r="K2564" i="1"/>
  <c r="M2564" i="1" s="1"/>
  <c r="L2564" i="1"/>
  <c r="K2565" i="1"/>
  <c r="M2565" i="1" s="1"/>
  <c r="L2565" i="1"/>
  <c r="K2566" i="1"/>
  <c r="M2566" i="1" s="1"/>
  <c r="L2566" i="1"/>
  <c r="K2567" i="1"/>
  <c r="M2567" i="1" s="1"/>
  <c r="L2567" i="1"/>
  <c r="K2568" i="1"/>
  <c r="M2568" i="1" s="1"/>
  <c r="L2568" i="1"/>
  <c r="K2569" i="1"/>
  <c r="M2569" i="1" s="1"/>
  <c r="L2569" i="1"/>
  <c r="K2570" i="1"/>
  <c r="M2570" i="1" s="1"/>
  <c r="L2570" i="1"/>
  <c r="K2571" i="1"/>
  <c r="M2571" i="1" s="1"/>
  <c r="L2571" i="1"/>
  <c r="K2572" i="1"/>
  <c r="M2572" i="1" s="1"/>
  <c r="L2572" i="1"/>
  <c r="K2573" i="1"/>
  <c r="M2573" i="1" s="1"/>
  <c r="L2573" i="1"/>
  <c r="K2574" i="1"/>
  <c r="M2574" i="1" s="1"/>
  <c r="L2574" i="1"/>
  <c r="K2575" i="1"/>
  <c r="M2575" i="1" s="1"/>
  <c r="L2575" i="1"/>
  <c r="K2576" i="1"/>
  <c r="M2576" i="1" s="1"/>
  <c r="L2576" i="1"/>
  <c r="K2577" i="1"/>
  <c r="M2577" i="1" s="1"/>
  <c r="L2577" i="1"/>
  <c r="K2578" i="1"/>
  <c r="M2578" i="1" s="1"/>
  <c r="L2578" i="1"/>
  <c r="K2579" i="1"/>
  <c r="M2579" i="1" s="1"/>
  <c r="L2579" i="1"/>
  <c r="K2580" i="1"/>
  <c r="M2580" i="1" s="1"/>
  <c r="L2580" i="1"/>
  <c r="K2581" i="1"/>
  <c r="M2581" i="1" s="1"/>
  <c r="L2581" i="1"/>
  <c r="K2582" i="1"/>
  <c r="M2582" i="1" s="1"/>
  <c r="L2582" i="1"/>
  <c r="K2583" i="1"/>
  <c r="M2583" i="1" s="1"/>
  <c r="L2583" i="1"/>
  <c r="K2584" i="1"/>
  <c r="M2584" i="1" s="1"/>
  <c r="L2584" i="1"/>
  <c r="K2585" i="1"/>
  <c r="M2585" i="1" s="1"/>
  <c r="L2585" i="1"/>
  <c r="K2586" i="1"/>
  <c r="M2586" i="1" s="1"/>
  <c r="L2586" i="1"/>
  <c r="K2587" i="1"/>
  <c r="M2587" i="1" s="1"/>
  <c r="L2587" i="1"/>
  <c r="K2588" i="1"/>
  <c r="M2588" i="1" s="1"/>
  <c r="L2588" i="1"/>
  <c r="K2589" i="1"/>
  <c r="M2589" i="1" s="1"/>
  <c r="L2589" i="1"/>
  <c r="K2590" i="1"/>
  <c r="M2590" i="1" s="1"/>
  <c r="L2590" i="1"/>
  <c r="K2591" i="1"/>
  <c r="M2591" i="1" s="1"/>
  <c r="L2591" i="1"/>
  <c r="K2592" i="1"/>
  <c r="M2592" i="1" s="1"/>
  <c r="L2592" i="1"/>
  <c r="K2593" i="1"/>
  <c r="M2593" i="1" s="1"/>
  <c r="L2593" i="1"/>
  <c r="K2594" i="1"/>
  <c r="M2594" i="1" s="1"/>
  <c r="L2594" i="1"/>
  <c r="K2595" i="1"/>
  <c r="M2595" i="1" s="1"/>
  <c r="L2595" i="1"/>
  <c r="K2596" i="1"/>
  <c r="M2596" i="1" s="1"/>
  <c r="L2596" i="1"/>
  <c r="K2597" i="1"/>
  <c r="M2597" i="1" s="1"/>
  <c r="L2597" i="1"/>
  <c r="K2598" i="1"/>
  <c r="M2598" i="1" s="1"/>
  <c r="L2598" i="1"/>
  <c r="K2599" i="1"/>
  <c r="M2599" i="1" s="1"/>
  <c r="L2599" i="1"/>
  <c r="K2600" i="1"/>
  <c r="M2600" i="1" s="1"/>
  <c r="L2600" i="1"/>
  <c r="K2601" i="1"/>
  <c r="M2601" i="1" s="1"/>
  <c r="L2601" i="1"/>
  <c r="K2602" i="1"/>
  <c r="M2602" i="1" s="1"/>
  <c r="L2602" i="1"/>
  <c r="K2603" i="1"/>
  <c r="M2603" i="1" s="1"/>
  <c r="L2603" i="1"/>
  <c r="K2604" i="1"/>
  <c r="M2604" i="1" s="1"/>
  <c r="L2604" i="1"/>
  <c r="K2605" i="1"/>
  <c r="M2605" i="1" s="1"/>
  <c r="L2605" i="1"/>
  <c r="K2606" i="1"/>
  <c r="M2606" i="1" s="1"/>
  <c r="L2606" i="1"/>
  <c r="K2607" i="1"/>
  <c r="M2607" i="1" s="1"/>
  <c r="L2607" i="1"/>
  <c r="K2608" i="1"/>
  <c r="M2608" i="1" s="1"/>
  <c r="L2608" i="1"/>
  <c r="K2609" i="1"/>
  <c r="M2609" i="1" s="1"/>
  <c r="L2609" i="1"/>
  <c r="K2610" i="1"/>
  <c r="M2610" i="1" s="1"/>
  <c r="L2610" i="1"/>
  <c r="K2611" i="1"/>
  <c r="M2611" i="1" s="1"/>
  <c r="L2611" i="1"/>
  <c r="K2612" i="1"/>
  <c r="M2612" i="1" s="1"/>
  <c r="L2612" i="1"/>
  <c r="K2613" i="1"/>
  <c r="M2613" i="1" s="1"/>
  <c r="L2613" i="1"/>
  <c r="K2614" i="1"/>
  <c r="M2614" i="1" s="1"/>
  <c r="L2614" i="1"/>
  <c r="K2615" i="1"/>
  <c r="M2615" i="1" s="1"/>
  <c r="L2615" i="1"/>
  <c r="K2616" i="1"/>
  <c r="M2616" i="1" s="1"/>
  <c r="L2616" i="1"/>
  <c r="K2617" i="1"/>
  <c r="M2617" i="1" s="1"/>
  <c r="L2617" i="1"/>
  <c r="K2618" i="1"/>
  <c r="M2618" i="1" s="1"/>
  <c r="L2618" i="1"/>
  <c r="K2619" i="1"/>
  <c r="M2619" i="1" s="1"/>
  <c r="L2619" i="1"/>
  <c r="K2620" i="1"/>
  <c r="M2620" i="1" s="1"/>
  <c r="L2620" i="1"/>
  <c r="K2621" i="1"/>
  <c r="M2621" i="1" s="1"/>
  <c r="L2621" i="1"/>
  <c r="K2622" i="1"/>
  <c r="M2622" i="1" s="1"/>
  <c r="L2622" i="1"/>
  <c r="K2623" i="1"/>
  <c r="M2623" i="1" s="1"/>
  <c r="L2623" i="1"/>
  <c r="K2624" i="1"/>
  <c r="M2624" i="1" s="1"/>
  <c r="L2624" i="1"/>
  <c r="K2625" i="1"/>
  <c r="M2625" i="1" s="1"/>
  <c r="L2625" i="1"/>
  <c r="K2626" i="1"/>
  <c r="M2626" i="1" s="1"/>
  <c r="L2626" i="1"/>
  <c r="K2627" i="1"/>
  <c r="M2627" i="1" s="1"/>
  <c r="L2627" i="1"/>
  <c r="K2628" i="1"/>
  <c r="M2628" i="1" s="1"/>
  <c r="L2628" i="1"/>
  <c r="K2629" i="1"/>
  <c r="M2629" i="1" s="1"/>
  <c r="L2629" i="1"/>
  <c r="K2630" i="1"/>
  <c r="M2630" i="1" s="1"/>
  <c r="L2630" i="1"/>
  <c r="K2631" i="1"/>
  <c r="M2631" i="1" s="1"/>
  <c r="L2631" i="1"/>
  <c r="K2632" i="1"/>
  <c r="M2632" i="1" s="1"/>
  <c r="L2632" i="1"/>
  <c r="K2633" i="1"/>
  <c r="M2633" i="1" s="1"/>
  <c r="L2633" i="1"/>
  <c r="K2634" i="1"/>
  <c r="M2634" i="1" s="1"/>
  <c r="L2634" i="1"/>
  <c r="K2635" i="1"/>
  <c r="M2635" i="1" s="1"/>
  <c r="L2635" i="1"/>
  <c r="K2636" i="1"/>
  <c r="M2636" i="1" s="1"/>
  <c r="L2636" i="1"/>
  <c r="K2637" i="1"/>
  <c r="M2637" i="1" s="1"/>
  <c r="L2637" i="1"/>
  <c r="K2638" i="1"/>
  <c r="M2638" i="1" s="1"/>
  <c r="L2638" i="1"/>
  <c r="K2639" i="1"/>
  <c r="M2639" i="1" s="1"/>
  <c r="L2639" i="1"/>
  <c r="K2640" i="1"/>
  <c r="M2640" i="1" s="1"/>
  <c r="L2640" i="1"/>
  <c r="K2641" i="1"/>
  <c r="M2641" i="1" s="1"/>
  <c r="L2641" i="1"/>
  <c r="K2642" i="1"/>
  <c r="M2642" i="1" s="1"/>
  <c r="L2642" i="1"/>
  <c r="K2643" i="1"/>
  <c r="M2643" i="1" s="1"/>
  <c r="L2643" i="1"/>
  <c r="K2644" i="1"/>
  <c r="M2644" i="1" s="1"/>
  <c r="L2644" i="1"/>
  <c r="K2645" i="1"/>
  <c r="M2645" i="1" s="1"/>
  <c r="L2645" i="1"/>
  <c r="K2646" i="1"/>
  <c r="M2646" i="1" s="1"/>
  <c r="L2646" i="1"/>
  <c r="K2647" i="1"/>
  <c r="M2647" i="1" s="1"/>
  <c r="L2647" i="1"/>
  <c r="K2648" i="1"/>
  <c r="M2648" i="1" s="1"/>
  <c r="L2648" i="1"/>
  <c r="K2649" i="1"/>
  <c r="M2649" i="1" s="1"/>
  <c r="L2649" i="1"/>
  <c r="K2650" i="1"/>
  <c r="M2650" i="1" s="1"/>
  <c r="L2650" i="1"/>
  <c r="K2651" i="1"/>
  <c r="M2651" i="1" s="1"/>
  <c r="L2651" i="1"/>
  <c r="K2652" i="1"/>
  <c r="M2652" i="1" s="1"/>
  <c r="L2652" i="1"/>
  <c r="K2653" i="1"/>
  <c r="M2653" i="1" s="1"/>
  <c r="L2653" i="1"/>
  <c r="K2654" i="1"/>
  <c r="M2654" i="1" s="1"/>
  <c r="L2654" i="1"/>
  <c r="K2655" i="1"/>
  <c r="M2655" i="1" s="1"/>
  <c r="L2655" i="1"/>
  <c r="K2656" i="1"/>
  <c r="M2656" i="1" s="1"/>
  <c r="L2656" i="1"/>
  <c r="K2657" i="1"/>
  <c r="M2657" i="1" s="1"/>
  <c r="L2657" i="1"/>
  <c r="K2658" i="1"/>
  <c r="M2658" i="1" s="1"/>
  <c r="L2658" i="1"/>
  <c r="K2659" i="1"/>
  <c r="M2659" i="1" s="1"/>
  <c r="L2659" i="1"/>
  <c r="K2660" i="1"/>
  <c r="M2660" i="1" s="1"/>
  <c r="L2660" i="1"/>
  <c r="K2661" i="1"/>
  <c r="M2661" i="1" s="1"/>
  <c r="L2661" i="1"/>
  <c r="K2662" i="1"/>
  <c r="M2662" i="1" s="1"/>
  <c r="L2662" i="1"/>
  <c r="K2663" i="1"/>
  <c r="M2663" i="1" s="1"/>
  <c r="L2663" i="1"/>
  <c r="K2664" i="1"/>
  <c r="M2664" i="1" s="1"/>
  <c r="L2664" i="1"/>
  <c r="K2665" i="1"/>
  <c r="M2665" i="1" s="1"/>
  <c r="L2665" i="1"/>
  <c r="K2666" i="1"/>
  <c r="M2666" i="1" s="1"/>
  <c r="L2666" i="1"/>
  <c r="K2667" i="1"/>
  <c r="M2667" i="1" s="1"/>
  <c r="L2667" i="1"/>
  <c r="K2668" i="1"/>
  <c r="M2668" i="1" s="1"/>
  <c r="L2668" i="1"/>
  <c r="K2669" i="1"/>
  <c r="M2669" i="1" s="1"/>
  <c r="L2669" i="1"/>
  <c r="K2670" i="1"/>
  <c r="M2670" i="1" s="1"/>
  <c r="L2670" i="1"/>
  <c r="K2671" i="1"/>
  <c r="M2671" i="1" s="1"/>
  <c r="L2671" i="1"/>
  <c r="K2672" i="1"/>
  <c r="M2672" i="1" s="1"/>
  <c r="L2672" i="1"/>
  <c r="K2673" i="1"/>
  <c r="M2673" i="1" s="1"/>
  <c r="L2673" i="1"/>
  <c r="K2674" i="1"/>
  <c r="M2674" i="1" s="1"/>
  <c r="L2674" i="1"/>
  <c r="K2675" i="1"/>
  <c r="M2675" i="1" s="1"/>
  <c r="L2675" i="1"/>
  <c r="K2676" i="1"/>
  <c r="M2676" i="1" s="1"/>
  <c r="L2676" i="1"/>
  <c r="K2677" i="1"/>
  <c r="M2677" i="1" s="1"/>
  <c r="L2677" i="1"/>
  <c r="K2678" i="1"/>
  <c r="M2678" i="1" s="1"/>
  <c r="L2678" i="1"/>
  <c r="K2679" i="1"/>
  <c r="M2679" i="1" s="1"/>
  <c r="L2679" i="1"/>
  <c r="K2680" i="1"/>
  <c r="M2680" i="1" s="1"/>
  <c r="L2680" i="1"/>
  <c r="K2681" i="1"/>
  <c r="M2681" i="1" s="1"/>
  <c r="L2681" i="1"/>
  <c r="K2682" i="1"/>
  <c r="M2682" i="1" s="1"/>
  <c r="L2682" i="1"/>
  <c r="K2683" i="1"/>
  <c r="M2683" i="1" s="1"/>
  <c r="L2683" i="1"/>
  <c r="K2684" i="1"/>
  <c r="M2684" i="1" s="1"/>
  <c r="L2684" i="1"/>
  <c r="K2685" i="1"/>
  <c r="M2685" i="1" s="1"/>
  <c r="L2685" i="1"/>
  <c r="K2686" i="1"/>
  <c r="M2686" i="1" s="1"/>
  <c r="L2686" i="1"/>
  <c r="K2687" i="1"/>
  <c r="M2687" i="1" s="1"/>
  <c r="L2687" i="1"/>
  <c r="K2688" i="1"/>
  <c r="M2688" i="1" s="1"/>
  <c r="L2688" i="1"/>
  <c r="K2689" i="1"/>
  <c r="M2689" i="1" s="1"/>
  <c r="L2689" i="1"/>
  <c r="K2690" i="1"/>
  <c r="M2690" i="1" s="1"/>
  <c r="L2690" i="1"/>
  <c r="K2691" i="1"/>
  <c r="M2691" i="1" s="1"/>
  <c r="L2691" i="1"/>
  <c r="K2692" i="1"/>
  <c r="M2692" i="1" s="1"/>
  <c r="L2692" i="1"/>
  <c r="K2693" i="1"/>
  <c r="M2693" i="1" s="1"/>
  <c r="L2693" i="1"/>
  <c r="K2694" i="1"/>
  <c r="M2694" i="1" s="1"/>
  <c r="L2694" i="1"/>
  <c r="K2695" i="1"/>
  <c r="M2695" i="1" s="1"/>
  <c r="L2695" i="1"/>
  <c r="K2696" i="1"/>
  <c r="M2696" i="1" s="1"/>
  <c r="L2696" i="1"/>
  <c r="K2697" i="1"/>
  <c r="M2697" i="1" s="1"/>
  <c r="L2697" i="1"/>
  <c r="K2698" i="1"/>
  <c r="M2698" i="1" s="1"/>
  <c r="L2698" i="1"/>
  <c r="K2699" i="1"/>
  <c r="M2699" i="1" s="1"/>
  <c r="L2699" i="1"/>
  <c r="K2700" i="1"/>
  <c r="M2700" i="1" s="1"/>
  <c r="L2700" i="1"/>
  <c r="K2701" i="1"/>
  <c r="M2701" i="1" s="1"/>
  <c r="L2701" i="1"/>
  <c r="K2702" i="1"/>
  <c r="M2702" i="1" s="1"/>
  <c r="L2702" i="1"/>
  <c r="K2703" i="1"/>
  <c r="M2703" i="1" s="1"/>
  <c r="L2703" i="1"/>
  <c r="K2704" i="1"/>
  <c r="M2704" i="1" s="1"/>
  <c r="L2704" i="1"/>
  <c r="K2705" i="1"/>
  <c r="M2705" i="1" s="1"/>
  <c r="L2705" i="1"/>
  <c r="K2706" i="1"/>
  <c r="M2706" i="1" s="1"/>
  <c r="L2706" i="1"/>
  <c r="K2707" i="1"/>
  <c r="M2707" i="1" s="1"/>
  <c r="L2707" i="1"/>
  <c r="K2708" i="1"/>
  <c r="M2708" i="1" s="1"/>
  <c r="L2708" i="1"/>
  <c r="K2709" i="1"/>
  <c r="M2709" i="1" s="1"/>
  <c r="L2709" i="1"/>
  <c r="K2710" i="1"/>
  <c r="M2710" i="1" s="1"/>
  <c r="L2710" i="1"/>
  <c r="K2711" i="1"/>
  <c r="M2711" i="1" s="1"/>
  <c r="L2711" i="1"/>
  <c r="K2712" i="1"/>
  <c r="M2712" i="1" s="1"/>
  <c r="L2712" i="1"/>
  <c r="K2713" i="1"/>
  <c r="M2713" i="1" s="1"/>
  <c r="L2713" i="1"/>
  <c r="K2714" i="1"/>
  <c r="M2714" i="1" s="1"/>
  <c r="L2714" i="1"/>
  <c r="K2715" i="1"/>
  <c r="M2715" i="1" s="1"/>
  <c r="L2715" i="1"/>
  <c r="K2716" i="1"/>
  <c r="M2716" i="1" s="1"/>
  <c r="L2716" i="1"/>
  <c r="K2717" i="1"/>
  <c r="M2717" i="1" s="1"/>
  <c r="L2717" i="1"/>
  <c r="K2718" i="1"/>
  <c r="M2718" i="1" s="1"/>
  <c r="L2718" i="1"/>
  <c r="K2719" i="1"/>
  <c r="M2719" i="1" s="1"/>
  <c r="L2719" i="1"/>
  <c r="K2720" i="1"/>
  <c r="M2720" i="1" s="1"/>
  <c r="L2720" i="1"/>
  <c r="K2721" i="1"/>
  <c r="M2721" i="1" s="1"/>
  <c r="L2721" i="1"/>
  <c r="K2722" i="1"/>
  <c r="M2722" i="1" s="1"/>
  <c r="L2722" i="1"/>
  <c r="K2723" i="1"/>
  <c r="M2723" i="1" s="1"/>
  <c r="L2723" i="1"/>
  <c r="K2724" i="1"/>
  <c r="M2724" i="1" s="1"/>
  <c r="L2724" i="1"/>
  <c r="K2725" i="1"/>
  <c r="M2725" i="1" s="1"/>
  <c r="L2725" i="1"/>
  <c r="K2726" i="1"/>
  <c r="M2726" i="1" s="1"/>
  <c r="L2726" i="1"/>
  <c r="K2727" i="1"/>
  <c r="M2727" i="1" s="1"/>
  <c r="L2727" i="1"/>
  <c r="K2728" i="1"/>
  <c r="M2728" i="1" s="1"/>
  <c r="L2728" i="1"/>
  <c r="K2729" i="1"/>
  <c r="M2729" i="1" s="1"/>
  <c r="L2729" i="1"/>
  <c r="K2730" i="1"/>
  <c r="M2730" i="1" s="1"/>
  <c r="L2730" i="1"/>
  <c r="K2731" i="1"/>
  <c r="M2731" i="1" s="1"/>
  <c r="L2731" i="1"/>
  <c r="K2732" i="1"/>
  <c r="M2732" i="1" s="1"/>
  <c r="L2732" i="1"/>
  <c r="K2733" i="1"/>
  <c r="M2733" i="1" s="1"/>
  <c r="L2733" i="1"/>
  <c r="K2734" i="1"/>
  <c r="M2734" i="1" s="1"/>
  <c r="L2734" i="1"/>
  <c r="K2735" i="1"/>
  <c r="M2735" i="1" s="1"/>
  <c r="L2735" i="1"/>
  <c r="K2736" i="1"/>
  <c r="M2736" i="1" s="1"/>
  <c r="L2736" i="1"/>
  <c r="K2737" i="1"/>
  <c r="M2737" i="1" s="1"/>
  <c r="L2737" i="1"/>
  <c r="K2738" i="1"/>
  <c r="M2738" i="1" s="1"/>
  <c r="L2738" i="1"/>
  <c r="K2739" i="1"/>
  <c r="M2739" i="1" s="1"/>
  <c r="L2739" i="1"/>
  <c r="K2740" i="1"/>
  <c r="M2740" i="1" s="1"/>
  <c r="L2740" i="1"/>
  <c r="K2741" i="1"/>
  <c r="M2741" i="1" s="1"/>
  <c r="L2741" i="1"/>
  <c r="K2742" i="1"/>
  <c r="M2742" i="1" s="1"/>
  <c r="L2742" i="1"/>
  <c r="K2743" i="1"/>
  <c r="M2743" i="1" s="1"/>
  <c r="L2743" i="1"/>
  <c r="K2744" i="1"/>
  <c r="M2744" i="1" s="1"/>
  <c r="L2744" i="1"/>
  <c r="K2745" i="1"/>
  <c r="M2745" i="1" s="1"/>
  <c r="L2745" i="1"/>
  <c r="K2746" i="1"/>
  <c r="M2746" i="1" s="1"/>
  <c r="L2746" i="1"/>
  <c r="K2747" i="1"/>
  <c r="M2747" i="1" s="1"/>
  <c r="L2747" i="1"/>
  <c r="K2748" i="1"/>
  <c r="M2748" i="1" s="1"/>
  <c r="L2748" i="1"/>
  <c r="K2749" i="1"/>
  <c r="M2749" i="1" s="1"/>
  <c r="L2749" i="1"/>
  <c r="K2750" i="1"/>
  <c r="M2750" i="1" s="1"/>
  <c r="L2750" i="1"/>
  <c r="K2751" i="1"/>
  <c r="M2751" i="1" s="1"/>
  <c r="L2751" i="1"/>
  <c r="K2752" i="1"/>
  <c r="M2752" i="1" s="1"/>
  <c r="L2752" i="1"/>
  <c r="K2753" i="1"/>
  <c r="M2753" i="1" s="1"/>
  <c r="L2753" i="1"/>
  <c r="K2754" i="1"/>
  <c r="M2754" i="1" s="1"/>
  <c r="L2754" i="1"/>
  <c r="K2755" i="1"/>
  <c r="M2755" i="1" s="1"/>
  <c r="L2755" i="1"/>
  <c r="K2756" i="1"/>
  <c r="M2756" i="1" s="1"/>
  <c r="L2756" i="1"/>
  <c r="K2757" i="1"/>
  <c r="M2757" i="1" s="1"/>
  <c r="L2757" i="1"/>
  <c r="K2758" i="1"/>
  <c r="M2758" i="1" s="1"/>
  <c r="L2758" i="1"/>
  <c r="K2759" i="1"/>
  <c r="M2759" i="1" s="1"/>
  <c r="L2759" i="1"/>
  <c r="K2760" i="1"/>
  <c r="M2760" i="1" s="1"/>
  <c r="L2760" i="1"/>
  <c r="K2761" i="1"/>
  <c r="M2761" i="1" s="1"/>
  <c r="L2761" i="1"/>
  <c r="K2762" i="1"/>
  <c r="M2762" i="1" s="1"/>
  <c r="L2762" i="1"/>
  <c r="K2763" i="1"/>
  <c r="M2763" i="1" s="1"/>
  <c r="L2763" i="1"/>
  <c r="K2764" i="1"/>
  <c r="M2764" i="1" s="1"/>
  <c r="L2764" i="1"/>
  <c r="K2765" i="1"/>
  <c r="M2765" i="1" s="1"/>
  <c r="L2765" i="1"/>
  <c r="K2766" i="1"/>
  <c r="M2766" i="1" s="1"/>
  <c r="L2766" i="1"/>
  <c r="K2767" i="1"/>
  <c r="M2767" i="1" s="1"/>
  <c r="L2767" i="1"/>
  <c r="K2768" i="1"/>
  <c r="M2768" i="1" s="1"/>
  <c r="L2768" i="1"/>
  <c r="K2769" i="1"/>
  <c r="M2769" i="1" s="1"/>
  <c r="L2769" i="1"/>
  <c r="K2770" i="1"/>
  <c r="M2770" i="1" s="1"/>
  <c r="L2770" i="1"/>
  <c r="K2771" i="1"/>
  <c r="M2771" i="1" s="1"/>
  <c r="L2771" i="1"/>
  <c r="K2772" i="1"/>
  <c r="M2772" i="1" s="1"/>
  <c r="L2772" i="1"/>
  <c r="K2773" i="1"/>
  <c r="M2773" i="1" s="1"/>
  <c r="L2773" i="1"/>
  <c r="K2774" i="1"/>
  <c r="M2774" i="1" s="1"/>
  <c r="L2774" i="1"/>
  <c r="K2775" i="1"/>
  <c r="M2775" i="1" s="1"/>
  <c r="L2775" i="1"/>
  <c r="K2776" i="1"/>
  <c r="M2776" i="1" s="1"/>
  <c r="L2776" i="1"/>
  <c r="K2777" i="1"/>
  <c r="M2777" i="1" s="1"/>
  <c r="L2777" i="1"/>
  <c r="K2778" i="1"/>
  <c r="M2778" i="1" s="1"/>
  <c r="L2778" i="1"/>
  <c r="K2779" i="1"/>
  <c r="M2779" i="1" s="1"/>
  <c r="L2779" i="1"/>
  <c r="K2780" i="1"/>
  <c r="M2780" i="1" s="1"/>
  <c r="L2780" i="1"/>
  <c r="K2781" i="1"/>
  <c r="M2781" i="1" s="1"/>
  <c r="L2781" i="1"/>
  <c r="K2782" i="1"/>
  <c r="M2782" i="1" s="1"/>
  <c r="L2782" i="1"/>
  <c r="K2783" i="1"/>
  <c r="M2783" i="1" s="1"/>
  <c r="L2783" i="1"/>
  <c r="K2784" i="1"/>
  <c r="M2784" i="1" s="1"/>
  <c r="L2784" i="1"/>
  <c r="K2785" i="1"/>
  <c r="M2785" i="1" s="1"/>
  <c r="L2785" i="1"/>
  <c r="K2786" i="1"/>
  <c r="M2786" i="1" s="1"/>
  <c r="L2786" i="1"/>
  <c r="K2787" i="1"/>
  <c r="M2787" i="1" s="1"/>
  <c r="L2787" i="1"/>
  <c r="K2788" i="1"/>
  <c r="M2788" i="1" s="1"/>
  <c r="L2788" i="1"/>
  <c r="K2789" i="1"/>
  <c r="M2789" i="1" s="1"/>
  <c r="L2789" i="1"/>
  <c r="K2790" i="1"/>
  <c r="M2790" i="1" s="1"/>
  <c r="L2790" i="1"/>
  <c r="K2791" i="1"/>
  <c r="M2791" i="1" s="1"/>
  <c r="L2791" i="1"/>
  <c r="K2792" i="1"/>
  <c r="M2792" i="1" s="1"/>
  <c r="L2792" i="1"/>
  <c r="K2793" i="1"/>
  <c r="M2793" i="1" s="1"/>
  <c r="L2793" i="1"/>
  <c r="K2794" i="1"/>
  <c r="M2794" i="1" s="1"/>
  <c r="L2794" i="1"/>
  <c r="K2795" i="1"/>
  <c r="M2795" i="1" s="1"/>
  <c r="L2795" i="1"/>
  <c r="K2796" i="1"/>
  <c r="M2796" i="1" s="1"/>
  <c r="L2796" i="1"/>
  <c r="K2797" i="1"/>
  <c r="M2797" i="1" s="1"/>
  <c r="L2797" i="1"/>
  <c r="K2798" i="1"/>
  <c r="M2798" i="1" s="1"/>
  <c r="L2798" i="1"/>
  <c r="K2799" i="1"/>
  <c r="M2799" i="1" s="1"/>
  <c r="L2799" i="1"/>
  <c r="K2800" i="1"/>
  <c r="M2800" i="1" s="1"/>
  <c r="L2800" i="1"/>
  <c r="K2801" i="1"/>
  <c r="M2801" i="1" s="1"/>
  <c r="L2801" i="1"/>
  <c r="K2802" i="1"/>
  <c r="M2802" i="1" s="1"/>
  <c r="L2802" i="1"/>
  <c r="K2803" i="1"/>
  <c r="M2803" i="1" s="1"/>
  <c r="L2803" i="1"/>
  <c r="K2804" i="1"/>
  <c r="M2804" i="1" s="1"/>
  <c r="L2804" i="1"/>
  <c r="K2805" i="1"/>
  <c r="M2805" i="1" s="1"/>
  <c r="L2805" i="1"/>
  <c r="K2806" i="1"/>
  <c r="M2806" i="1" s="1"/>
  <c r="L2806" i="1"/>
  <c r="K2807" i="1"/>
  <c r="M2807" i="1" s="1"/>
  <c r="L2807" i="1"/>
  <c r="K2808" i="1"/>
  <c r="M2808" i="1" s="1"/>
  <c r="L2808" i="1"/>
  <c r="K2809" i="1"/>
  <c r="M2809" i="1" s="1"/>
  <c r="L2809" i="1"/>
  <c r="K2810" i="1"/>
  <c r="M2810" i="1" s="1"/>
  <c r="L2810" i="1"/>
  <c r="K2811" i="1"/>
  <c r="M2811" i="1" s="1"/>
  <c r="L2811" i="1"/>
  <c r="K2812" i="1"/>
  <c r="M2812" i="1" s="1"/>
  <c r="L2812" i="1"/>
  <c r="K2813" i="1"/>
  <c r="M2813" i="1" s="1"/>
  <c r="L2813" i="1"/>
  <c r="K2814" i="1"/>
  <c r="M2814" i="1" s="1"/>
  <c r="L2814" i="1"/>
  <c r="K2815" i="1"/>
  <c r="M2815" i="1" s="1"/>
  <c r="L2815" i="1"/>
  <c r="K2816" i="1"/>
  <c r="M2816" i="1" s="1"/>
  <c r="L2816" i="1"/>
  <c r="K2817" i="1"/>
  <c r="M2817" i="1" s="1"/>
  <c r="L2817" i="1"/>
  <c r="K2818" i="1"/>
  <c r="M2818" i="1" s="1"/>
  <c r="L2818" i="1"/>
  <c r="K2819" i="1"/>
  <c r="M2819" i="1" s="1"/>
  <c r="L2819" i="1"/>
  <c r="K2820" i="1"/>
  <c r="M2820" i="1" s="1"/>
  <c r="L2820" i="1"/>
  <c r="K2821" i="1"/>
  <c r="M2821" i="1" s="1"/>
  <c r="L2821" i="1"/>
  <c r="K2822" i="1"/>
  <c r="M2822" i="1" s="1"/>
  <c r="L2822" i="1"/>
  <c r="K2823" i="1"/>
  <c r="M2823" i="1" s="1"/>
  <c r="L2823" i="1"/>
  <c r="K2824" i="1"/>
  <c r="M2824" i="1" s="1"/>
  <c r="L2824" i="1"/>
  <c r="K2825" i="1"/>
  <c r="M2825" i="1" s="1"/>
  <c r="L2825" i="1"/>
  <c r="K2826" i="1"/>
  <c r="M2826" i="1" s="1"/>
  <c r="L2826" i="1"/>
  <c r="K2827" i="1"/>
  <c r="M2827" i="1" s="1"/>
  <c r="L2827" i="1"/>
  <c r="K2828" i="1"/>
  <c r="M2828" i="1" s="1"/>
  <c r="L2828" i="1"/>
  <c r="K2829" i="1"/>
  <c r="M2829" i="1" s="1"/>
  <c r="L2829" i="1"/>
  <c r="K2830" i="1"/>
  <c r="M2830" i="1" s="1"/>
  <c r="L2830" i="1"/>
  <c r="K2831" i="1"/>
  <c r="M2831" i="1" s="1"/>
  <c r="L2831" i="1"/>
  <c r="K2832" i="1"/>
  <c r="M2832" i="1" s="1"/>
  <c r="L2832" i="1"/>
  <c r="K2833" i="1"/>
  <c r="M2833" i="1" s="1"/>
  <c r="L2833" i="1"/>
  <c r="K2834" i="1"/>
  <c r="M2834" i="1" s="1"/>
  <c r="L2834" i="1"/>
  <c r="K2835" i="1"/>
  <c r="M2835" i="1" s="1"/>
  <c r="L2835" i="1"/>
  <c r="K2836" i="1"/>
  <c r="M2836" i="1" s="1"/>
  <c r="L2836" i="1"/>
  <c r="K2837" i="1"/>
  <c r="M2837" i="1" s="1"/>
  <c r="L2837" i="1"/>
  <c r="K2838" i="1"/>
  <c r="M2838" i="1" s="1"/>
  <c r="L2838" i="1"/>
  <c r="K2839" i="1"/>
  <c r="M2839" i="1" s="1"/>
  <c r="L2839" i="1"/>
  <c r="K2840" i="1"/>
  <c r="M2840" i="1" s="1"/>
  <c r="L2840" i="1"/>
  <c r="K2841" i="1"/>
  <c r="M2841" i="1" s="1"/>
  <c r="L2841" i="1"/>
  <c r="K2842" i="1"/>
  <c r="M2842" i="1" s="1"/>
  <c r="L2842" i="1"/>
  <c r="K2843" i="1"/>
  <c r="M2843" i="1" s="1"/>
  <c r="L2843" i="1"/>
  <c r="K2844" i="1"/>
  <c r="M2844" i="1" s="1"/>
  <c r="L2844" i="1"/>
  <c r="K2845" i="1"/>
  <c r="M2845" i="1" s="1"/>
  <c r="L2845" i="1"/>
  <c r="K2846" i="1"/>
  <c r="M2846" i="1" s="1"/>
  <c r="L2846" i="1"/>
  <c r="K2847" i="1"/>
  <c r="M2847" i="1" s="1"/>
  <c r="L2847" i="1"/>
  <c r="K2848" i="1"/>
  <c r="M2848" i="1" s="1"/>
  <c r="L2848" i="1"/>
  <c r="K2849" i="1"/>
  <c r="M2849" i="1" s="1"/>
  <c r="L2849" i="1"/>
  <c r="K2850" i="1"/>
  <c r="M2850" i="1" s="1"/>
  <c r="L2850" i="1"/>
  <c r="K2851" i="1"/>
  <c r="M2851" i="1" s="1"/>
  <c r="L2851" i="1"/>
  <c r="K2852" i="1"/>
  <c r="M2852" i="1" s="1"/>
  <c r="L2852" i="1"/>
  <c r="K2853" i="1"/>
  <c r="M2853" i="1" s="1"/>
  <c r="L2853" i="1"/>
  <c r="K2854" i="1"/>
  <c r="M2854" i="1" s="1"/>
  <c r="L2854" i="1"/>
  <c r="K2855" i="1"/>
  <c r="M2855" i="1" s="1"/>
  <c r="L2855" i="1"/>
  <c r="K2856" i="1"/>
  <c r="M2856" i="1" s="1"/>
  <c r="L2856" i="1"/>
  <c r="K2857" i="1"/>
  <c r="M2857" i="1" s="1"/>
  <c r="L2857" i="1"/>
  <c r="K2858" i="1"/>
  <c r="M2858" i="1" s="1"/>
  <c r="L2858" i="1"/>
  <c r="K2859" i="1"/>
  <c r="M2859" i="1" s="1"/>
  <c r="L2859" i="1"/>
  <c r="K2860" i="1"/>
  <c r="M2860" i="1" s="1"/>
  <c r="L2860" i="1"/>
  <c r="K2861" i="1"/>
  <c r="M2861" i="1" s="1"/>
  <c r="L2861" i="1"/>
  <c r="K2862" i="1"/>
  <c r="M2862" i="1" s="1"/>
  <c r="L2862" i="1"/>
  <c r="K2863" i="1"/>
  <c r="M2863" i="1" s="1"/>
  <c r="L2863" i="1"/>
  <c r="K2864" i="1"/>
  <c r="M2864" i="1" s="1"/>
  <c r="L2864" i="1"/>
  <c r="K2865" i="1"/>
  <c r="M2865" i="1" s="1"/>
  <c r="L2865" i="1"/>
  <c r="K2866" i="1"/>
  <c r="M2866" i="1" s="1"/>
  <c r="L2866" i="1"/>
  <c r="K2867" i="1"/>
  <c r="M2867" i="1" s="1"/>
  <c r="L2867" i="1"/>
  <c r="K2868" i="1"/>
  <c r="M2868" i="1" s="1"/>
  <c r="L2868" i="1"/>
  <c r="K2869" i="1"/>
  <c r="M2869" i="1" s="1"/>
  <c r="L2869" i="1"/>
  <c r="K2870" i="1"/>
  <c r="M2870" i="1" s="1"/>
  <c r="L2870" i="1"/>
  <c r="K2871" i="1"/>
  <c r="M2871" i="1" s="1"/>
  <c r="L2871" i="1"/>
  <c r="K2872" i="1"/>
  <c r="M2872" i="1" s="1"/>
  <c r="L2872" i="1"/>
  <c r="K2873" i="1"/>
  <c r="M2873" i="1" s="1"/>
  <c r="L2873" i="1"/>
  <c r="K2874" i="1"/>
  <c r="M2874" i="1" s="1"/>
  <c r="L2874" i="1"/>
  <c r="K2875" i="1"/>
  <c r="M2875" i="1" s="1"/>
  <c r="L2875" i="1"/>
  <c r="K2876" i="1"/>
  <c r="M2876" i="1" s="1"/>
  <c r="L2876" i="1"/>
  <c r="K2877" i="1"/>
  <c r="M2877" i="1" s="1"/>
  <c r="L2877" i="1"/>
  <c r="K2878" i="1"/>
  <c r="M2878" i="1" s="1"/>
  <c r="L2878" i="1"/>
  <c r="K2879" i="1"/>
  <c r="M2879" i="1" s="1"/>
  <c r="L2879" i="1"/>
  <c r="K2880" i="1"/>
  <c r="M2880" i="1" s="1"/>
  <c r="L2880" i="1"/>
  <c r="K2881" i="1"/>
  <c r="M2881" i="1" s="1"/>
  <c r="L2881" i="1"/>
  <c r="K2882" i="1"/>
  <c r="M2882" i="1" s="1"/>
  <c r="L2882" i="1"/>
  <c r="K2883" i="1"/>
  <c r="M2883" i="1" s="1"/>
  <c r="L2883" i="1"/>
  <c r="K2884" i="1"/>
  <c r="M2884" i="1" s="1"/>
  <c r="L2884" i="1"/>
  <c r="K2885" i="1"/>
  <c r="M2885" i="1" s="1"/>
  <c r="L2885" i="1"/>
  <c r="K2886" i="1"/>
  <c r="M2886" i="1" s="1"/>
  <c r="L2886" i="1"/>
  <c r="K2887" i="1"/>
  <c r="M2887" i="1" s="1"/>
  <c r="L2887" i="1"/>
  <c r="K2888" i="1"/>
  <c r="M2888" i="1" s="1"/>
  <c r="L2888" i="1"/>
  <c r="K2889" i="1"/>
  <c r="M2889" i="1" s="1"/>
  <c r="L2889" i="1"/>
  <c r="K2890" i="1"/>
  <c r="M2890" i="1" s="1"/>
  <c r="L2890" i="1"/>
  <c r="K2891" i="1"/>
  <c r="M2891" i="1" s="1"/>
  <c r="L2891" i="1"/>
  <c r="K2892" i="1"/>
  <c r="M2892" i="1" s="1"/>
  <c r="L2892" i="1"/>
  <c r="K2893" i="1"/>
  <c r="M2893" i="1" s="1"/>
  <c r="L2893" i="1"/>
  <c r="K2894" i="1"/>
  <c r="M2894" i="1" s="1"/>
  <c r="L2894" i="1"/>
  <c r="K2895" i="1"/>
  <c r="M2895" i="1" s="1"/>
  <c r="L2895" i="1"/>
  <c r="K2896" i="1"/>
  <c r="M2896" i="1" s="1"/>
  <c r="L2896" i="1"/>
  <c r="K2897" i="1"/>
  <c r="M2897" i="1" s="1"/>
  <c r="L2897" i="1"/>
  <c r="K2898" i="1"/>
  <c r="M2898" i="1" s="1"/>
  <c r="L2898" i="1"/>
  <c r="K2899" i="1"/>
  <c r="M2899" i="1" s="1"/>
  <c r="L2899" i="1"/>
  <c r="K2900" i="1"/>
  <c r="M2900" i="1" s="1"/>
  <c r="L2900" i="1"/>
  <c r="K2901" i="1"/>
  <c r="M2901" i="1" s="1"/>
  <c r="L2901" i="1"/>
  <c r="K2902" i="1"/>
  <c r="M2902" i="1" s="1"/>
  <c r="L2902" i="1"/>
  <c r="K2903" i="1"/>
  <c r="M2903" i="1" s="1"/>
  <c r="L2903" i="1"/>
  <c r="K2904" i="1"/>
  <c r="M2904" i="1" s="1"/>
  <c r="L2904" i="1"/>
  <c r="K2905" i="1"/>
  <c r="M2905" i="1" s="1"/>
  <c r="L2905" i="1"/>
  <c r="K2906" i="1"/>
  <c r="M2906" i="1" s="1"/>
  <c r="L2906" i="1"/>
  <c r="K2907" i="1"/>
  <c r="M2907" i="1" s="1"/>
  <c r="L2907" i="1"/>
  <c r="K2908" i="1"/>
  <c r="M2908" i="1" s="1"/>
  <c r="L2908" i="1"/>
  <c r="K2909" i="1"/>
  <c r="M2909" i="1" s="1"/>
  <c r="L2909" i="1"/>
  <c r="K2910" i="1"/>
  <c r="M2910" i="1" s="1"/>
  <c r="L2910" i="1"/>
  <c r="K2911" i="1"/>
  <c r="M2911" i="1" s="1"/>
  <c r="L2911" i="1"/>
  <c r="K2912" i="1"/>
  <c r="M2912" i="1" s="1"/>
  <c r="L2912" i="1"/>
  <c r="K2913" i="1"/>
  <c r="M2913" i="1" s="1"/>
  <c r="L2913" i="1"/>
  <c r="K2914" i="1"/>
  <c r="M2914" i="1" s="1"/>
  <c r="L2914" i="1"/>
  <c r="K2915" i="1"/>
  <c r="M2915" i="1" s="1"/>
  <c r="L2915" i="1"/>
  <c r="K2916" i="1"/>
  <c r="M2916" i="1" s="1"/>
  <c r="L2916" i="1"/>
  <c r="K2917" i="1"/>
  <c r="M2917" i="1" s="1"/>
  <c r="L2917" i="1"/>
  <c r="K2918" i="1"/>
  <c r="M2918" i="1" s="1"/>
  <c r="L2918" i="1"/>
  <c r="K2919" i="1"/>
  <c r="M2919" i="1" s="1"/>
  <c r="L2919" i="1"/>
  <c r="K2920" i="1"/>
  <c r="M2920" i="1" s="1"/>
  <c r="L2920" i="1"/>
  <c r="K2921" i="1"/>
  <c r="M2921" i="1" s="1"/>
  <c r="L2921" i="1"/>
  <c r="K2922" i="1"/>
  <c r="M2922" i="1" s="1"/>
  <c r="L2922" i="1"/>
  <c r="K2923" i="1"/>
  <c r="M2923" i="1" s="1"/>
  <c r="L2923" i="1"/>
  <c r="K2924" i="1"/>
  <c r="M2924" i="1" s="1"/>
  <c r="L2924" i="1"/>
  <c r="K2925" i="1"/>
  <c r="M2925" i="1" s="1"/>
  <c r="L2925" i="1"/>
  <c r="K2926" i="1"/>
  <c r="M2926" i="1" s="1"/>
  <c r="L2926" i="1"/>
  <c r="K2927" i="1"/>
  <c r="M2927" i="1" s="1"/>
  <c r="L2927" i="1"/>
  <c r="K2928" i="1"/>
  <c r="M2928" i="1" s="1"/>
  <c r="L2928" i="1"/>
  <c r="K2929" i="1"/>
  <c r="M2929" i="1" s="1"/>
  <c r="L2929" i="1"/>
  <c r="K2930" i="1"/>
  <c r="M2930" i="1" s="1"/>
  <c r="L2930" i="1"/>
  <c r="K2931" i="1"/>
  <c r="M2931" i="1" s="1"/>
  <c r="L2931" i="1"/>
  <c r="K2932" i="1"/>
  <c r="M2932" i="1" s="1"/>
  <c r="L2932" i="1"/>
  <c r="K2933" i="1"/>
  <c r="M2933" i="1" s="1"/>
  <c r="L2933" i="1"/>
  <c r="K2934" i="1"/>
  <c r="M2934" i="1" s="1"/>
  <c r="L2934" i="1"/>
  <c r="K2935" i="1"/>
  <c r="M2935" i="1" s="1"/>
  <c r="L2935" i="1"/>
  <c r="K2936" i="1"/>
  <c r="M2936" i="1" s="1"/>
  <c r="L2936" i="1"/>
  <c r="K2937" i="1"/>
  <c r="M2937" i="1" s="1"/>
  <c r="L2937" i="1"/>
  <c r="K2938" i="1"/>
  <c r="M2938" i="1" s="1"/>
  <c r="L2938" i="1"/>
  <c r="K2939" i="1"/>
  <c r="M2939" i="1" s="1"/>
  <c r="L2939" i="1"/>
  <c r="K2940" i="1"/>
  <c r="M2940" i="1" s="1"/>
  <c r="L2940" i="1"/>
  <c r="K2941" i="1"/>
  <c r="M2941" i="1" s="1"/>
  <c r="L2941" i="1"/>
  <c r="K2942" i="1"/>
  <c r="M2942" i="1" s="1"/>
  <c r="L2942" i="1"/>
  <c r="K2943" i="1"/>
  <c r="M2943" i="1" s="1"/>
  <c r="L2943" i="1"/>
  <c r="K2944" i="1"/>
  <c r="M2944" i="1" s="1"/>
  <c r="L2944" i="1"/>
  <c r="K2945" i="1"/>
  <c r="M2945" i="1" s="1"/>
  <c r="L2945" i="1"/>
  <c r="K2946" i="1"/>
  <c r="M2946" i="1" s="1"/>
  <c r="L2946" i="1"/>
  <c r="K2947" i="1"/>
  <c r="M2947" i="1" s="1"/>
  <c r="L2947" i="1"/>
  <c r="K2948" i="1"/>
  <c r="M2948" i="1" s="1"/>
  <c r="L2948" i="1"/>
  <c r="K2949" i="1"/>
  <c r="M2949" i="1" s="1"/>
  <c r="L2949" i="1"/>
  <c r="K2950" i="1"/>
  <c r="M2950" i="1" s="1"/>
  <c r="L2950" i="1"/>
  <c r="K2951" i="1"/>
  <c r="M2951" i="1" s="1"/>
  <c r="L2951" i="1"/>
  <c r="K2952" i="1"/>
  <c r="M2952" i="1" s="1"/>
  <c r="L2952" i="1"/>
  <c r="K2953" i="1"/>
  <c r="M2953" i="1" s="1"/>
  <c r="L2953" i="1"/>
  <c r="K2954" i="1"/>
  <c r="M2954" i="1" s="1"/>
  <c r="L2954" i="1"/>
  <c r="K2955" i="1"/>
  <c r="M2955" i="1" s="1"/>
  <c r="L2955" i="1"/>
  <c r="K2956" i="1"/>
  <c r="M2956" i="1" s="1"/>
  <c r="L2956" i="1"/>
  <c r="K2957" i="1"/>
  <c r="M2957" i="1" s="1"/>
  <c r="L2957" i="1"/>
  <c r="K2958" i="1"/>
  <c r="M2958" i="1" s="1"/>
  <c r="L2958" i="1"/>
  <c r="K2959" i="1"/>
  <c r="M2959" i="1" s="1"/>
  <c r="L2959" i="1"/>
  <c r="K2960" i="1"/>
  <c r="M2960" i="1" s="1"/>
  <c r="L2960" i="1"/>
  <c r="K2961" i="1"/>
  <c r="M2961" i="1" s="1"/>
  <c r="L2961" i="1"/>
  <c r="K2962" i="1"/>
  <c r="M2962" i="1" s="1"/>
  <c r="L2962" i="1"/>
  <c r="K2963" i="1"/>
  <c r="M2963" i="1" s="1"/>
  <c r="L2963" i="1"/>
  <c r="K2964" i="1"/>
  <c r="M2964" i="1" s="1"/>
  <c r="L2964" i="1"/>
  <c r="K2965" i="1"/>
  <c r="M2965" i="1" s="1"/>
  <c r="L2965" i="1"/>
  <c r="K2966" i="1"/>
  <c r="M2966" i="1" s="1"/>
  <c r="L2966" i="1"/>
  <c r="K2967" i="1"/>
  <c r="M2967" i="1" s="1"/>
  <c r="L2967" i="1"/>
  <c r="K2968" i="1"/>
  <c r="M2968" i="1" s="1"/>
  <c r="L2968" i="1"/>
  <c r="K2969" i="1"/>
  <c r="M2969" i="1" s="1"/>
  <c r="L2969" i="1"/>
  <c r="K2970" i="1"/>
  <c r="M2970" i="1" s="1"/>
  <c r="L2970" i="1"/>
  <c r="K2971" i="1"/>
  <c r="M2971" i="1" s="1"/>
  <c r="L2971" i="1"/>
  <c r="K2972" i="1"/>
  <c r="M2972" i="1" s="1"/>
  <c r="L2972" i="1"/>
  <c r="K2973" i="1"/>
  <c r="M2973" i="1" s="1"/>
  <c r="L2973" i="1"/>
  <c r="K2974" i="1"/>
  <c r="M2974" i="1" s="1"/>
  <c r="L2974" i="1"/>
  <c r="K2975" i="1"/>
  <c r="M2975" i="1" s="1"/>
  <c r="L2975" i="1"/>
  <c r="K2976" i="1"/>
  <c r="M2976" i="1" s="1"/>
  <c r="L2976" i="1"/>
  <c r="K2977" i="1"/>
  <c r="M2977" i="1" s="1"/>
  <c r="L2977" i="1"/>
  <c r="K2978" i="1"/>
  <c r="M2978" i="1" s="1"/>
  <c r="L2978" i="1"/>
  <c r="K2979" i="1"/>
  <c r="M2979" i="1" s="1"/>
  <c r="L2979" i="1"/>
  <c r="K2980" i="1"/>
  <c r="M2980" i="1" s="1"/>
  <c r="L2980" i="1"/>
  <c r="K2981" i="1"/>
  <c r="M2981" i="1" s="1"/>
  <c r="L2981" i="1"/>
  <c r="K2982" i="1"/>
  <c r="M2982" i="1" s="1"/>
  <c r="L2982" i="1"/>
  <c r="K2983" i="1"/>
  <c r="M2983" i="1" s="1"/>
  <c r="L2983" i="1"/>
  <c r="K2984" i="1"/>
  <c r="M2984" i="1" s="1"/>
  <c r="L2984" i="1"/>
  <c r="K2985" i="1"/>
  <c r="M2985" i="1" s="1"/>
  <c r="L2985" i="1"/>
  <c r="K2986" i="1"/>
  <c r="M2986" i="1" s="1"/>
  <c r="L2986" i="1"/>
  <c r="K2987" i="1"/>
  <c r="M2987" i="1" s="1"/>
  <c r="L2987" i="1"/>
  <c r="K2988" i="1"/>
  <c r="M2988" i="1" s="1"/>
  <c r="L2988" i="1"/>
  <c r="K2989" i="1"/>
  <c r="M2989" i="1" s="1"/>
  <c r="L2989" i="1"/>
  <c r="K2990" i="1"/>
  <c r="M2990" i="1" s="1"/>
  <c r="L2990" i="1"/>
  <c r="K2991" i="1"/>
  <c r="M2991" i="1" s="1"/>
  <c r="L2991" i="1"/>
  <c r="K2992" i="1"/>
  <c r="M2992" i="1" s="1"/>
  <c r="L2992" i="1"/>
  <c r="K2993" i="1"/>
  <c r="M2993" i="1" s="1"/>
  <c r="L2993" i="1"/>
  <c r="K2994" i="1"/>
  <c r="M2994" i="1" s="1"/>
  <c r="L2994" i="1"/>
  <c r="K2995" i="1"/>
  <c r="M2995" i="1" s="1"/>
  <c r="L2995" i="1"/>
  <c r="K2996" i="1"/>
  <c r="M2996" i="1" s="1"/>
  <c r="L2996" i="1"/>
  <c r="K2997" i="1"/>
  <c r="M2997" i="1" s="1"/>
  <c r="L2997" i="1"/>
  <c r="K2998" i="1"/>
  <c r="M2998" i="1" s="1"/>
  <c r="L2998" i="1"/>
  <c r="K2999" i="1"/>
  <c r="M2999" i="1" s="1"/>
  <c r="L2999" i="1"/>
  <c r="K3000" i="1"/>
  <c r="M3000" i="1" s="1"/>
  <c r="L3000" i="1"/>
  <c r="K3001" i="1"/>
  <c r="M3001" i="1" s="1"/>
  <c r="L3001" i="1"/>
  <c r="K3002" i="1"/>
  <c r="M3002" i="1" s="1"/>
  <c r="L3002" i="1"/>
  <c r="K3003" i="1"/>
  <c r="M3003" i="1" s="1"/>
  <c r="L3003" i="1"/>
  <c r="K3004" i="1"/>
  <c r="M3004" i="1" s="1"/>
  <c r="L3004" i="1"/>
  <c r="K3005" i="1"/>
  <c r="M3005" i="1" s="1"/>
  <c r="L3005" i="1"/>
  <c r="K3006" i="1"/>
  <c r="M3006" i="1" s="1"/>
  <c r="L3006" i="1"/>
  <c r="K3007" i="1"/>
  <c r="M3007" i="1" s="1"/>
  <c r="L3007" i="1"/>
  <c r="K3008" i="1"/>
  <c r="M3008" i="1" s="1"/>
  <c r="L3008" i="1"/>
  <c r="K3009" i="1"/>
  <c r="M3009" i="1" s="1"/>
  <c r="L3009" i="1"/>
  <c r="K3010" i="1"/>
  <c r="M3010" i="1" s="1"/>
  <c r="L3010" i="1"/>
  <c r="K3011" i="1"/>
  <c r="M3011" i="1" s="1"/>
  <c r="L3011" i="1"/>
  <c r="K3012" i="1"/>
  <c r="M3012" i="1" s="1"/>
  <c r="L3012" i="1"/>
  <c r="K3013" i="1"/>
  <c r="M3013" i="1" s="1"/>
  <c r="L3013" i="1"/>
  <c r="K3014" i="1"/>
  <c r="M3014" i="1" s="1"/>
  <c r="L3014" i="1"/>
  <c r="K3015" i="1"/>
  <c r="M3015" i="1" s="1"/>
  <c r="L3015" i="1"/>
  <c r="K3016" i="1"/>
  <c r="M3016" i="1" s="1"/>
  <c r="L3016" i="1"/>
  <c r="K3017" i="1"/>
  <c r="M3017" i="1" s="1"/>
  <c r="L3017" i="1"/>
  <c r="K3018" i="1"/>
  <c r="M3018" i="1" s="1"/>
  <c r="L3018" i="1"/>
  <c r="K3019" i="1"/>
  <c r="M3019" i="1" s="1"/>
  <c r="L3019" i="1"/>
  <c r="K3020" i="1"/>
  <c r="M3020" i="1" s="1"/>
  <c r="L3020" i="1"/>
  <c r="K3021" i="1"/>
  <c r="M3021" i="1" s="1"/>
  <c r="L3021" i="1"/>
  <c r="K3022" i="1"/>
  <c r="M3022" i="1" s="1"/>
  <c r="L3022" i="1"/>
  <c r="K3023" i="1"/>
  <c r="M3023" i="1" s="1"/>
  <c r="L3023" i="1"/>
  <c r="K3024" i="1"/>
  <c r="M3024" i="1" s="1"/>
  <c r="L3024" i="1"/>
  <c r="K3025" i="1"/>
  <c r="M3025" i="1" s="1"/>
  <c r="L3025" i="1"/>
  <c r="K3026" i="1"/>
  <c r="M3026" i="1" s="1"/>
  <c r="L3026" i="1"/>
  <c r="K3027" i="1"/>
  <c r="M3027" i="1" s="1"/>
  <c r="L3027" i="1"/>
  <c r="K3028" i="1"/>
  <c r="M3028" i="1" s="1"/>
  <c r="L3028" i="1"/>
  <c r="K3029" i="1"/>
  <c r="M3029" i="1" s="1"/>
  <c r="L3029" i="1"/>
  <c r="K3030" i="1"/>
  <c r="M3030" i="1" s="1"/>
  <c r="L3030" i="1"/>
  <c r="K3031" i="1"/>
  <c r="M3031" i="1" s="1"/>
  <c r="L3031" i="1"/>
  <c r="K3032" i="1"/>
  <c r="M3032" i="1" s="1"/>
  <c r="L3032" i="1"/>
  <c r="K3033" i="1"/>
  <c r="M3033" i="1" s="1"/>
  <c r="L3033" i="1"/>
  <c r="K3034" i="1"/>
  <c r="M3034" i="1" s="1"/>
  <c r="L3034" i="1"/>
  <c r="K3035" i="1"/>
  <c r="M3035" i="1" s="1"/>
  <c r="L3035" i="1"/>
  <c r="K3036" i="1"/>
  <c r="M3036" i="1" s="1"/>
  <c r="L3036" i="1"/>
  <c r="K3037" i="1"/>
  <c r="M3037" i="1" s="1"/>
  <c r="L3037" i="1"/>
  <c r="K3038" i="1"/>
  <c r="M3038" i="1" s="1"/>
  <c r="L3038" i="1"/>
  <c r="K3039" i="1"/>
  <c r="M3039" i="1" s="1"/>
  <c r="L3039" i="1"/>
  <c r="K3040" i="1"/>
  <c r="M3040" i="1" s="1"/>
  <c r="L3040" i="1"/>
  <c r="K3041" i="1"/>
  <c r="M3041" i="1" s="1"/>
  <c r="L3041" i="1"/>
  <c r="K3042" i="1"/>
  <c r="M3042" i="1" s="1"/>
  <c r="L3042" i="1"/>
  <c r="K3043" i="1"/>
  <c r="M3043" i="1" s="1"/>
  <c r="L3043" i="1"/>
  <c r="K3044" i="1"/>
  <c r="M3044" i="1" s="1"/>
  <c r="L3044" i="1"/>
  <c r="K3045" i="1"/>
  <c r="M3045" i="1" s="1"/>
  <c r="L3045" i="1"/>
  <c r="K3046" i="1"/>
  <c r="M3046" i="1" s="1"/>
  <c r="L3046" i="1"/>
  <c r="K3047" i="1"/>
  <c r="M3047" i="1" s="1"/>
  <c r="L3047" i="1"/>
  <c r="K3048" i="1"/>
  <c r="M3048" i="1" s="1"/>
  <c r="L3048" i="1"/>
  <c r="K3049" i="1"/>
  <c r="M3049" i="1" s="1"/>
  <c r="L3049" i="1"/>
  <c r="K3050" i="1"/>
  <c r="M3050" i="1" s="1"/>
  <c r="L3050" i="1"/>
  <c r="K3051" i="1"/>
  <c r="M3051" i="1" s="1"/>
  <c r="L3051" i="1"/>
  <c r="K3052" i="1"/>
  <c r="M3052" i="1" s="1"/>
  <c r="L3052" i="1"/>
  <c r="K3053" i="1"/>
  <c r="M3053" i="1" s="1"/>
  <c r="L3053" i="1"/>
  <c r="K3054" i="1"/>
  <c r="M3054" i="1" s="1"/>
  <c r="L3054" i="1"/>
  <c r="K3055" i="1"/>
  <c r="M3055" i="1" s="1"/>
  <c r="L3055" i="1"/>
  <c r="K3056" i="1"/>
  <c r="M3056" i="1" s="1"/>
  <c r="L3056" i="1"/>
  <c r="K3057" i="1"/>
  <c r="M3057" i="1" s="1"/>
  <c r="L3057" i="1"/>
  <c r="K3058" i="1"/>
  <c r="M3058" i="1" s="1"/>
  <c r="L3058" i="1"/>
  <c r="K3059" i="1"/>
  <c r="M3059" i="1" s="1"/>
  <c r="L3059" i="1"/>
  <c r="K3060" i="1"/>
  <c r="M3060" i="1" s="1"/>
  <c r="L3060" i="1"/>
  <c r="K3061" i="1"/>
  <c r="M3061" i="1" s="1"/>
  <c r="L3061" i="1"/>
  <c r="K3062" i="1"/>
  <c r="M3062" i="1" s="1"/>
  <c r="L3062" i="1"/>
  <c r="K3063" i="1"/>
  <c r="M3063" i="1" s="1"/>
  <c r="L3063" i="1"/>
  <c r="K3064" i="1"/>
  <c r="M3064" i="1" s="1"/>
  <c r="L3064" i="1"/>
  <c r="K3065" i="1"/>
  <c r="M3065" i="1" s="1"/>
  <c r="L3065" i="1"/>
  <c r="K3066" i="1"/>
  <c r="M3066" i="1" s="1"/>
  <c r="L3066" i="1"/>
  <c r="K3067" i="1"/>
  <c r="M3067" i="1" s="1"/>
  <c r="L3067" i="1"/>
  <c r="K3068" i="1"/>
  <c r="M3068" i="1" s="1"/>
  <c r="L3068" i="1"/>
  <c r="K3069" i="1"/>
  <c r="M3069" i="1" s="1"/>
  <c r="L3069" i="1"/>
  <c r="K3070" i="1"/>
  <c r="M3070" i="1" s="1"/>
  <c r="L3070" i="1"/>
  <c r="K3071" i="1"/>
  <c r="M3071" i="1" s="1"/>
  <c r="L3071" i="1"/>
  <c r="K3072" i="1"/>
  <c r="M3072" i="1" s="1"/>
  <c r="L3072" i="1"/>
  <c r="K3073" i="1"/>
  <c r="M3073" i="1" s="1"/>
  <c r="L3073" i="1"/>
  <c r="K3074" i="1"/>
  <c r="M3074" i="1" s="1"/>
  <c r="L3074" i="1"/>
  <c r="K3075" i="1"/>
  <c r="M3075" i="1" s="1"/>
  <c r="L3075" i="1"/>
  <c r="K3076" i="1"/>
  <c r="M3076" i="1" s="1"/>
  <c r="L3076" i="1"/>
  <c r="K3077" i="1"/>
  <c r="M3077" i="1" s="1"/>
  <c r="L3077" i="1"/>
  <c r="K3078" i="1"/>
  <c r="M3078" i="1" s="1"/>
  <c r="L3078" i="1"/>
  <c r="K3079" i="1"/>
  <c r="M3079" i="1" s="1"/>
  <c r="L3079" i="1"/>
  <c r="K3080" i="1"/>
  <c r="M3080" i="1" s="1"/>
  <c r="L3080" i="1"/>
  <c r="K3081" i="1"/>
  <c r="M3081" i="1" s="1"/>
  <c r="L3081" i="1"/>
  <c r="K3082" i="1"/>
  <c r="M3082" i="1" s="1"/>
  <c r="L3082" i="1"/>
  <c r="K3083" i="1"/>
  <c r="M3083" i="1" s="1"/>
  <c r="L3083" i="1"/>
  <c r="K3084" i="1"/>
  <c r="M3084" i="1" s="1"/>
  <c r="L3084" i="1"/>
  <c r="K3085" i="1"/>
  <c r="M3085" i="1" s="1"/>
  <c r="L3085" i="1"/>
  <c r="K3086" i="1"/>
  <c r="M3086" i="1" s="1"/>
  <c r="L3086" i="1"/>
  <c r="K3087" i="1"/>
  <c r="M3087" i="1" s="1"/>
  <c r="L3087" i="1"/>
  <c r="K3088" i="1"/>
  <c r="M3088" i="1" s="1"/>
  <c r="L3088" i="1"/>
  <c r="K3089" i="1"/>
  <c r="M3089" i="1" s="1"/>
  <c r="L3089" i="1"/>
  <c r="K3090" i="1"/>
  <c r="M3090" i="1" s="1"/>
  <c r="L3090" i="1"/>
  <c r="K3091" i="1"/>
  <c r="M3091" i="1" s="1"/>
  <c r="L3091" i="1"/>
  <c r="K3092" i="1"/>
  <c r="M3092" i="1" s="1"/>
  <c r="L3092" i="1"/>
  <c r="K3093" i="1"/>
  <c r="M3093" i="1" s="1"/>
  <c r="L3093" i="1"/>
  <c r="K3094" i="1"/>
  <c r="M3094" i="1" s="1"/>
  <c r="L3094" i="1"/>
  <c r="K3095" i="1"/>
  <c r="M3095" i="1" s="1"/>
  <c r="L3095" i="1"/>
  <c r="K3096" i="1"/>
  <c r="M3096" i="1" s="1"/>
  <c r="L3096" i="1"/>
  <c r="K3097" i="1"/>
  <c r="M3097" i="1" s="1"/>
  <c r="L3097" i="1"/>
  <c r="K3098" i="1"/>
  <c r="M3098" i="1" s="1"/>
  <c r="L3098" i="1"/>
  <c r="K3099" i="1"/>
  <c r="M3099" i="1" s="1"/>
  <c r="L3099" i="1"/>
  <c r="K3100" i="1"/>
  <c r="M3100" i="1" s="1"/>
  <c r="L3100" i="1"/>
  <c r="K3101" i="1"/>
  <c r="M3101" i="1" s="1"/>
  <c r="L3101" i="1"/>
  <c r="K3102" i="1"/>
  <c r="M3102" i="1" s="1"/>
  <c r="L3102" i="1"/>
  <c r="K3103" i="1"/>
  <c r="M3103" i="1" s="1"/>
  <c r="L3103" i="1"/>
  <c r="K3104" i="1"/>
  <c r="M3104" i="1" s="1"/>
  <c r="L3104" i="1"/>
  <c r="K3105" i="1"/>
  <c r="M3105" i="1" s="1"/>
  <c r="L3105" i="1"/>
  <c r="K3106" i="1"/>
  <c r="M3106" i="1" s="1"/>
  <c r="L3106" i="1"/>
  <c r="K3107" i="1"/>
  <c r="M3107" i="1" s="1"/>
  <c r="L3107" i="1"/>
  <c r="K3108" i="1"/>
  <c r="M3108" i="1" s="1"/>
  <c r="L3108" i="1"/>
  <c r="K3109" i="1"/>
  <c r="M3109" i="1" s="1"/>
  <c r="L3109" i="1"/>
  <c r="K3110" i="1"/>
  <c r="M3110" i="1" s="1"/>
  <c r="L3110" i="1"/>
  <c r="K3111" i="1"/>
  <c r="M3111" i="1" s="1"/>
  <c r="L3111" i="1"/>
  <c r="K3112" i="1"/>
  <c r="M3112" i="1" s="1"/>
  <c r="L3112" i="1"/>
  <c r="K3113" i="1"/>
  <c r="M3113" i="1" s="1"/>
  <c r="L3113" i="1"/>
  <c r="K3114" i="1"/>
  <c r="M3114" i="1" s="1"/>
  <c r="L3114" i="1"/>
  <c r="K3115" i="1"/>
  <c r="M3115" i="1" s="1"/>
  <c r="L3115" i="1"/>
  <c r="K3116" i="1"/>
  <c r="M3116" i="1" s="1"/>
  <c r="L3116" i="1"/>
  <c r="K3117" i="1"/>
  <c r="M3117" i="1" s="1"/>
  <c r="L3117" i="1"/>
  <c r="K3118" i="1"/>
  <c r="M3118" i="1" s="1"/>
  <c r="L3118" i="1"/>
  <c r="K3119" i="1"/>
  <c r="M3119" i="1" s="1"/>
  <c r="L3119" i="1"/>
  <c r="K3120" i="1"/>
  <c r="M3120" i="1" s="1"/>
  <c r="L3120" i="1"/>
  <c r="K3121" i="1"/>
  <c r="M3121" i="1" s="1"/>
  <c r="L3121" i="1"/>
  <c r="K3122" i="1"/>
  <c r="M3122" i="1" s="1"/>
  <c r="L3122" i="1"/>
  <c r="K3123" i="1"/>
  <c r="M3123" i="1" s="1"/>
  <c r="L3123" i="1"/>
  <c r="K3124" i="1"/>
  <c r="M3124" i="1" s="1"/>
  <c r="L3124" i="1"/>
  <c r="K3125" i="1"/>
  <c r="M3125" i="1" s="1"/>
  <c r="L3125" i="1"/>
  <c r="K3126" i="1"/>
  <c r="M3126" i="1" s="1"/>
  <c r="L3126" i="1"/>
  <c r="K3127" i="1"/>
  <c r="M3127" i="1" s="1"/>
  <c r="L3127" i="1"/>
  <c r="K3128" i="1"/>
  <c r="M3128" i="1" s="1"/>
  <c r="L3128" i="1"/>
  <c r="K3129" i="1"/>
  <c r="M3129" i="1" s="1"/>
  <c r="L3129" i="1"/>
  <c r="K3130" i="1"/>
  <c r="M3130" i="1" s="1"/>
  <c r="L3130" i="1"/>
  <c r="K3131" i="1"/>
  <c r="M3131" i="1" s="1"/>
  <c r="L3131" i="1"/>
  <c r="K3132" i="1"/>
  <c r="M3132" i="1" s="1"/>
  <c r="L3132" i="1"/>
  <c r="K3133" i="1"/>
  <c r="M3133" i="1" s="1"/>
  <c r="L3133" i="1"/>
  <c r="K3134" i="1"/>
  <c r="M3134" i="1" s="1"/>
  <c r="L3134" i="1"/>
  <c r="K3135" i="1"/>
  <c r="M3135" i="1" s="1"/>
  <c r="L3135" i="1"/>
  <c r="K3136" i="1"/>
  <c r="M3136" i="1" s="1"/>
  <c r="L3136" i="1"/>
  <c r="K3137" i="1"/>
  <c r="M3137" i="1" s="1"/>
  <c r="L3137" i="1"/>
  <c r="K3138" i="1"/>
  <c r="M3138" i="1" s="1"/>
  <c r="L3138" i="1"/>
  <c r="K3139" i="1"/>
  <c r="M3139" i="1" s="1"/>
  <c r="L3139" i="1"/>
  <c r="K3140" i="1"/>
  <c r="M3140" i="1" s="1"/>
  <c r="L3140" i="1"/>
  <c r="K3141" i="1"/>
  <c r="M3141" i="1" s="1"/>
  <c r="L3141" i="1"/>
  <c r="K3142" i="1"/>
  <c r="M3142" i="1" s="1"/>
  <c r="L3142" i="1"/>
  <c r="K3143" i="1"/>
  <c r="M3143" i="1" s="1"/>
  <c r="L3143" i="1"/>
  <c r="K3144" i="1"/>
  <c r="M3144" i="1" s="1"/>
  <c r="L3144" i="1"/>
  <c r="K3145" i="1"/>
  <c r="M3145" i="1" s="1"/>
  <c r="L3145" i="1"/>
  <c r="K3146" i="1"/>
  <c r="M3146" i="1" s="1"/>
  <c r="L3146" i="1"/>
  <c r="K3147" i="1"/>
  <c r="M3147" i="1" s="1"/>
  <c r="L3147" i="1"/>
  <c r="K3148" i="1"/>
  <c r="M3148" i="1" s="1"/>
  <c r="L3148" i="1"/>
  <c r="K3149" i="1"/>
  <c r="M3149" i="1" s="1"/>
  <c r="L3149" i="1"/>
  <c r="K3150" i="1"/>
  <c r="M3150" i="1" s="1"/>
  <c r="L3150" i="1"/>
  <c r="K3151" i="1"/>
  <c r="M3151" i="1" s="1"/>
  <c r="L3151" i="1"/>
  <c r="K3152" i="1"/>
  <c r="M3152" i="1" s="1"/>
  <c r="L3152" i="1"/>
  <c r="K3153" i="1"/>
  <c r="M3153" i="1" s="1"/>
  <c r="L3153" i="1"/>
  <c r="K3154" i="1"/>
  <c r="M3154" i="1" s="1"/>
  <c r="L3154" i="1"/>
  <c r="K3155" i="1"/>
  <c r="M3155" i="1" s="1"/>
  <c r="L3155" i="1"/>
  <c r="K3156" i="1"/>
  <c r="M3156" i="1" s="1"/>
  <c r="L3156" i="1"/>
  <c r="K3157" i="1"/>
  <c r="M3157" i="1" s="1"/>
  <c r="L3157" i="1"/>
  <c r="K3158" i="1"/>
  <c r="M3158" i="1" s="1"/>
  <c r="L3158" i="1"/>
  <c r="K3159" i="1"/>
  <c r="M3159" i="1" s="1"/>
  <c r="L3159" i="1"/>
  <c r="K3160" i="1"/>
  <c r="M3160" i="1" s="1"/>
  <c r="L3160" i="1"/>
  <c r="K3161" i="1"/>
  <c r="M3161" i="1" s="1"/>
  <c r="L3161" i="1"/>
  <c r="K3162" i="1"/>
  <c r="M3162" i="1" s="1"/>
  <c r="L3162" i="1"/>
  <c r="K3163" i="1"/>
  <c r="M3163" i="1" s="1"/>
  <c r="L3163" i="1"/>
  <c r="K3164" i="1"/>
  <c r="M3164" i="1" s="1"/>
  <c r="L3164" i="1"/>
  <c r="K3165" i="1"/>
  <c r="M3165" i="1" s="1"/>
  <c r="L3165" i="1"/>
  <c r="K3166" i="1"/>
  <c r="M3166" i="1" s="1"/>
  <c r="L3166" i="1"/>
  <c r="K3167" i="1"/>
  <c r="M3167" i="1" s="1"/>
  <c r="L3167" i="1"/>
  <c r="K3168" i="1"/>
  <c r="M3168" i="1" s="1"/>
  <c r="L3168" i="1"/>
  <c r="K3169" i="1"/>
  <c r="M3169" i="1" s="1"/>
  <c r="L3169" i="1"/>
  <c r="K3170" i="1"/>
  <c r="M3170" i="1" s="1"/>
  <c r="L3170" i="1"/>
  <c r="K3171" i="1"/>
  <c r="M3171" i="1" s="1"/>
  <c r="L3171" i="1"/>
  <c r="K3172" i="1"/>
  <c r="M3172" i="1" s="1"/>
  <c r="L3172" i="1"/>
  <c r="K3173" i="1"/>
  <c r="M3173" i="1" s="1"/>
  <c r="L3173" i="1"/>
  <c r="K3174" i="1"/>
  <c r="M3174" i="1" s="1"/>
  <c r="L3174" i="1"/>
  <c r="K3175" i="1"/>
  <c r="M3175" i="1" s="1"/>
  <c r="L3175" i="1"/>
  <c r="K3176" i="1"/>
  <c r="M3176" i="1" s="1"/>
  <c r="L3176" i="1"/>
  <c r="K3177" i="1"/>
  <c r="M3177" i="1" s="1"/>
  <c r="L3177" i="1"/>
  <c r="K3178" i="1"/>
  <c r="M3178" i="1" s="1"/>
  <c r="L3178" i="1"/>
  <c r="K3179" i="1"/>
  <c r="M3179" i="1" s="1"/>
  <c r="L3179" i="1"/>
  <c r="K3180" i="1"/>
  <c r="M3180" i="1" s="1"/>
  <c r="L3180" i="1"/>
  <c r="K3181" i="1"/>
  <c r="M3181" i="1" s="1"/>
  <c r="L3181" i="1"/>
  <c r="K3182" i="1"/>
  <c r="M3182" i="1" s="1"/>
  <c r="L3182" i="1"/>
  <c r="K3183" i="1"/>
  <c r="M3183" i="1" s="1"/>
  <c r="L3183" i="1"/>
  <c r="K3184" i="1"/>
  <c r="M3184" i="1" s="1"/>
  <c r="L3184" i="1"/>
  <c r="K3185" i="1"/>
  <c r="M3185" i="1" s="1"/>
  <c r="L3185" i="1"/>
  <c r="K3186" i="1"/>
  <c r="M3186" i="1" s="1"/>
  <c r="L3186" i="1"/>
  <c r="K3187" i="1"/>
  <c r="M3187" i="1" s="1"/>
  <c r="L3187" i="1"/>
  <c r="K3188" i="1"/>
  <c r="M3188" i="1" s="1"/>
  <c r="L3188" i="1"/>
  <c r="K3189" i="1"/>
  <c r="M3189" i="1" s="1"/>
  <c r="L3189" i="1"/>
  <c r="K3190" i="1"/>
  <c r="M3190" i="1" s="1"/>
  <c r="L3190" i="1"/>
  <c r="K3191" i="1"/>
  <c r="M3191" i="1" s="1"/>
  <c r="L3191" i="1"/>
  <c r="K3192" i="1"/>
  <c r="M3192" i="1" s="1"/>
  <c r="L3192" i="1"/>
  <c r="K3193" i="1"/>
  <c r="M3193" i="1" s="1"/>
  <c r="L3193" i="1"/>
  <c r="K3194" i="1"/>
  <c r="M3194" i="1" s="1"/>
  <c r="L3194" i="1"/>
  <c r="K3195" i="1"/>
  <c r="M3195" i="1" s="1"/>
  <c r="L3195" i="1"/>
  <c r="K3196" i="1"/>
  <c r="M3196" i="1" s="1"/>
  <c r="L3196" i="1"/>
  <c r="K3197" i="1"/>
  <c r="M3197" i="1" s="1"/>
  <c r="L3197" i="1"/>
  <c r="K3198" i="1"/>
  <c r="M3198" i="1" s="1"/>
  <c r="L3198" i="1"/>
  <c r="K3199" i="1"/>
  <c r="M3199" i="1" s="1"/>
  <c r="L3199" i="1"/>
  <c r="K3200" i="1"/>
  <c r="M3200" i="1" s="1"/>
  <c r="L3200" i="1"/>
  <c r="K3201" i="1"/>
  <c r="M3201" i="1" s="1"/>
  <c r="L3201" i="1"/>
  <c r="K3202" i="1"/>
  <c r="M3202" i="1" s="1"/>
  <c r="L3202" i="1"/>
  <c r="K3203" i="1"/>
  <c r="M3203" i="1" s="1"/>
  <c r="L3203" i="1"/>
  <c r="K3204" i="1"/>
  <c r="M3204" i="1" s="1"/>
  <c r="L3204" i="1"/>
  <c r="K3205" i="1"/>
  <c r="M3205" i="1" s="1"/>
  <c r="L3205" i="1"/>
  <c r="K3206" i="1"/>
  <c r="M3206" i="1" s="1"/>
  <c r="L3206" i="1"/>
  <c r="K3207" i="1"/>
  <c r="M3207" i="1" s="1"/>
  <c r="L3207" i="1"/>
  <c r="K3208" i="1"/>
  <c r="M3208" i="1" s="1"/>
  <c r="L3208" i="1"/>
  <c r="K3209" i="1"/>
  <c r="M3209" i="1" s="1"/>
  <c r="L3209" i="1"/>
  <c r="K3210" i="1"/>
  <c r="M3210" i="1" s="1"/>
  <c r="L3210" i="1"/>
  <c r="K3211" i="1"/>
  <c r="M3211" i="1" s="1"/>
  <c r="L3211" i="1"/>
  <c r="K3212" i="1"/>
  <c r="M3212" i="1" s="1"/>
  <c r="L3212" i="1"/>
  <c r="K3213" i="1"/>
  <c r="M3213" i="1" s="1"/>
  <c r="L3213" i="1"/>
  <c r="K3214" i="1"/>
  <c r="M3214" i="1" s="1"/>
  <c r="L3214" i="1"/>
  <c r="K3215" i="1"/>
  <c r="M3215" i="1" s="1"/>
  <c r="L3215" i="1"/>
  <c r="K3216" i="1"/>
  <c r="M3216" i="1" s="1"/>
  <c r="L3216" i="1"/>
  <c r="K3217" i="1"/>
  <c r="M3217" i="1" s="1"/>
  <c r="L3217" i="1"/>
  <c r="K3218" i="1"/>
  <c r="M3218" i="1" s="1"/>
  <c r="L3218" i="1"/>
  <c r="K3219" i="1"/>
  <c r="M3219" i="1" s="1"/>
  <c r="L3219" i="1"/>
  <c r="K3220" i="1"/>
  <c r="M3220" i="1" s="1"/>
  <c r="L3220" i="1"/>
  <c r="K3221" i="1"/>
  <c r="M3221" i="1" s="1"/>
  <c r="L3221" i="1"/>
  <c r="K3222" i="1"/>
  <c r="M3222" i="1" s="1"/>
  <c r="L3222" i="1"/>
  <c r="K3223" i="1"/>
  <c r="M3223" i="1" s="1"/>
  <c r="L3223" i="1"/>
  <c r="K3224" i="1"/>
  <c r="M3224" i="1" s="1"/>
  <c r="L3224" i="1"/>
  <c r="K3225" i="1"/>
  <c r="M3225" i="1" s="1"/>
  <c r="L3225" i="1"/>
  <c r="K3226" i="1"/>
  <c r="M3226" i="1" s="1"/>
  <c r="L3226" i="1"/>
  <c r="K3227" i="1"/>
  <c r="M3227" i="1" s="1"/>
  <c r="L3227" i="1"/>
  <c r="K3228" i="1"/>
  <c r="M3228" i="1" s="1"/>
  <c r="L3228" i="1"/>
  <c r="K3229" i="1"/>
  <c r="M3229" i="1" s="1"/>
  <c r="L3229" i="1"/>
  <c r="K3230" i="1"/>
  <c r="M3230" i="1" s="1"/>
  <c r="L3230" i="1"/>
  <c r="K3231" i="1"/>
  <c r="M3231" i="1" s="1"/>
  <c r="L3231" i="1"/>
  <c r="K3232" i="1"/>
  <c r="M3232" i="1" s="1"/>
  <c r="L3232" i="1"/>
  <c r="K3233" i="1"/>
  <c r="M3233" i="1" s="1"/>
  <c r="L3233" i="1"/>
  <c r="K3234" i="1"/>
  <c r="M3234" i="1" s="1"/>
  <c r="L3234" i="1"/>
  <c r="K3235" i="1"/>
  <c r="M3235" i="1" s="1"/>
  <c r="L3235" i="1"/>
  <c r="K3236" i="1"/>
  <c r="M3236" i="1" s="1"/>
  <c r="L3236" i="1"/>
  <c r="K3237" i="1"/>
  <c r="M3237" i="1" s="1"/>
  <c r="L3237" i="1"/>
  <c r="K3238" i="1"/>
  <c r="M3238" i="1" s="1"/>
  <c r="L3238" i="1"/>
  <c r="K3239" i="1"/>
  <c r="M3239" i="1" s="1"/>
  <c r="L3239" i="1"/>
  <c r="K3240" i="1"/>
  <c r="M3240" i="1" s="1"/>
  <c r="L3240" i="1"/>
  <c r="K3241" i="1"/>
  <c r="M3241" i="1" s="1"/>
  <c r="L3241" i="1"/>
  <c r="K3242" i="1"/>
  <c r="M3242" i="1" s="1"/>
  <c r="L3242" i="1"/>
  <c r="K3243" i="1"/>
  <c r="M3243" i="1" s="1"/>
  <c r="L3243" i="1"/>
  <c r="K3244" i="1"/>
  <c r="M3244" i="1" s="1"/>
  <c r="L3244" i="1"/>
  <c r="K3245" i="1"/>
  <c r="M3245" i="1" s="1"/>
  <c r="L3245" i="1"/>
  <c r="K3246" i="1"/>
  <c r="M3246" i="1" s="1"/>
  <c r="L3246" i="1"/>
  <c r="K3247" i="1"/>
  <c r="M3247" i="1" s="1"/>
  <c r="L3247" i="1"/>
  <c r="K3248" i="1"/>
  <c r="M3248" i="1" s="1"/>
  <c r="L3248" i="1"/>
  <c r="K3249" i="1"/>
  <c r="M3249" i="1" s="1"/>
  <c r="L3249" i="1"/>
  <c r="K3250" i="1"/>
  <c r="M3250" i="1" s="1"/>
  <c r="L3250" i="1"/>
  <c r="K3251" i="1"/>
  <c r="M3251" i="1" s="1"/>
  <c r="L3251" i="1"/>
  <c r="K3252" i="1"/>
  <c r="M3252" i="1" s="1"/>
  <c r="L3252" i="1"/>
  <c r="K3253" i="1"/>
  <c r="M3253" i="1" s="1"/>
  <c r="L3253" i="1"/>
  <c r="K3254" i="1"/>
  <c r="M3254" i="1" s="1"/>
  <c r="L3254" i="1"/>
  <c r="K3255" i="1"/>
  <c r="M3255" i="1" s="1"/>
  <c r="L3255" i="1"/>
  <c r="K3256" i="1"/>
  <c r="M3256" i="1" s="1"/>
  <c r="L3256" i="1"/>
  <c r="K3257" i="1"/>
  <c r="M3257" i="1" s="1"/>
  <c r="L3257" i="1"/>
  <c r="K3258" i="1"/>
  <c r="M3258" i="1" s="1"/>
  <c r="L3258" i="1"/>
  <c r="K3259" i="1"/>
  <c r="M3259" i="1" s="1"/>
  <c r="L3259" i="1"/>
  <c r="K3260" i="1"/>
  <c r="M3260" i="1" s="1"/>
  <c r="L3260" i="1"/>
  <c r="K3261" i="1"/>
  <c r="M3261" i="1" s="1"/>
  <c r="L3261" i="1"/>
  <c r="K3262" i="1"/>
  <c r="M3262" i="1" s="1"/>
  <c r="L3262" i="1"/>
  <c r="K3263" i="1"/>
  <c r="M3263" i="1" s="1"/>
  <c r="L3263" i="1"/>
  <c r="K3264" i="1"/>
  <c r="M3264" i="1" s="1"/>
  <c r="L3264" i="1"/>
  <c r="K3265" i="1"/>
  <c r="M3265" i="1" s="1"/>
  <c r="L3265" i="1"/>
  <c r="K3266" i="1"/>
  <c r="M3266" i="1" s="1"/>
  <c r="L3266" i="1"/>
  <c r="K3267" i="1"/>
  <c r="M3267" i="1" s="1"/>
  <c r="L3267" i="1"/>
  <c r="K3268" i="1"/>
  <c r="M3268" i="1" s="1"/>
  <c r="L3268" i="1"/>
  <c r="K3269" i="1"/>
  <c r="M3269" i="1" s="1"/>
  <c r="L3269" i="1"/>
  <c r="K3270" i="1"/>
  <c r="M3270" i="1" s="1"/>
  <c r="L3270" i="1"/>
  <c r="K3271" i="1"/>
  <c r="M3271" i="1" s="1"/>
  <c r="L3271" i="1"/>
  <c r="K3272" i="1"/>
  <c r="M3272" i="1" s="1"/>
  <c r="L3272" i="1"/>
  <c r="K3273" i="1"/>
  <c r="M3273" i="1" s="1"/>
  <c r="L3273" i="1"/>
  <c r="K3274" i="1"/>
  <c r="M3274" i="1" s="1"/>
  <c r="L3274" i="1"/>
  <c r="K3275" i="1"/>
  <c r="M3275" i="1" s="1"/>
  <c r="L3275" i="1"/>
  <c r="K3276" i="1"/>
  <c r="M3276" i="1" s="1"/>
  <c r="L3276" i="1"/>
  <c r="K3277" i="1"/>
  <c r="M3277" i="1" s="1"/>
  <c r="L3277" i="1"/>
  <c r="K3278" i="1"/>
  <c r="M3278" i="1" s="1"/>
  <c r="L3278" i="1"/>
  <c r="K3279" i="1"/>
  <c r="M3279" i="1" s="1"/>
  <c r="L3279" i="1"/>
  <c r="K3280" i="1"/>
  <c r="M3280" i="1" s="1"/>
  <c r="L3280" i="1"/>
  <c r="K3281" i="1"/>
  <c r="M3281" i="1" s="1"/>
  <c r="L3281" i="1"/>
  <c r="K3282" i="1"/>
  <c r="M3282" i="1" s="1"/>
  <c r="L3282" i="1"/>
  <c r="K3283" i="1"/>
  <c r="M3283" i="1" s="1"/>
  <c r="L3283" i="1"/>
  <c r="K3284" i="1"/>
  <c r="M3284" i="1" s="1"/>
  <c r="L3284" i="1"/>
  <c r="K3285" i="1"/>
  <c r="M3285" i="1" s="1"/>
  <c r="L3285" i="1"/>
  <c r="K3286" i="1"/>
  <c r="M3286" i="1" s="1"/>
  <c r="L3286" i="1"/>
  <c r="K3287" i="1"/>
  <c r="M3287" i="1" s="1"/>
  <c r="L3287" i="1"/>
  <c r="K3288" i="1"/>
  <c r="M3288" i="1" s="1"/>
  <c r="L3288" i="1"/>
  <c r="K3289" i="1"/>
  <c r="M3289" i="1" s="1"/>
  <c r="L3289" i="1"/>
  <c r="K3290" i="1"/>
  <c r="M3290" i="1" s="1"/>
  <c r="L3290" i="1"/>
  <c r="K3291" i="1"/>
  <c r="M3291" i="1" s="1"/>
  <c r="L3291" i="1"/>
  <c r="K3292" i="1"/>
  <c r="M3292" i="1" s="1"/>
  <c r="L3292" i="1"/>
  <c r="K3293" i="1"/>
  <c r="M3293" i="1" s="1"/>
  <c r="L3293" i="1"/>
  <c r="K3294" i="1"/>
  <c r="M3294" i="1" s="1"/>
  <c r="L3294" i="1"/>
  <c r="K3295" i="1"/>
  <c r="M3295" i="1" s="1"/>
  <c r="L3295" i="1"/>
  <c r="K3296" i="1"/>
  <c r="M3296" i="1" s="1"/>
  <c r="L3296" i="1"/>
  <c r="K3297" i="1"/>
  <c r="M3297" i="1" s="1"/>
  <c r="L3297" i="1"/>
  <c r="K3298" i="1"/>
  <c r="M3298" i="1" s="1"/>
  <c r="L3298" i="1"/>
  <c r="K3299" i="1"/>
  <c r="M3299" i="1" s="1"/>
  <c r="L3299" i="1"/>
  <c r="K3300" i="1"/>
  <c r="M3300" i="1" s="1"/>
  <c r="L3300" i="1"/>
  <c r="K3301" i="1"/>
  <c r="M3301" i="1" s="1"/>
  <c r="L3301" i="1"/>
  <c r="K3302" i="1"/>
  <c r="M3302" i="1" s="1"/>
  <c r="L3302" i="1"/>
  <c r="K3303" i="1"/>
  <c r="M3303" i="1" s="1"/>
  <c r="L3303" i="1"/>
  <c r="K3304" i="1"/>
  <c r="M3304" i="1" s="1"/>
  <c r="L3304" i="1"/>
  <c r="K3305" i="1"/>
  <c r="M3305" i="1" s="1"/>
  <c r="L3305" i="1"/>
  <c r="K3306" i="1"/>
  <c r="M3306" i="1" s="1"/>
  <c r="L3306" i="1"/>
  <c r="K3307" i="1"/>
  <c r="M3307" i="1" s="1"/>
  <c r="L3307" i="1"/>
  <c r="K3308" i="1"/>
  <c r="M3308" i="1" s="1"/>
  <c r="L3308" i="1"/>
  <c r="K3309" i="1"/>
  <c r="M3309" i="1" s="1"/>
  <c r="L3309" i="1"/>
  <c r="K3310" i="1"/>
  <c r="M3310" i="1" s="1"/>
  <c r="L3310" i="1"/>
  <c r="K3311" i="1"/>
  <c r="M3311" i="1" s="1"/>
  <c r="L3311" i="1"/>
  <c r="K3312" i="1"/>
  <c r="M3312" i="1" s="1"/>
  <c r="L3312" i="1"/>
  <c r="K3313" i="1"/>
  <c r="M3313" i="1" s="1"/>
  <c r="L3313" i="1"/>
  <c r="K3314" i="1"/>
  <c r="M3314" i="1" s="1"/>
  <c r="L3314" i="1"/>
  <c r="K3315" i="1"/>
  <c r="M3315" i="1" s="1"/>
  <c r="L3315" i="1"/>
  <c r="K3316" i="1"/>
  <c r="M3316" i="1" s="1"/>
  <c r="L3316" i="1"/>
  <c r="K3317" i="1"/>
  <c r="M3317" i="1" s="1"/>
  <c r="L3317" i="1"/>
  <c r="K3318" i="1"/>
  <c r="M3318" i="1" s="1"/>
  <c r="L3318" i="1"/>
  <c r="K3319" i="1"/>
  <c r="M3319" i="1" s="1"/>
  <c r="L3319" i="1"/>
  <c r="K3320" i="1"/>
  <c r="M3320" i="1" s="1"/>
  <c r="L3320" i="1"/>
  <c r="K3321" i="1"/>
  <c r="M3321" i="1" s="1"/>
  <c r="L3321" i="1"/>
  <c r="K3322" i="1"/>
  <c r="M3322" i="1" s="1"/>
  <c r="L3322" i="1"/>
  <c r="K3323" i="1"/>
  <c r="M3323" i="1" s="1"/>
  <c r="L3323" i="1"/>
  <c r="K3324" i="1"/>
  <c r="M3324" i="1" s="1"/>
  <c r="L3324" i="1"/>
  <c r="K3325" i="1"/>
  <c r="M3325" i="1" s="1"/>
  <c r="L3325" i="1"/>
  <c r="K3326" i="1"/>
  <c r="M3326" i="1" s="1"/>
  <c r="L3326" i="1"/>
  <c r="K3327" i="1"/>
  <c r="M3327" i="1" s="1"/>
  <c r="L3327" i="1"/>
  <c r="K3328" i="1"/>
  <c r="M3328" i="1" s="1"/>
  <c r="L3328" i="1"/>
  <c r="K3329" i="1"/>
  <c r="M3329" i="1" s="1"/>
  <c r="L3329" i="1"/>
  <c r="K3330" i="1"/>
  <c r="M3330" i="1" s="1"/>
  <c r="L3330" i="1"/>
  <c r="K3331" i="1"/>
  <c r="M3331" i="1" s="1"/>
  <c r="L3331" i="1"/>
  <c r="K3332" i="1"/>
  <c r="M3332" i="1" s="1"/>
  <c r="L3332" i="1"/>
  <c r="K3333" i="1"/>
  <c r="M3333" i="1" s="1"/>
  <c r="L3333" i="1"/>
  <c r="K3334" i="1"/>
  <c r="M3334" i="1" s="1"/>
  <c r="L3334" i="1"/>
  <c r="K3335" i="1"/>
  <c r="M3335" i="1" s="1"/>
  <c r="L3335" i="1"/>
  <c r="K3336" i="1"/>
  <c r="M3336" i="1" s="1"/>
  <c r="L3336" i="1"/>
  <c r="K3337" i="1"/>
  <c r="M3337" i="1" s="1"/>
  <c r="L3337" i="1"/>
  <c r="K3338" i="1"/>
  <c r="M3338" i="1" s="1"/>
  <c r="L3338" i="1"/>
  <c r="K3339" i="1"/>
  <c r="M3339" i="1" s="1"/>
  <c r="L3339" i="1"/>
  <c r="K3340" i="1"/>
  <c r="M3340" i="1" s="1"/>
  <c r="L3340" i="1"/>
  <c r="K3341" i="1"/>
  <c r="M3341" i="1" s="1"/>
  <c r="L3341" i="1"/>
  <c r="K3342" i="1"/>
  <c r="M3342" i="1" s="1"/>
  <c r="L3342" i="1"/>
  <c r="K3343" i="1"/>
  <c r="M3343" i="1" s="1"/>
  <c r="L3343" i="1"/>
  <c r="K3344" i="1"/>
  <c r="M3344" i="1" s="1"/>
  <c r="L3344" i="1"/>
  <c r="K3345" i="1"/>
  <c r="M3345" i="1" s="1"/>
  <c r="L3345" i="1"/>
  <c r="K3346" i="1"/>
  <c r="M3346" i="1" s="1"/>
  <c r="L3346" i="1"/>
  <c r="K3347" i="1"/>
  <c r="M3347" i="1" s="1"/>
  <c r="L3347" i="1"/>
  <c r="K3348" i="1"/>
  <c r="M3348" i="1" s="1"/>
  <c r="L3348" i="1"/>
  <c r="K3349" i="1"/>
  <c r="M3349" i="1" s="1"/>
  <c r="L3349" i="1"/>
  <c r="K3350" i="1"/>
  <c r="M3350" i="1" s="1"/>
  <c r="L3350" i="1"/>
  <c r="K3351" i="1"/>
  <c r="M3351" i="1" s="1"/>
  <c r="L3351" i="1"/>
  <c r="K3352" i="1"/>
  <c r="M3352" i="1" s="1"/>
  <c r="L3352" i="1"/>
  <c r="K3353" i="1"/>
  <c r="M3353" i="1" s="1"/>
  <c r="L3353" i="1"/>
  <c r="K3354" i="1"/>
  <c r="M3354" i="1" s="1"/>
  <c r="L3354" i="1"/>
  <c r="K3355" i="1"/>
  <c r="M3355" i="1" s="1"/>
  <c r="L3355" i="1"/>
  <c r="K3356" i="1"/>
  <c r="M3356" i="1" s="1"/>
  <c r="L3356" i="1"/>
  <c r="K3357" i="1"/>
  <c r="M3357" i="1" s="1"/>
  <c r="L3357" i="1"/>
  <c r="K3358" i="1"/>
  <c r="M3358" i="1" s="1"/>
  <c r="L3358" i="1"/>
  <c r="K3359" i="1"/>
  <c r="M3359" i="1" s="1"/>
  <c r="L3359" i="1"/>
  <c r="K3360" i="1"/>
  <c r="M3360" i="1" s="1"/>
  <c r="L3360" i="1"/>
  <c r="K3361" i="1"/>
  <c r="M3361" i="1" s="1"/>
  <c r="L3361" i="1"/>
  <c r="K3362" i="1"/>
  <c r="M3362" i="1" s="1"/>
  <c r="L3362" i="1"/>
  <c r="K3363" i="1"/>
  <c r="M3363" i="1" s="1"/>
  <c r="L3363" i="1"/>
  <c r="K3364" i="1"/>
  <c r="M3364" i="1" s="1"/>
  <c r="L3364" i="1"/>
  <c r="K3365" i="1"/>
  <c r="M3365" i="1" s="1"/>
  <c r="L3365" i="1"/>
  <c r="K3366" i="1"/>
  <c r="M3366" i="1" s="1"/>
  <c r="L3366" i="1"/>
  <c r="K3367" i="1"/>
  <c r="M3367" i="1" s="1"/>
  <c r="L3367" i="1"/>
  <c r="K3368" i="1"/>
  <c r="M3368" i="1" s="1"/>
  <c r="L3368" i="1"/>
  <c r="K3369" i="1"/>
  <c r="M3369" i="1" s="1"/>
  <c r="L3369" i="1"/>
  <c r="K3370" i="1"/>
  <c r="M3370" i="1" s="1"/>
  <c r="L3370" i="1"/>
  <c r="K3371" i="1"/>
  <c r="M3371" i="1" s="1"/>
  <c r="L3371" i="1"/>
  <c r="K3372" i="1"/>
  <c r="M3372" i="1" s="1"/>
  <c r="L3372" i="1"/>
  <c r="K3373" i="1"/>
  <c r="M3373" i="1" s="1"/>
  <c r="L3373" i="1"/>
  <c r="K3374" i="1"/>
  <c r="M3374" i="1" s="1"/>
  <c r="L3374" i="1"/>
  <c r="K3375" i="1"/>
  <c r="M3375" i="1" s="1"/>
  <c r="L3375" i="1"/>
  <c r="K3376" i="1"/>
  <c r="M3376" i="1" s="1"/>
  <c r="L3376" i="1"/>
  <c r="K3377" i="1"/>
  <c r="M3377" i="1" s="1"/>
  <c r="L3377" i="1"/>
  <c r="K3378" i="1"/>
  <c r="M3378" i="1" s="1"/>
  <c r="L3378" i="1"/>
  <c r="K3379" i="1"/>
  <c r="M3379" i="1" s="1"/>
  <c r="L3379" i="1"/>
  <c r="K3380" i="1"/>
  <c r="M3380" i="1" s="1"/>
  <c r="L3380" i="1"/>
  <c r="K3381" i="1"/>
  <c r="M3381" i="1" s="1"/>
  <c r="L3381" i="1"/>
  <c r="K3382" i="1"/>
  <c r="M3382" i="1" s="1"/>
  <c r="L3382" i="1"/>
  <c r="K3383" i="1"/>
  <c r="M3383" i="1" s="1"/>
  <c r="L3383" i="1"/>
  <c r="K3384" i="1"/>
  <c r="M3384" i="1" s="1"/>
  <c r="L3384" i="1"/>
  <c r="K3385" i="1"/>
  <c r="M3385" i="1" s="1"/>
  <c r="L3385" i="1"/>
  <c r="K3386" i="1"/>
  <c r="M3386" i="1" s="1"/>
  <c r="L3386" i="1"/>
  <c r="K3387" i="1"/>
  <c r="M3387" i="1" s="1"/>
  <c r="L3387" i="1"/>
  <c r="K3388" i="1"/>
  <c r="M3388" i="1" s="1"/>
  <c r="L3388" i="1"/>
  <c r="K3389" i="1"/>
  <c r="M3389" i="1" s="1"/>
  <c r="L3389" i="1"/>
  <c r="K3390" i="1"/>
  <c r="M3390" i="1" s="1"/>
  <c r="L3390" i="1"/>
  <c r="K3391" i="1"/>
  <c r="M3391" i="1" s="1"/>
  <c r="L3391" i="1"/>
  <c r="K3392" i="1"/>
  <c r="M3392" i="1" s="1"/>
  <c r="L3392" i="1"/>
  <c r="K3393" i="1"/>
  <c r="M3393" i="1" s="1"/>
  <c r="L3393" i="1"/>
  <c r="K3394" i="1"/>
  <c r="M3394" i="1" s="1"/>
  <c r="L3394" i="1"/>
  <c r="K3395" i="1"/>
  <c r="M3395" i="1" s="1"/>
  <c r="L3395" i="1"/>
  <c r="K3396" i="1"/>
  <c r="M3396" i="1" s="1"/>
  <c r="L3396" i="1"/>
  <c r="K3397" i="1"/>
  <c r="M3397" i="1" s="1"/>
  <c r="L3397" i="1"/>
  <c r="K3398" i="1"/>
  <c r="M3398" i="1" s="1"/>
  <c r="L3398" i="1"/>
  <c r="K3399" i="1"/>
  <c r="M3399" i="1" s="1"/>
  <c r="L3399" i="1"/>
  <c r="K3400" i="1"/>
  <c r="M3400" i="1" s="1"/>
  <c r="L3400" i="1"/>
  <c r="K3401" i="1"/>
  <c r="M3401" i="1" s="1"/>
  <c r="L3401" i="1"/>
  <c r="K3402" i="1"/>
  <c r="M3402" i="1" s="1"/>
  <c r="L3402" i="1"/>
  <c r="K3403" i="1"/>
  <c r="M3403" i="1" s="1"/>
  <c r="L3403" i="1"/>
  <c r="K3404" i="1"/>
  <c r="M3404" i="1" s="1"/>
  <c r="L3404" i="1"/>
  <c r="K3405" i="1"/>
  <c r="M3405" i="1" s="1"/>
  <c r="L3405" i="1"/>
  <c r="K3406" i="1"/>
  <c r="M3406" i="1" s="1"/>
  <c r="L3406" i="1"/>
  <c r="K3407" i="1"/>
  <c r="M3407" i="1" s="1"/>
  <c r="L3407" i="1"/>
  <c r="K3408" i="1"/>
  <c r="M3408" i="1" s="1"/>
  <c r="L3408" i="1"/>
  <c r="K3409" i="1"/>
  <c r="M3409" i="1" s="1"/>
  <c r="L3409" i="1"/>
  <c r="K3410" i="1"/>
  <c r="M3410" i="1" s="1"/>
  <c r="L3410" i="1"/>
  <c r="K3411" i="1"/>
  <c r="M3411" i="1" s="1"/>
  <c r="L3411" i="1"/>
  <c r="K3412" i="1"/>
  <c r="M3412" i="1" s="1"/>
  <c r="L3412" i="1"/>
  <c r="K3413" i="1"/>
  <c r="M3413" i="1" s="1"/>
  <c r="L3413" i="1"/>
  <c r="K3414" i="1"/>
  <c r="M3414" i="1" s="1"/>
  <c r="L3414" i="1"/>
  <c r="K3415" i="1"/>
  <c r="M3415" i="1" s="1"/>
  <c r="L3415" i="1"/>
  <c r="K3416" i="1"/>
  <c r="M3416" i="1" s="1"/>
  <c r="L3416" i="1"/>
  <c r="K3417" i="1"/>
  <c r="M3417" i="1" s="1"/>
  <c r="L3417" i="1"/>
  <c r="K3418" i="1"/>
  <c r="M3418" i="1" s="1"/>
  <c r="L3418" i="1"/>
  <c r="K3419" i="1"/>
  <c r="M3419" i="1" s="1"/>
  <c r="L3419" i="1"/>
  <c r="K3420" i="1"/>
  <c r="M3420" i="1" s="1"/>
  <c r="L3420" i="1"/>
  <c r="K3421" i="1"/>
  <c r="M3421" i="1" s="1"/>
  <c r="L3421" i="1"/>
  <c r="K3422" i="1"/>
  <c r="M3422" i="1" s="1"/>
  <c r="L3422" i="1"/>
  <c r="K3423" i="1"/>
  <c r="M3423" i="1" s="1"/>
  <c r="L3423" i="1"/>
  <c r="K3424" i="1"/>
  <c r="M3424" i="1" s="1"/>
  <c r="L3424" i="1"/>
  <c r="K3425" i="1"/>
  <c r="M3425" i="1" s="1"/>
  <c r="L3425" i="1"/>
  <c r="K3426" i="1"/>
  <c r="M3426" i="1" s="1"/>
  <c r="L3426" i="1"/>
  <c r="K3427" i="1"/>
  <c r="M3427" i="1" s="1"/>
  <c r="L3427" i="1"/>
  <c r="K3428" i="1"/>
  <c r="M3428" i="1" s="1"/>
  <c r="L3428" i="1"/>
  <c r="K3429" i="1"/>
  <c r="M3429" i="1" s="1"/>
  <c r="L3429" i="1"/>
  <c r="K3430" i="1"/>
  <c r="M3430" i="1" s="1"/>
  <c r="L3430" i="1"/>
  <c r="K3431" i="1"/>
  <c r="M3431" i="1" s="1"/>
  <c r="L3431" i="1"/>
  <c r="K3432" i="1"/>
  <c r="M3432" i="1" s="1"/>
  <c r="L3432" i="1"/>
  <c r="K3433" i="1"/>
  <c r="M3433" i="1" s="1"/>
  <c r="L3433" i="1"/>
  <c r="K3434" i="1"/>
  <c r="M3434" i="1" s="1"/>
  <c r="L3434" i="1"/>
  <c r="K3435" i="1"/>
  <c r="M3435" i="1" s="1"/>
  <c r="L3435" i="1"/>
  <c r="K3436" i="1"/>
  <c r="M3436" i="1" s="1"/>
  <c r="L3436" i="1"/>
  <c r="K3437" i="1"/>
  <c r="M3437" i="1" s="1"/>
  <c r="L3437" i="1"/>
  <c r="K3438" i="1"/>
  <c r="M3438" i="1" s="1"/>
  <c r="L3438" i="1"/>
  <c r="K3439" i="1"/>
  <c r="M3439" i="1" s="1"/>
  <c r="L3439" i="1"/>
  <c r="K3440" i="1"/>
  <c r="M3440" i="1" s="1"/>
  <c r="L3440" i="1"/>
  <c r="K3441" i="1"/>
  <c r="M3441" i="1" s="1"/>
  <c r="L3441" i="1"/>
  <c r="K3442" i="1"/>
  <c r="M3442" i="1" s="1"/>
  <c r="L3442" i="1"/>
  <c r="K3443" i="1"/>
  <c r="M3443" i="1" s="1"/>
  <c r="L3443" i="1"/>
  <c r="K3444" i="1"/>
  <c r="M3444" i="1" s="1"/>
  <c r="L3444" i="1"/>
  <c r="K3445" i="1"/>
  <c r="M3445" i="1" s="1"/>
  <c r="L3445" i="1"/>
  <c r="K3446" i="1"/>
  <c r="M3446" i="1" s="1"/>
  <c r="L3446" i="1"/>
  <c r="K3447" i="1"/>
  <c r="M3447" i="1" s="1"/>
  <c r="L3447" i="1"/>
  <c r="K3448" i="1"/>
  <c r="M3448" i="1" s="1"/>
  <c r="L3448" i="1"/>
  <c r="K3449" i="1"/>
  <c r="M3449" i="1" s="1"/>
  <c r="L3449" i="1"/>
  <c r="K3450" i="1"/>
  <c r="M3450" i="1" s="1"/>
  <c r="L3450" i="1"/>
  <c r="K3451" i="1"/>
  <c r="M3451" i="1" s="1"/>
  <c r="L3451" i="1"/>
  <c r="K3452" i="1"/>
  <c r="M3452" i="1" s="1"/>
  <c r="L3452" i="1"/>
  <c r="K3453" i="1"/>
  <c r="M3453" i="1" s="1"/>
  <c r="L3453" i="1"/>
  <c r="K3454" i="1"/>
  <c r="M3454" i="1" s="1"/>
  <c r="L3454" i="1"/>
  <c r="K3455" i="1"/>
  <c r="M3455" i="1" s="1"/>
  <c r="L3455" i="1"/>
  <c r="K3456" i="1"/>
  <c r="M3456" i="1" s="1"/>
  <c r="L3456" i="1"/>
  <c r="K3457" i="1"/>
  <c r="M3457" i="1" s="1"/>
  <c r="L3457" i="1"/>
  <c r="K3458" i="1"/>
  <c r="M3458" i="1" s="1"/>
  <c r="L3458" i="1"/>
  <c r="K3459" i="1"/>
  <c r="M3459" i="1" s="1"/>
  <c r="L3459" i="1"/>
  <c r="K3460" i="1"/>
  <c r="M3460" i="1" s="1"/>
  <c r="L3460" i="1"/>
  <c r="K3461" i="1"/>
  <c r="M3461" i="1" s="1"/>
  <c r="L3461" i="1"/>
  <c r="K3462" i="1"/>
  <c r="M3462" i="1" s="1"/>
  <c r="L3462" i="1"/>
  <c r="K3463" i="1"/>
  <c r="M3463" i="1" s="1"/>
  <c r="L3463" i="1"/>
  <c r="K3464" i="1"/>
  <c r="M3464" i="1" s="1"/>
  <c r="L3464" i="1"/>
  <c r="K3465" i="1"/>
  <c r="M3465" i="1" s="1"/>
  <c r="L3465" i="1"/>
  <c r="K3466" i="1"/>
  <c r="M3466" i="1" s="1"/>
  <c r="L3466" i="1"/>
  <c r="K3467" i="1"/>
  <c r="M3467" i="1" s="1"/>
  <c r="L3467" i="1"/>
  <c r="K3468" i="1"/>
  <c r="M3468" i="1" s="1"/>
  <c r="L3468" i="1"/>
  <c r="K3469" i="1"/>
  <c r="M3469" i="1" s="1"/>
  <c r="L3469" i="1"/>
  <c r="K3470" i="1"/>
  <c r="M3470" i="1" s="1"/>
  <c r="L3470" i="1"/>
  <c r="K3471" i="1"/>
  <c r="M3471" i="1" s="1"/>
  <c r="L3471" i="1"/>
  <c r="K3472" i="1"/>
  <c r="M3472" i="1" s="1"/>
  <c r="L3472" i="1"/>
  <c r="K3473" i="1"/>
  <c r="M3473" i="1" s="1"/>
  <c r="L3473" i="1"/>
  <c r="K3474" i="1"/>
  <c r="M3474" i="1" s="1"/>
  <c r="L3474" i="1"/>
  <c r="K3475" i="1"/>
  <c r="M3475" i="1" s="1"/>
  <c r="L3475" i="1"/>
  <c r="K3476" i="1"/>
  <c r="M3476" i="1" s="1"/>
  <c r="L3476" i="1"/>
  <c r="K3477" i="1"/>
  <c r="M3477" i="1" s="1"/>
  <c r="L3477" i="1"/>
  <c r="K3478" i="1"/>
  <c r="M3478" i="1" s="1"/>
  <c r="L3478" i="1"/>
  <c r="K3479" i="1"/>
  <c r="M3479" i="1" s="1"/>
  <c r="L3479" i="1"/>
  <c r="K3480" i="1"/>
  <c r="M3480" i="1" s="1"/>
  <c r="L3480" i="1"/>
  <c r="K3481" i="1"/>
  <c r="M3481" i="1" s="1"/>
  <c r="L3481" i="1"/>
  <c r="K3482" i="1"/>
  <c r="M3482" i="1" s="1"/>
  <c r="L3482" i="1"/>
  <c r="K3483" i="1"/>
  <c r="M3483" i="1" s="1"/>
  <c r="L3483" i="1"/>
  <c r="K3484" i="1"/>
  <c r="M3484" i="1" s="1"/>
  <c r="L3484" i="1"/>
  <c r="K3485" i="1"/>
  <c r="M3485" i="1" s="1"/>
  <c r="L3485" i="1"/>
  <c r="K3486" i="1"/>
  <c r="M3486" i="1" s="1"/>
  <c r="L3486" i="1"/>
  <c r="K3487" i="1"/>
  <c r="M3487" i="1" s="1"/>
  <c r="L3487" i="1"/>
  <c r="K3488" i="1"/>
  <c r="M3488" i="1" s="1"/>
  <c r="L3488" i="1"/>
  <c r="K3489" i="1"/>
  <c r="M3489" i="1" s="1"/>
  <c r="L3489" i="1"/>
  <c r="K3490" i="1"/>
  <c r="M3490" i="1" s="1"/>
  <c r="L3490" i="1"/>
  <c r="K3491" i="1"/>
  <c r="M3491" i="1" s="1"/>
  <c r="L3491" i="1"/>
  <c r="K3492" i="1"/>
  <c r="M3492" i="1" s="1"/>
  <c r="L3492" i="1"/>
  <c r="K3493" i="1"/>
  <c r="M3493" i="1" s="1"/>
  <c r="L3493" i="1"/>
  <c r="K3494" i="1"/>
  <c r="M3494" i="1" s="1"/>
  <c r="L3494" i="1"/>
  <c r="K3495" i="1"/>
  <c r="M3495" i="1" s="1"/>
  <c r="L3495" i="1"/>
  <c r="K3496" i="1"/>
  <c r="M3496" i="1" s="1"/>
  <c r="L3496" i="1"/>
  <c r="K3497" i="1"/>
  <c r="M3497" i="1" s="1"/>
  <c r="L3497" i="1"/>
  <c r="K3498" i="1"/>
  <c r="M3498" i="1" s="1"/>
  <c r="L3498" i="1"/>
  <c r="K3499" i="1"/>
  <c r="M3499" i="1" s="1"/>
  <c r="L3499" i="1"/>
  <c r="K3500" i="1"/>
  <c r="M3500" i="1" s="1"/>
  <c r="L3500" i="1"/>
  <c r="K3501" i="1"/>
  <c r="M3501" i="1" s="1"/>
  <c r="L3501" i="1"/>
  <c r="K3502" i="1"/>
  <c r="M3502" i="1" s="1"/>
  <c r="L3502" i="1"/>
  <c r="K3503" i="1"/>
  <c r="M3503" i="1" s="1"/>
  <c r="L3503" i="1"/>
  <c r="K3504" i="1"/>
  <c r="M3504" i="1" s="1"/>
  <c r="L3504" i="1"/>
  <c r="K3505" i="1"/>
  <c r="M3505" i="1" s="1"/>
  <c r="L3505" i="1"/>
  <c r="K3506" i="1"/>
  <c r="M3506" i="1" s="1"/>
  <c r="L3506" i="1"/>
  <c r="K3507" i="1"/>
  <c r="M3507" i="1" s="1"/>
  <c r="L3507" i="1"/>
  <c r="K3508" i="1"/>
  <c r="M3508" i="1" s="1"/>
  <c r="L3508" i="1"/>
  <c r="K3509" i="1"/>
  <c r="M3509" i="1" s="1"/>
  <c r="L3509" i="1"/>
  <c r="K3510" i="1"/>
  <c r="M3510" i="1" s="1"/>
  <c r="L3510" i="1"/>
  <c r="K3511" i="1"/>
  <c r="M3511" i="1" s="1"/>
  <c r="L3511" i="1"/>
  <c r="K3512" i="1"/>
  <c r="M3512" i="1" s="1"/>
  <c r="L3512" i="1"/>
  <c r="K3513" i="1"/>
  <c r="M3513" i="1" s="1"/>
  <c r="L3513" i="1"/>
  <c r="K3514" i="1"/>
  <c r="M3514" i="1" s="1"/>
  <c r="L3514" i="1"/>
  <c r="K3515" i="1"/>
  <c r="M3515" i="1" s="1"/>
  <c r="L3515" i="1"/>
  <c r="K3516" i="1"/>
  <c r="M3516" i="1" s="1"/>
  <c r="L3516" i="1"/>
  <c r="K3517" i="1"/>
  <c r="M3517" i="1" s="1"/>
  <c r="L3517" i="1"/>
  <c r="K3518" i="1"/>
  <c r="M3518" i="1" s="1"/>
  <c r="L3518" i="1"/>
  <c r="K3519" i="1"/>
  <c r="M3519" i="1" s="1"/>
  <c r="L3519" i="1"/>
  <c r="K3520" i="1"/>
  <c r="M3520" i="1" s="1"/>
  <c r="L3520" i="1"/>
  <c r="K3521" i="1"/>
  <c r="M3521" i="1" s="1"/>
  <c r="L3521" i="1"/>
  <c r="K3522" i="1"/>
  <c r="M3522" i="1" s="1"/>
  <c r="L3522" i="1"/>
  <c r="K3523" i="1"/>
  <c r="M3523" i="1" s="1"/>
  <c r="L3523" i="1"/>
  <c r="K3524" i="1"/>
  <c r="M3524" i="1" s="1"/>
  <c r="L3524" i="1"/>
  <c r="K3525" i="1"/>
  <c r="M3525" i="1" s="1"/>
  <c r="L3525" i="1"/>
  <c r="K3526" i="1"/>
  <c r="M3526" i="1" s="1"/>
  <c r="L3526" i="1"/>
  <c r="K3527" i="1"/>
  <c r="M3527" i="1" s="1"/>
  <c r="L3527" i="1"/>
  <c r="K3528" i="1"/>
  <c r="M3528" i="1" s="1"/>
  <c r="L3528" i="1"/>
  <c r="K3529" i="1"/>
  <c r="M3529" i="1" s="1"/>
  <c r="L3529" i="1"/>
  <c r="K3530" i="1"/>
  <c r="M3530" i="1" s="1"/>
  <c r="L3530" i="1"/>
  <c r="K3531" i="1"/>
  <c r="M3531" i="1" s="1"/>
  <c r="L3531" i="1"/>
  <c r="K3532" i="1"/>
  <c r="M3532" i="1" s="1"/>
  <c r="L3532" i="1"/>
  <c r="K3533" i="1"/>
  <c r="M3533" i="1" s="1"/>
  <c r="L3533" i="1"/>
  <c r="K3534" i="1"/>
  <c r="M3534" i="1" s="1"/>
  <c r="L3534" i="1"/>
  <c r="K3535" i="1"/>
  <c r="M3535" i="1" s="1"/>
  <c r="L3535" i="1"/>
  <c r="K3536" i="1"/>
  <c r="M3536" i="1" s="1"/>
  <c r="L3536" i="1"/>
  <c r="K3537" i="1"/>
  <c r="M3537" i="1" s="1"/>
  <c r="L3537" i="1"/>
  <c r="K3538" i="1"/>
  <c r="M3538" i="1" s="1"/>
  <c r="L3538" i="1"/>
  <c r="K3539" i="1"/>
  <c r="M3539" i="1" s="1"/>
  <c r="L3539" i="1"/>
  <c r="K3540" i="1"/>
  <c r="M3540" i="1" s="1"/>
  <c r="L3540" i="1"/>
  <c r="K3541" i="1"/>
  <c r="M3541" i="1" s="1"/>
  <c r="L3541" i="1"/>
  <c r="K3542" i="1"/>
  <c r="M3542" i="1" s="1"/>
  <c r="L3542" i="1"/>
  <c r="K3543" i="1"/>
  <c r="M3543" i="1" s="1"/>
  <c r="L3543" i="1"/>
  <c r="K3544" i="1"/>
  <c r="M3544" i="1" s="1"/>
  <c r="L3544" i="1"/>
  <c r="K3545" i="1"/>
  <c r="M3545" i="1" s="1"/>
  <c r="L3545" i="1"/>
  <c r="K3546" i="1"/>
  <c r="M3546" i="1" s="1"/>
  <c r="L3546" i="1"/>
  <c r="K3547" i="1"/>
  <c r="M3547" i="1" s="1"/>
  <c r="L3547" i="1"/>
  <c r="K3548" i="1"/>
  <c r="M3548" i="1" s="1"/>
  <c r="L3548" i="1"/>
  <c r="K3549" i="1"/>
  <c r="M3549" i="1" s="1"/>
  <c r="L3549" i="1"/>
  <c r="K3550" i="1"/>
  <c r="M3550" i="1" s="1"/>
  <c r="L3550" i="1"/>
  <c r="K3551" i="1"/>
  <c r="M3551" i="1" s="1"/>
  <c r="L3551" i="1"/>
  <c r="K3552" i="1"/>
  <c r="M3552" i="1" s="1"/>
  <c r="L3552" i="1"/>
  <c r="K3553" i="1"/>
  <c r="M3553" i="1" s="1"/>
  <c r="L3553" i="1"/>
  <c r="K3554" i="1"/>
  <c r="M3554" i="1" s="1"/>
  <c r="L3554" i="1"/>
  <c r="K3555" i="1"/>
  <c r="M3555" i="1" s="1"/>
  <c r="L3555" i="1"/>
  <c r="K3556" i="1"/>
  <c r="M3556" i="1" s="1"/>
  <c r="L3556" i="1"/>
  <c r="K3557" i="1"/>
  <c r="M3557" i="1" s="1"/>
  <c r="L3557" i="1"/>
  <c r="K3558" i="1"/>
  <c r="M3558" i="1" s="1"/>
  <c r="L3558" i="1"/>
  <c r="K3559" i="1"/>
  <c r="M3559" i="1" s="1"/>
  <c r="L3559" i="1"/>
  <c r="K3560" i="1"/>
  <c r="M3560" i="1" s="1"/>
  <c r="L3560" i="1"/>
  <c r="K3561" i="1"/>
  <c r="M3561" i="1" s="1"/>
  <c r="L3561" i="1"/>
  <c r="K3562" i="1"/>
  <c r="M3562" i="1" s="1"/>
  <c r="L3562" i="1"/>
  <c r="K3563" i="1"/>
  <c r="M3563" i="1" s="1"/>
  <c r="L3563" i="1"/>
  <c r="K3564" i="1"/>
  <c r="M3564" i="1" s="1"/>
  <c r="L3564" i="1"/>
  <c r="K3565" i="1"/>
  <c r="M3565" i="1" s="1"/>
  <c r="L3565" i="1"/>
  <c r="K3566" i="1"/>
  <c r="M3566" i="1" s="1"/>
  <c r="L3566" i="1"/>
  <c r="K3567" i="1"/>
  <c r="M3567" i="1" s="1"/>
  <c r="L3567" i="1"/>
  <c r="K3568" i="1"/>
  <c r="M3568" i="1" s="1"/>
  <c r="L3568" i="1"/>
  <c r="K3569" i="1"/>
  <c r="M3569" i="1" s="1"/>
  <c r="L3569" i="1"/>
  <c r="K3570" i="1"/>
  <c r="M3570" i="1" s="1"/>
  <c r="L3570" i="1"/>
  <c r="K3571" i="1"/>
  <c r="M3571" i="1" s="1"/>
  <c r="L3571" i="1"/>
  <c r="K3572" i="1"/>
  <c r="M3572" i="1" s="1"/>
  <c r="L3572" i="1"/>
  <c r="K3573" i="1"/>
  <c r="M3573" i="1" s="1"/>
  <c r="L3573" i="1"/>
  <c r="K3574" i="1"/>
  <c r="M3574" i="1" s="1"/>
  <c r="L3574" i="1"/>
  <c r="K3575" i="1"/>
  <c r="M3575" i="1" s="1"/>
  <c r="L3575" i="1"/>
  <c r="K3576" i="1"/>
  <c r="M3576" i="1" s="1"/>
  <c r="L3576" i="1"/>
  <c r="K3577" i="1"/>
  <c r="M3577" i="1" s="1"/>
  <c r="L3577" i="1"/>
  <c r="K3578" i="1"/>
  <c r="M3578" i="1" s="1"/>
  <c r="L3578" i="1"/>
  <c r="K3579" i="1"/>
  <c r="M3579" i="1" s="1"/>
  <c r="L3579" i="1"/>
  <c r="K3580" i="1"/>
  <c r="M3580" i="1" s="1"/>
  <c r="L3580" i="1"/>
  <c r="K3581" i="1"/>
  <c r="M3581" i="1" s="1"/>
  <c r="L3581" i="1"/>
  <c r="K3582" i="1"/>
  <c r="M3582" i="1" s="1"/>
  <c r="L3582" i="1"/>
  <c r="K3583" i="1"/>
  <c r="M3583" i="1" s="1"/>
  <c r="L3583" i="1"/>
  <c r="K3584" i="1"/>
  <c r="M3584" i="1" s="1"/>
  <c r="L3584" i="1"/>
  <c r="K3585" i="1"/>
  <c r="M3585" i="1" s="1"/>
  <c r="L3585" i="1"/>
  <c r="K3586" i="1"/>
  <c r="M3586" i="1" s="1"/>
  <c r="L3586" i="1"/>
  <c r="K3587" i="1"/>
  <c r="M3587" i="1" s="1"/>
  <c r="L3587" i="1"/>
  <c r="K3588" i="1"/>
  <c r="M3588" i="1" s="1"/>
  <c r="L3588" i="1"/>
  <c r="K3589" i="1"/>
  <c r="M3589" i="1" s="1"/>
  <c r="L3589" i="1"/>
  <c r="K3590" i="1"/>
  <c r="M3590" i="1" s="1"/>
  <c r="L3590" i="1"/>
  <c r="K3591" i="1"/>
  <c r="M3591" i="1" s="1"/>
  <c r="L3591" i="1"/>
  <c r="K3592" i="1"/>
  <c r="M3592" i="1" s="1"/>
  <c r="L3592" i="1"/>
  <c r="K3593" i="1"/>
  <c r="M3593" i="1" s="1"/>
  <c r="L3593" i="1"/>
  <c r="K3594" i="1"/>
  <c r="M3594" i="1" s="1"/>
  <c r="L3594" i="1"/>
  <c r="K3595" i="1"/>
  <c r="M3595" i="1" s="1"/>
  <c r="L3595" i="1"/>
  <c r="K3596" i="1"/>
  <c r="M3596" i="1" s="1"/>
  <c r="L3596" i="1"/>
  <c r="K3597" i="1"/>
  <c r="M3597" i="1" s="1"/>
  <c r="L3597" i="1"/>
  <c r="K3598" i="1"/>
  <c r="M3598" i="1" s="1"/>
  <c r="L3598" i="1"/>
  <c r="K3599" i="1"/>
  <c r="M3599" i="1" s="1"/>
  <c r="L3599" i="1"/>
  <c r="K3600" i="1"/>
  <c r="M3600" i="1" s="1"/>
  <c r="L3600" i="1"/>
  <c r="K3601" i="1"/>
  <c r="M3601" i="1" s="1"/>
  <c r="L3601" i="1"/>
  <c r="K3602" i="1"/>
  <c r="M3602" i="1" s="1"/>
  <c r="L3602" i="1"/>
  <c r="K3603" i="1"/>
  <c r="M3603" i="1" s="1"/>
  <c r="L3603" i="1"/>
  <c r="K3604" i="1"/>
  <c r="M3604" i="1" s="1"/>
  <c r="L3604" i="1"/>
  <c r="K3605" i="1"/>
  <c r="M3605" i="1" s="1"/>
  <c r="L3605" i="1"/>
  <c r="K3606" i="1"/>
  <c r="M3606" i="1" s="1"/>
  <c r="L3606" i="1"/>
  <c r="K3607" i="1"/>
  <c r="M3607" i="1" s="1"/>
  <c r="L3607" i="1"/>
  <c r="K3608" i="1"/>
  <c r="M3608" i="1" s="1"/>
  <c r="L3608" i="1"/>
  <c r="K3609" i="1"/>
  <c r="M3609" i="1" s="1"/>
  <c r="L3609" i="1"/>
  <c r="K3610" i="1"/>
  <c r="M3610" i="1" s="1"/>
  <c r="L3610" i="1"/>
  <c r="K3611" i="1"/>
  <c r="M3611" i="1" s="1"/>
  <c r="L3611" i="1"/>
  <c r="K3612" i="1"/>
  <c r="M3612" i="1" s="1"/>
  <c r="L3612" i="1"/>
  <c r="K3613" i="1"/>
  <c r="M3613" i="1" s="1"/>
  <c r="L3613" i="1"/>
  <c r="K3614" i="1"/>
  <c r="M3614" i="1" s="1"/>
  <c r="L3614" i="1"/>
  <c r="K3615" i="1"/>
  <c r="M3615" i="1" s="1"/>
  <c r="L3615" i="1"/>
  <c r="K3616" i="1"/>
  <c r="M3616" i="1" s="1"/>
  <c r="L3616" i="1"/>
  <c r="K3617" i="1"/>
  <c r="M3617" i="1" s="1"/>
  <c r="L3617" i="1"/>
  <c r="K3618" i="1"/>
  <c r="M3618" i="1" s="1"/>
  <c r="L3618" i="1"/>
  <c r="K3619" i="1"/>
  <c r="M3619" i="1" s="1"/>
  <c r="L3619" i="1"/>
  <c r="K3620" i="1"/>
  <c r="M3620" i="1" s="1"/>
  <c r="L3620" i="1"/>
  <c r="K3621" i="1"/>
  <c r="M3621" i="1" s="1"/>
  <c r="L3621" i="1"/>
  <c r="K3622" i="1"/>
  <c r="M3622" i="1" s="1"/>
  <c r="L3622" i="1"/>
  <c r="K3623" i="1"/>
  <c r="M3623" i="1" s="1"/>
  <c r="L3623" i="1"/>
  <c r="K3624" i="1"/>
  <c r="M3624" i="1" s="1"/>
  <c r="L3624" i="1"/>
  <c r="K3625" i="1"/>
  <c r="M3625" i="1" s="1"/>
  <c r="L3625" i="1"/>
  <c r="K3626" i="1"/>
  <c r="M3626" i="1" s="1"/>
  <c r="L3626" i="1"/>
  <c r="K3627" i="1"/>
  <c r="M3627" i="1" s="1"/>
  <c r="L3627" i="1"/>
  <c r="K3628" i="1"/>
  <c r="M3628" i="1" s="1"/>
  <c r="L3628" i="1"/>
  <c r="K3629" i="1"/>
  <c r="M3629" i="1" s="1"/>
  <c r="L3629" i="1"/>
  <c r="K3630" i="1"/>
  <c r="M3630" i="1" s="1"/>
  <c r="L3630" i="1"/>
  <c r="K3631" i="1"/>
  <c r="M3631" i="1" s="1"/>
  <c r="L3631" i="1"/>
  <c r="K3632" i="1"/>
  <c r="M3632" i="1" s="1"/>
  <c r="L3632" i="1"/>
  <c r="K3633" i="1"/>
  <c r="M3633" i="1" s="1"/>
  <c r="L3633" i="1"/>
  <c r="K3634" i="1"/>
  <c r="M3634" i="1" s="1"/>
  <c r="L3634" i="1"/>
  <c r="K3635" i="1"/>
  <c r="M3635" i="1" s="1"/>
  <c r="L3635" i="1"/>
  <c r="K3636" i="1"/>
  <c r="M3636" i="1" s="1"/>
  <c r="L3636" i="1"/>
  <c r="K3637" i="1"/>
  <c r="M3637" i="1" s="1"/>
  <c r="L3637" i="1"/>
  <c r="K3638" i="1"/>
  <c r="M3638" i="1" s="1"/>
  <c r="L3638" i="1"/>
  <c r="K3639" i="1"/>
  <c r="M3639" i="1" s="1"/>
  <c r="L3639" i="1"/>
  <c r="K3640" i="1"/>
  <c r="M3640" i="1" s="1"/>
  <c r="L3640" i="1"/>
  <c r="K3641" i="1"/>
  <c r="M3641" i="1" s="1"/>
  <c r="L3641" i="1"/>
  <c r="K3642" i="1"/>
  <c r="M3642" i="1" s="1"/>
  <c r="L3642" i="1"/>
  <c r="K3643" i="1"/>
  <c r="M3643" i="1" s="1"/>
  <c r="L3643" i="1"/>
  <c r="K3644" i="1"/>
  <c r="M3644" i="1" s="1"/>
  <c r="L3644" i="1"/>
  <c r="K3645" i="1"/>
  <c r="M3645" i="1" s="1"/>
  <c r="L3645" i="1"/>
  <c r="K3646" i="1"/>
  <c r="M3646" i="1" s="1"/>
  <c r="L3646" i="1"/>
  <c r="K3647" i="1"/>
  <c r="M3647" i="1" s="1"/>
  <c r="L3647" i="1"/>
  <c r="K3648" i="1"/>
  <c r="M3648" i="1" s="1"/>
  <c r="L3648" i="1"/>
  <c r="K3649" i="1"/>
  <c r="M3649" i="1" s="1"/>
  <c r="L3649" i="1"/>
  <c r="K3650" i="1"/>
  <c r="M3650" i="1" s="1"/>
  <c r="L3650" i="1"/>
  <c r="K3651" i="1"/>
  <c r="M3651" i="1" s="1"/>
  <c r="L3651" i="1"/>
  <c r="K3652" i="1"/>
  <c r="M3652" i="1" s="1"/>
  <c r="L3652" i="1"/>
  <c r="K3653" i="1"/>
  <c r="M3653" i="1" s="1"/>
  <c r="L3653" i="1"/>
  <c r="K3654" i="1"/>
  <c r="M3654" i="1" s="1"/>
  <c r="L3654" i="1"/>
  <c r="K3655" i="1"/>
  <c r="M3655" i="1" s="1"/>
  <c r="L3655" i="1"/>
  <c r="K3656" i="1"/>
  <c r="M3656" i="1" s="1"/>
  <c r="L3656" i="1"/>
  <c r="K3657" i="1"/>
  <c r="M3657" i="1" s="1"/>
  <c r="L3657" i="1"/>
  <c r="K3658" i="1"/>
  <c r="M3658" i="1" s="1"/>
  <c r="L3658" i="1"/>
  <c r="K3659" i="1"/>
  <c r="M3659" i="1" s="1"/>
  <c r="L3659" i="1"/>
  <c r="K3660" i="1"/>
  <c r="M3660" i="1" s="1"/>
  <c r="L3660" i="1"/>
  <c r="K3661" i="1"/>
  <c r="M3661" i="1" s="1"/>
  <c r="L3661" i="1"/>
  <c r="K3662" i="1"/>
  <c r="M3662" i="1" s="1"/>
  <c r="L3662" i="1"/>
  <c r="K3663" i="1"/>
  <c r="M3663" i="1" s="1"/>
  <c r="L3663" i="1"/>
  <c r="K3664" i="1"/>
  <c r="M3664" i="1" s="1"/>
  <c r="L3664" i="1"/>
  <c r="K3665" i="1"/>
  <c r="M3665" i="1" s="1"/>
  <c r="L3665" i="1"/>
  <c r="K3666" i="1"/>
  <c r="M3666" i="1" s="1"/>
  <c r="L3666" i="1"/>
  <c r="K3667" i="1"/>
  <c r="M3667" i="1" s="1"/>
  <c r="L3667" i="1"/>
  <c r="K3668" i="1"/>
  <c r="M3668" i="1" s="1"/>
  <c r="L3668" i="1"/>
  <c r="K3669" i="1"/>
  <c r="M3669" i="1" s="1"/>
  <c r="L3669" i="1"/>
  <c r="K3670" i="1"/>
  <c r="M3670" i="1" s="1"/>
  <c r="L3670" i="1"/>
  <c r="K3671" i="1"/>
  <c r="M3671" i="1" s="1"/>
  <c r="L3671" i="1"/>
  <c r="K3672" i="1"/>
  <c r="M3672" i="1" s="1"/>
  <c r="L3672" i="1"/>
  <c r="K3673" i="1"/>
  <c r="M3673" i="1" s="1"/>
  <c r="L3673" i="1"/>
  <c r="K3674" i="1"/>
  <c r="M3674" i="1" s="1"/>
  <c r="L3674" i="1"/>
  <c r="K3675" i="1"/>
  <c r="M3675" i="1" s="1"/>
  <c r="L3675" i="1"/>
  <c r="K3676" i="1"/>
  <c r="M3676" i="1" s="1"/>
  <c r="L3676" i="1"/>
  <c r="K3677" i="1"/>
  <c r="M3677" i="1" s="1"/>
  <c r="L3677" i="1"/>
  <c r="K3678" i="1"/>
  <c r="M3678" i="1" s="1"/>
  <c r="L3678" i="1"/>
  <c r="K3679" i="1"/>
  <c r="M3679" i="1" s="1"/>
  <c r="L3679" i="1"/>
  <c r="K3680" i="1"/>
  <c r="M3680" i="1" s="1"/>
  <c r="L3680" i="1"/>
  <c r="K3681" i="1"/>
  <c r="M3681" i="1" s="1"/>
  <c r="L3681" i="1"/>
  <c r="K3682" i="1"/>
  <c r="M3682" i="1" s="1"/>
  <c r="L3682" i="1"/>
  <c r="K3683" i="1"/>
  <c r="M3683" i="1" s="1"/>
  <c r="L3683" i="1"/>
  <c r="K3684" i="1"/>
  <c r="M3684" i="1" s="1"/>
  <c r="L3684" i="1"/>
  <c r="K3685" i="1"/>
  <c r="M3685" i="1" s="1"/>
  <c r="L3685" i="1"/>
  <c r="K3686" i="1"/>
  <c r="M3686" i="1" s="1"/>
  <c r="L3686" i="1"/>
  <c r="K3687" i="1"/>
  <c r="M3687" i="1" s="1"/>
  <c r="L3687" i="1"/>
  <c r="K3688" i="1"/>
  <c r="M3688" i="1" s="1"/>
  <c r="L3688" i="1"/>
  <c r="K3689" i="1"/>
  <c r="M3689" i="1" s="1"/>
  <c r="L3689" i="1"/>
  <c r="K3690" i="1"/>
  <c r="M3690" i="1" s="1"/>
  <c r="L3690" i="1"/>
  <c r="K3691" i="1"/>
  <c r="M3691" i="1" s="1"/>
  <c r="L3691" i="1"/>
  <c r="K3692" i="1"/>
  <c r="M3692" i="1" s="1"/>
  <c r="L3692" i="1"/>
  <c r="K3693" i="1"/>
  <c r="M3693" i="1" s="1"/>
  <c r="L3693" i="1"/>
  <c r="K3694" i="1"/>
  <c r="M3694" i="1" s="1"/>
  <c r="L3694" i="1"/>
  <c r="K3695" i="1"/>
  <c r="M3695" i="1" s="1"/>
  <c r="L3695" i="1"/>
  <c r="K3696" i="1"/>
  <c r="M3696" i="1" s="1"/>
  <c r="L3696" i="1"/>
  <c r="K3697" i="1"/>
  <c r="M3697" i="1" s="1"/>
  <c r="L3697" i="1"/>
  <c r="K3698" i="1"/>
  <c r="M3698" i="1" s="1"/>
  <c r="L3698" i="1"/>
  <c r="K3699" i="1"/>
  <c r="M3699" i="1" s="1"/>
  <c r="L3699" i="1"/>
  <c r="K3700" i="1"/>
  <c r="M3700" i="1" s="1"/>
  <c r="L3700" i="1"/>
  <c r="K3701" i="1"/>
  <c r="M3701" i="1" s="1"/>
  <c r="L3701" i="1"/>
  <c r="K3702" i="1"/>
  <c r="M3702" i="1" s="1"/>
  <c r="L3702" i="1"/>
  <c r="K3703" i="1"/>
  <c r="M3703" i="1" s="1"/>
  <c r="L3703" i="1"/>
  <c r="K3704" i="1"/>
  <c r="M3704" i="1" s="1"/>
  <c r="L3704" i="1"/>
  <c r="K3705" i="1"/>
  <c r="M3705" i="1" s="1"/>
  <c r="L3705" i="1"/>
  <c r="K3706" i="1"/>
  <c r="M3706" i="1" s="1"/>
  <c r="L3706" i="1"/>
  <c r="K3707" i="1"/>
  <c r="M3707" i="1" s="1"/>
  <c r="L3707" i="1"/>
  <c r="K3708" i="1"/>
  <c r="M3708" i="1" s="1"/>
  <c r="L3708" i="1"/>
  <c r="K3709" i="1"/>
  <c r="M3709" i="1" s="1"/>
  <c r="L3709" i="1"/>
  <c r="K3710" i="1"/>
  <c r="M3710" i="1" s="1"/>
  <c r="L3710" i="1"/>
  <c r="K3711" i="1"/>
  <c r="M3711" i="1" s="1"/>
  <c r="L3711" i="1"/>
  <c r="K3712" i="1"/>
  <c r="M3712" i="1" s="1"/>
  <c r="L3712" i="1"/>
  <c r="K3713" i="1"/>
  <c r="M3713" i="1" s="1"/>
  <c r="L3713" i="1"/>
  <c r="K3714" i="1"/>
  <c r="M3714" i="1" s="1"/>
  <c r="L3714" i="1"/>
  <c r="K3715" i="1"/>
  <c r="M3715" i="1" s="1"/>
  <c r="L3715" i="1"/>
  <c r="K3716" i="1"/>
  <c r="M3716" i="1" s="1"/>
  <c r="L3716" i="1"/>
  <c r="K3717" i="1"/>
  <c r="M3717" i="1" s="1"/>
  <c r="L3717" i="1"/>
  <c r="K3718" i="1"/>
  <c r="M3718" i="1" s="1"/>
  <c r="L3718" i="1"/>
  <c r="K3719" i="1"/>
  <c r="M3719" i="1" s="1"/>
  <c r="L3719" i="1"/>
  <c r="K3720" i="1"/>
  <c r="M3720" i="1" s="1"/>
  <c r="L3720" i="1"/>
  <c r="K3721" i="1"/>
  <c r="M3721" i="1" s="1"/>
  <c r="L3721" i="1"/>
  <c r="K3722" i="1"/>
  <c r="M3722" i="1" s="1"/>
  <c r="L3722" i="1"/>
  <c r="K3723" i="1"/>
  <c r="M3723" i="1" s="1"/>
  <c r="L3723" i="1"/>
  <c r="K3724" i="1"/>
  <c r="M3724" i="1" s="1"/>
  <c r="L3724" i="1"/>
  <c r="K3725" i="1"/>
  <c r="M3725" i="1" s="1"/>
  <c r="L3725" i="1"/>
  <c r="K3726" i="1"/>
  <c r="M3726" i="1" s="1"/>
  <c r="L3726" i="1"/>
  <c r="K3727" i="1"/>
  <c r="M3727" i="1" s="1"/>
  <c r="L3727" i="1"/>
  <c r="K3728" i="1"/>
  <c r="M3728" i="1" s="1"/>
  <c r="L3728" i="1"/>
  <c r="K3729" i="1"/>
  <c r="M3729" i="1" s="1"/>
  <c r="L3729" i="1"/>
  <c r="K3730" i="1"/>
  <c r="M3730" i="1" s="1"/>
  <c r="L3730" i="1"/>
  <c r="K3731" i="1"/>
  <c r="M3731" i="1" s="1"/>
  <c r="L3731" i="1"/>
  <c r="K3732" i="1"/>
  <c r="M3732" i="1" s="1"/>
  <c r="L3732" i="1"/>
  <c r="K3733" i="1"/>
  <c r="M3733" i="1" s="1"/>
  <c r="L3733" i="1"/>
  <c r="K3734" i="1"/>
  <c r="M3734" i="1" s="1"/>
  <c r="L3734" i="1"/>
  <c r="K3735" i="1"/>
  <c r="M3735" i="1" s="1"/>
  <c r="L3735" i="1"/>
  <c r="K3736" i="1"/>
  <c r="M3736" i="1" s="1"/>
  <c r="L3736" i="1"/>
  <c r="K3737" i="1"/>
  <c r="M3737" i="1" s="1"/>
  <c r="L3737" i="1"/>
  <c r="K3738" i="1"/>
  <c r="M3738" i="1" s="1"/>
  <c r="L3738" i="1"/>
  <c r="K3739" i="1"/>
  <c r="M3739" i="1" s="1"/>
  <c r="L3739" i="1"/>
  <c r="K3740" i="1"/>
  <c r="M3740" i="1" s="1"/>
  <c r="L3740" i="1"/>
  <c r="K3741" i="1"/>
  <c r="M3741" i="1" s="1"/>
  <c r="L3741" i="1"/>
  <c r="K3742" i="1"/>
  <c r="M3742" i="1" s="1"/>
  <c r="L3742" i="1"/>
  <c r="K3743" i="1"/>
  <c r="M3743" i="1" s="1"/>
  <c r="L3743" i="1"/>
  <c r="K3744" i="1"/>
  <c r="M3744" i="1" s="1"/>
  <c r="L3744" i="1"/>
  <c r="K3745" i="1"/>
  <c r="M3745" i="1" s="1"/>
  <c r="L3745" i="1"/>
  <c r="K3746" i="1"/>
  <c r="M3746" i="1" s="1"/>
  <c r="L3746" i="1"/>
  <c r="K3747" i="1"/>
  <c r="M3747" i="1" s="1"/>
  <c r="L3747" i="1"/>
  <c r="K3748" i="1"/>
  <c r="M3748" i="1" s="1"/>
  <c r="L3748" i="1"/>
  <c r="K3749" i="1"/>
  <c r="M3749" i="1" s="1"/>
  <c r="L3749" i="1"/>
  <c r="K3750" i="1"/>
  <c r="M3750" i="1" s="1"/>
  <c r="L3750" i="1"/>
  <c r="K3751" i="1"/>
  <c r="M3751" i="1" s="1"/>
  <c r="L3751" i="1"/>
  <c r="K3752" i="1"/>
  <c r="M3752" i="1" s="1"/>
  <c r="L3752" i="1"/>
  <c r="K3753" i="1"/>
  <c r="M3753" i="1" s="1"/>
  <c r="L3753" i="1"/>
  <c r="K3754" i="1"/>
  <c r="M3754" i="1" s="1"/>
  <c r="L3754" i="1"/>
  <c r="K3755" i="1"/>
  <c r="M3755" i="1" s="1"/>
  <c r="L3755" i="1"/>
  <c r="K3756" i="1"/>
  <c r="M3756" i="1" s="1"/>
  <c r="L3756" i="1"/>
  <c r="K3757" i="1"/>
  <c r="M3757" i="1" s="1"/>
  <c r="L3757" i="1"/>
  <c r="K3758" i="1"/>
  <c r="M3758" i="1" s="1"/>
  <c r="L3758" i="1"/>
  <c r="K3759" i="1"/>
  <c r="M3759" i="1" s="1"/>
  <c r="L3759" i="1"/>
  <c r="K3760" i="1"/>
  <c r="M3760" i="1" s="1"/>
  <c r="L3760" i="1"/>
  <c r="K3761" i="1"/>
  <c r="M3761" i="1" s="1"/>
  <c r="L3761" i="1"/>
  <c r="K3762" i="1"/>
  <c r="M3762" i="1" s="1"/>
  <c r="L3762" i="1"/>
  <c r="K3763" i="1"/>
  <c r="M3763" i="1" s="1"/>
  <c r="L3763" i="1"/>
  <c r="K3764" i="1"/>
  <c r="M3764" i="1" s="1"/>
  <c r="L3764" i="1"/>
  <c r="K3765" i="1"/>
  <c r="M3765" i="1" s="1"/>
  <c r="L3765" i="1"/>
  <c r="K3766" i="1"/>
  <c r="M3766" i="1" s="1"/>
  <c r="L3766" i="1"/>
  <c r="K3767" i="1"/>
  <c r="M3767" i="1" s="1"/>
  <c r="L3767" i="1"/>
  <c r="K3768" i="1"/>
  <c r="M3768" i="1" s="1"/>
  <c r="L3768" i="1"/>
  <c r="K3769" i="1"/>
  <c r="M3769" i="1" s="1"/>
  <c r="L3769" i="1"/>
  <c r="K3770" i="1"/>
  <c r="M3770" i="1" s="1"/>
  <c r="L3770" i="1"/>
  <c r="K3771" i="1"/>
  <c r="M3771" i="1" s="1"/>
  <c r="L3771" i="1"/>
  <c r="K3772" i="1"/>
  <c r="M3772" i="1" s="1"/>
  <c r="L3772" i="1"/>
  <c r="K3773" i="1"/>
  <c r="M3773" i="1" s="1"/>
  <c r="L3773" i="1"/>
  <c r="K3774" i="1"/>
  <c r="M3774" i="1" s="1"/>
  <c r="L3774" i="1"/>
  <c r="K3775" i="1"/>
  <c r="M3775" i="1" s="1"/>
  <c r="L3775" i="1"/>
  <c r="K3776" i="1"/>
  <c r="M3776" i="1" s="1"/>
  <c r="L3776" i="1"/>
  <c r="K3777" i="1"/>
  <c r="M3777" i="1" s="1"/>
  <c r="L3777" i="1"/>
  <c r="K3778" i="1"/>
  <c r="M3778" i="1" s="1"/>
  <c r="L3778" i="1"/>
  <c r="K3779" i="1"/>
  <c r="M3779" i="1" s="1"/>
  <c r="L3779" i="1"/>
  <c r="K3780" i="1"/>
  <c r="M3780" i="1" s="1"/>
  <c r="L3780" i="1"/>
  <c r="K3781" i="1"/>
  <c r="M3781" i="1" s="1"/>
  <c r="L3781" i="1"/>
  <c r="K3782" i="1"/>
  <c r="M3782" i="1" s="1"/>
  <c r="L3782" i="1"/>
  <c r="K3783" i="1"/>
  <c r="M3783" i="1" s="1"/>
  <c r="L3783" i="1"/>
  <c r="K3784" i="1"/>
  <c r="M3784" i="1" s="1"/>
  <c r="L3784" i="1"/>
  <c r="K3785" i="1"/>
  <c r="M3785" i="1" s="1"/>
  <c r="L3785" i="1"/>
  <c r="K3786" i="1"/>
  <c r="M3786" i="1" s="1"/>
  <c r="L3786" i="1"/>
  <c r="K3787" i="1"/>
  <c r="M3787" i="1" s="1"/>
  <c r="L3787" i="1"/>
  <c r="K3788" i="1"/>
  <c r="M3788" i="1" s="1"/>
  <c r="L3788" i="1"/>
  <c r="K3789" i="1"/>
  <c r="M3789" i="1" s="1"/>
  <c r="L3789" i="1"/>
  <c r="K3790" i="1"/>
  <c r="M3790" i="1" s="1"/>
  <c r="L3790" i="1"/>
  <c r="K3791" i="1"/>
  <c r="M3791" i="1" s="1"/>
  <c r="L3791" i="1"/>
  <c r="K3792" i="1"/>
  <c r="M3792" i="1" s="1"/>
  <c r="L3792" i="1"/>
  <c r="K3793" i="1"/>
  <c r="M3793" i="1" s="1"/>
  <c r="L3793" i="1"/>
  <c r="K3794" i="1"/>
  <c r="M3794" i="1" s="1"/>
  <c r="L3794" i="1"/>
  <c r="K3795" i="1"/>
  <c r="M3795" i="1" s="1"/>
  <c r="L3795" i="1"/>
  <c r="K3796" i="1"/>
  <c r="M3796" i="1" s="1"/>
  <c r="L3796" i="1"/>
  <c r="K3797" i="1"/>
  <c r="M3797" i="1" s="1"/>
  <c r="L3797" i="1"/>
  <c r="K3798" i="1"/>
  <c r="M3798" i="1" s="1"/>
  <c r="L3798" i="1"/>
  <c r="K3799" i="1"/>
  <c r="M3799" i="1" s="1"/>
  <c r="L3799" i="1"/>
  <c r="K3800" i="1"/>
  <c r="M3800" i="1" s="1"/>
  <c r="L3800" i="1"/>
  <c r="K3801" i="1"/>
  <c r="M3801" i="1" s="1"/>
  <c r="L3801" i="1"/>
  <c r="K3802" i="1"/>
  <c r="M3802" i="1" s="1"/>
  <c r="L3802" i="1"/>
  <c r="K3803" i="1"/>
  <c r="M3803" i="1" s="1"/>
  <c r="L3803" i="1"/>
  <c r="K3804" i="1"/>
  <c r="M3804" i="1" s="1"/>
  <c r="L3804" i="1"/>
  <c r="K3805" i="1"/>
  <c r="M3805" i="1" s="1"/>
  <c r="L3805" i="1"/>
  <c r="K3806" i="1"/>
  <c r="M3806" i="1" s="1"/>
  <c r="L3806" i="1"/>
  <c r="K3807" i="1"/>
  <c r="M3807" i="1" s="1"/>
  <c r="L3807" i="1"/>
  <c r="K3808" i="1"/>
  <c r="M3808" i="1" s="1"/>
  <c r="L3808" i="1"/>
  <c r="K3809" i="1"/>
  <c r="M3809" i="1" s="1"/>
  <c r="L3809" i="1"/>
  <c r="K3810" i="1"/>
  <c r="M3810" i="1" s="1"/>
  <c r="L3810" i="1"/>
  <c r="K3811" i="1"/>
  <c r="M3811" i="1" s="1"/>
  <c r="L3811" i="1"/>
  <c r="K3812" i="1"/>
  <c r="M3812" i="1" s="1"/>
  <c r="L3812" i="1"/>
  <c r="K3813" i="1"/>
  <c r="M3813" i="1" s="1"/>
  <c r="L3813" i="1"/>
  <c r="K3814" i="1"/>
  <c r="M3814" i="1" s="1"/>
  <c r="L3814" i="1"/>
  <c r="K3815" i="1"/>
  <c r="M3815" i="1" s="1"/>
  <c r="L3815" i="1"/>
  <c r="K3816" i="1"/>
  <c r="M3816" i="1" s="1"/>
  <c r="L3816" i="1"/>
  <c r="K3817" i="1"/>
  <c r="M3817" i="1" s="1"/>
  <c r="L3817" i="1"/>
  <c r="K3818" i="1"/>
  <c r="M3818" i="1" s="1"/>
  <c r="L3818" i="1"/>
  <c r="K3819" i="1"/>
  <c r="M3819" i="1" s="1"/>
  <c r="L3819" i="1"/>
  <c r="K3820" i="1"/>
  <c r="M3820" i="1" s="1"/>
  <c r="L3820" i="1"/>
  <c r="K3821" i="1"/>
  <c r="M3821" i="1" s="1"/>
  <c r="L3821" i="1"/>
  <c r="K3822" i="1"/>
  <c r="M3822" i="1" s="1"/>
  <c r="L3822" i="1"/>
  <c r="K3823" i="1"/>
  <c r="M3823" i="1" s="1"/>
  <c r="L3823" i="1"/>
  <c r="K3824" i="1"/>
  <c r="M3824" i="1" s="1"/>
  <c r="L3824" i="1"/>
  <c r="K3825" i="1"/>
  <c r="M3825" i="1" s="1"/>
  <c r="L3825" i="1"/>
  <c r="K3826" i="1"/>
  <c r="M3826" i="1" s="1"/>
  <c r="L3826" i="1"/>
  <c r="K3827" i="1"/>
  <c r="M3827" i="1" s="1"/>
  <c r="L3827" i="1"/>
  <c r="K3828" i="1"/>
  <c r="M3828" i="1" s="1"/>
  <c r="L3828" i="1"/>
  <c r="K3829" i="1"/>
  <c r="M3829" i="1" s="1"/>
  <c r="L3829" i="1"/>
  <c r="K3830" i="1"/>
  <c r="M3830" i="1" s="1"/>
  <c r="L3830" i="1"/>
  <c r="K3831" i="1"/>
  <c r="M3831" i="1" s="1"/>
  <c r="L3831" i="1"/>
  <c r="K3832" i="1"/>
  <c r="M3832" i="1" s="1"/>
  <c r="L3832" i="1"/>
  <c r="K3833" i="1"/>
  <c r="M3833" i="1" s="1"/>
  <c r="L3833" i="1"/>
  <c r="K3834" i="1"/>
  <c r="M3834" i="1" s="1"/>
  <c r="L3834" i="1"/>
  <c r="K3835" i="1"/>
  <c r="M3835" i="1" s="1"/>
  <c r="L3835" i="1"/>
  <c r="K3836" i="1"/>
  <c r="M3836" i="1" s="1"/>
  <c r="L3836" i="1"/>
  <c r="K3837" i="1"/>
  <c r="M3837" i="1" s="1"/>
  <c r="L3837" i="1"/>
  <c r="K3838" i="1"/>
  <c r="M3838" i="1" s="1"/>
  <c r="L3838" i="1"/>
  <c r="K3839" i="1"/>
  <c r="M3839" i="1" s="1"/>
  <c r="L3839" i="1"/>
  <c r="K3840" i="1"/>
  <c r="M3840" i="1" s="1"/>
  <c r="L3840" i="1"/>
  <c r="K3841" i="1"/>
  <c r="M3841" i="1" s="1"/>
  <c r="L3841" i="1"/>
  <c r="K3842" i="1"/>
  <c r="M3842" i="1" s="1"/>
  <c r="L3842" i="1"/>
  <c r="K3843" i="1"/>
  <c r="M3843" i="1" s="1"/>
  <c r="L3843" i="1"/>
  <c r="K3844" i="1"/>
  <c r="M3844" i="1" s="1"/>
  <c r="L3844" i="1"/>
  <c r="K3845" i="1"/>
  <c r="M3845" i="1" s="1"/>
  <c r="L3845" i="1"/>
  <c r="K3846" i="1"/>
  <c r="M3846" i="1" s="1"/>
  <c r="L3846" i="1"/>
  <c r="K3847" i="1"/>
  <c r="M3847" i="1" s="1"/>
  <c r="L3847" i="1"/>
  <c r="K3848" i="1"/>
  <c r="M3848" i="1" s="1"/>
  <c r="L3848" i="1"/>
  <c r="K3849" i="1"/>
  <c r="M3849" i="1" s="1"/>
  <c r="L3849" i="1"/>
  <c r="K3850" i="1"/>
  <c r="M3850" i="1" s="1"/>
  <c r="L3850" i="1"/>
  <c r="K3851" i="1"/>
  <c r="M3851" i="1" s="1"/>
  <c r="L3851" i="1"/>
  <c r="K3852" i="1"/>
  <c r="M3852" i="1" s="1"/>
  <c r="L3852" i="1"/>
  <c r="K3853" i="1"/>
  <c r="M3853" i="1" s="1"/>
  <c r="L3853" i="1"/>
  <c r="K3854" i="1"/>
  <c r="M3854" i="1" s="1"/>
  <c r="L3854" i="1"/>
  <c r="K3855" i="1"/>
  <c r="M3855" i="1" s="1"/>
  <c r="L3855" i="1"/>
  <c r="K3856" i="1"/>
  <c r="M3856" i="1" s="1"/>
  <c r="L3856" i="1"/>
  <c r="K3857" i="1"/>
  <c r="M3857" i="1" s="1"/>
  <c r="L3857" i="1"/>
  <c r="K3858" i="1"/>
  <c r="M3858" i="1" s="1"/>
  <c r="L3858" i="1"/>
  <c r="K3859" i="1"/>
  <c r="M3859" i="1" s="1"/>
  <c r="L3859" i="1"/>
  <c r="K3860" i="1"/>
  <c r="M3860" i="1" s="1"/>
  <c r="L3860" i="1"/>
  <c r="K3861" i="1"/>
  <c r="M3861" i="1" s="1"/>
  <c r="L3861" i="1"/>
  <c r="K3862" i="1"/>
  <c r="M3862" i="1" s="1"/>
  <c r="L3862" i="1"/>
  <c r="K3863" i="1"/>
  <c r="M3863" i="1" s="1"/>
  <c r="L3863" i="1"/>
  <c r="K3864" i="1"/>
  <c r="M3864" i="1" s="1"/>
  <c r="L3864" i="1"/>
  <c r="K3865" i="1"/>
  <c r="M3865" i="1" s="1"/>
  <c r="L3865" i="1"/>
  <c r="K3866" i="1"/>
  <c r="M3866" i="1" s="1"/>
  <c r="L3866" i="1"/>
  <c r="K3867" i="1"/>
  <c r="M3867" i="1" s="1"/>
  <c r="L3867" i="1"/>
  <c r="K3868" i="1"/>
  <c r="M3868" i="1" s="1"/>
  <c r="L3868" i="1"/>
  <c r="K3869" i="1"/>
  <c r="M3869" i="1" s="1"/>
  <c r="L3869" i="1"/>
  <c r="K3870" i="1"/>
  <c r="M3870" i="1" s="1"/>
  <c r="L3870" i="1"/>
  <c r="K3871" i="1"/>
  <c r="M3871" i="1" s="1"/>
  <c r="L3871" i="1"/>
  <c r="K3872" i="1"/>
  <c r="M3872" i="1" s="1"/>
  <c r="L3872" i="1"/>
  <c r="K3873" i="1"/>
  <c r="M3873" i="1" s="1"/>
  <c r="L3873" i="1"/>
  <c r="K3874" i="1"/>
  <c r="M3874" i="1" s="1"/>
  <c r="L3874" i="1"/>
  <c r="K3875" i="1"/>
  <c r="M3875" i="1" s="1"/>
  <c r="L3875" i="1"/>
  <c r="K3876" i="1"/>
  <c r="M3876" i="1" s="1"/>
  <c r="L3876" i="1"/>
  <c r="K3877" i="1"/>
  <c r="M3877" i="1" s="1"/>
  <c r="L3877" i="1"/>
  <c r="K3878" i="1"/>
  <c r="M3878" i="1" s="1"/>
  <c r="L3878" i="1"/>
  <c r="K3879" i="1"/>
  <c r="M3879" i="1" s="1"/>
  <c r="L3879" i="1"/>
  <c r="K3880" i="1"/>
  <c r="M3880" i="1" s="1"/>
  <c r="L3880" i="1"/>
  <c r="K3881" i="1"/>
  <c r="M3881" i="1" s="1"/>
  <c r="L3881" i="1"/>
  <c r="K3882" i="1"/>
  <c r="M3882" i="1" s="1"/>
  <c r="L3882" i="1"/>
  <c r="K3883" i="1"/>
  <c r="M3883" i="1" s="1"/>
  <c r="L3883" i="1"/>
  <c r="K3884" i="1"/>
  <c r="M3884" i="1" s="1"/>
  <c r="L3884" i="1"/>
  <c r="K3885" i="1"/>
  <c r="M3885" i="1" s="1"/>
  <c r="L3885" i="1"/>
  <c r="K3886" i="1"/>
  <c r="M3886" i="1" s="1"/>
  <c r="L3886" i="1"/>
  <c r="K3887" i="1"/>
  <c r="M3887" i="1" s="1"/>
  <c r="L3887" i="1"/>
  <c r="K3888" i="1"/>
  <c r="M3888" i="1" s="1"/>
  <c r="L3888" i="1"/>
  <c r="K3889" i="1"/>
  <c r="M3889" i="1" s="1"/>
  <c r="L3889" i="1"/>
  <c r="K3890" i="1"/>
  <c r="M3890" i="1" s="1"/>
  <c r="L3890" i="1"/>
  <c r="K3891" i="1"/>
  <c r="M3891" i="1" s="1"/>
  <c r="L3891" i="1"/>
  <c r="K3892" i="1"/>
  <c r="M3892" i="1" s="1"/>
  <c r="L3892" i="1"/>
  <c r="K3893" i="1"/>
  <c r="M3893" i="1" s="1"/>
  <c r="L3893" i="1"/>
  <c r="K3894" i="1"/>
  <c r="M3894" i="1" s="1"/>
  <c r="L3894" i="1"/>
  <c r="K3895" i="1"/>
  <c r="M3895" i="1" s="1"/>
  <c r="L3895" i="1"/>
  <c r="K3896" i="1"/>
  <c r="M3896" i="1" s="1"/>
  <c r="L3896" i="1"/>
  <c r="K3897" i="1"/>
  <c r="M3897" i="1" s="1"/>
  <c r="L3897" i="1"/>
  <c r="K3898" i="1"/>
  <c r="M3898" i="1" s="1"/>
  <c r="L3898" i="1"/>
  <c r="K3899" i="1"/>
  <c r="M3899" i="1" s="1"/>
  <c r="L3899" i="1"/>
  <c r="K3900" i="1"/>
  <c r="M3900" i="1" s="1"/>
  <c r="L3900" i="1"/>
  <c r="K3901" i="1"/>
  <c r="M3901" i="1" s="1"/>
  <c r="L3901" i="1"/>
  <c r="K3902" i="1"/>
  <c r="M3902" i="1" s="1"/>
  <c r="L3902" i="1"/>
  <c r="K3903" i="1"/>
  <c r="M3903" i="1" s="1"/>
  <c r="L3903" i="1"/>
  <c r="K3904" i="1"/>
  <c r="M3904" i="1" s="1"/>
  <c r="L3904" i="1"/>
  <c r="K3905" i="1"/>
  <c r="M3905" i="1" s="1"/>
  <c r="L3905" i="1"/>
  <c r="K3906" i="1"/>
  <c r="M3906" i="1" s="1"/>
  <c r="L3906" i="1"/>
  <c r="K3907" i="1"/>
  <c r="M3907" i="1" s="1"/>
  <c r="L3907" i="1"/>
  <c r="K3908" i="1"/>
  <c r="M3908" i="1" s="1"/>
  <c r="L3908" i="1"/>
  <c r="K3909" i="1"/>
  <c r="M3909" i="1" s="1"/>
  <c r="L3909" i="1"/>
  <c r="K3910" i="1"/>
  <c r="M3910" i="1" s="1"/>
  <c r="L3910" i="1"/>
  <c r="K3911" i="1"/>
  <c r="M3911" i="1" s="1"/>
  <c r="L3911" i="1"/>
  <c r="K3912" i="1"/>
  <c r="M3912" i="1" s="1"/>
  <c r="L3912" i="1"/>
  <c r="K3913" i="1"/>
  <c r="M3913" i="1" s="1"/>
  <c r="L3913" i="1"/>
  <c r="K3914" i="1"/>
  <c r="M3914" i="1" s="1"/>
  <c r="L3914" i="1"/>
  <c r="K3915" i="1"/>
  <c r="M3915" i="1" s="1"/>
  <c r="L3915" i="1"/>
  <c r="K3916" i="1"/>
  <c r="M3916" i="1" s="1"/>
  <c r="L3916" i="1"/>
  <c r="K3917" i="1"/>
  <c r="M3917" i="1" s="1"/>
  <c r="L3917" i="1"/>
  <c r="K3918" i="1"/>
  <c r="M3918" i="1" s="1"/>
  <c r="L3918" i="1"/>
  <c r="K3919" i="1"/>
  <c r="M3919" i="1" s="1"/>
  <c r="L3919" i="1"/>
  <c r="K3920" i="1"/>
  <c r="M3920" i="1" s="1"/>
  <c r="L3920" i="1"/>
  <c r="K3921" i="1"/>
  <c r="M3921" i="1" s="1"/>
  <c r="L3921" i="1"/>
  <c r="K3922" i="1"/>
  <c r="M3922" i="1" s="1"/>
  <c r="L3922" i="1"/>
  <c r="K3923" i="1"/>
  <c r="M3923" i="1" s="1"/>
  <c r="L3923" i="1"/>
  <c r="K3924" i="1"/>
  <c r="M3924" i="1" s="1"/>
  <c r="L3924" i="1"/>
  <c r="K3925" i="1"/>
  <c r="M3925" i="1" s="1"/>
  <c r="L3925" i="1"/>
  <c r="K3926" i="1"/>
  <c r="M3926" i="1" s="1"/>
  <c r="L3926" i="1"/>
  <c r="K3927" i="1"/>
  <c r="M3927" i="1" s="1"/>
  <c r="L3927" i="1"/>
  <c r="K3928" i="1"/>
  <c r="M3928" i="1" s="1"/>
  <c r="L3928" i="1"/>
  <c r="K3929" i="1"/>
  <c r="M3929" i="1" s="1"/>
  <c r="L3929" i="1"/>
  <c r="K3930" i="1"/>
  <c r="M3930" i="1" s="1"/>
  <c r="L3930" i="1"/>
  <c r="K3931" i="1"/>
  <c r="M3931" i="1" s="1"/>
  <c r="L3931" i="1"/>
  <c r="K3932" i="1"/>
  <c r="M3932" i="1" s="1"/>
  <c r="L3932" i="1"/>
  <c r="K3933" i="1"/>
  <c r="M3933" i="1" s="1"/>
  <c r="L3933" i="1"/>
  <c r="K3934" i="1"/>
  <c r="M3934" i="1" s="1"/>
  <c r="L3934" i="1"/>
  <c r="K3935" i="1"/>
  <c r="M3935" i="1" s="1"/>
  <c r="L3935" i="1"/>
  <c r="K3936" i="1"/>
  <c r="M3936" i="1" s="1"/>
  <c r="L3936" i="1"/>
  <c r="K3937" i="1"/>
  <c r="M3937" i="1" s="1"/>
  <c r="L3937" i="1"/>
  <c r="K3938" i="1"/>
  <c r="M3938" i="1" s="1"/>
  <c r="L3938" i="1"/>
  <c r="K3939" i="1"/>
  <c r="M3939" i="1" s="1"/>
  <c r="L3939" i="1"/>
  <c r="K3940" i="1"/>
  <c r="M3940" i="1" s="1"/>
  <c r="L3940" i="1"/>
  <c r="K3941" i="1"/>
  <c r="M3941" i="1" s="1"/>
  <c r="L3941" i="1"/>
  <c r="K3942" i="1"/>
  <c r="M3942" i="1" s="1"/>
  <c r="L3942" i="1"/>
  <c r="K3943" i="1"/>
  <c r="M3943" i="1" s="1"/>
  <c r="L3943" i="1"/>
  <c r="K3944" i="1"/>
  <c r="M3944" i="1" s="1"/>
  <c r="L3944" i="1"/>
  <c r="K3945" i="1"/>
  <c r="M3945" i="1" s="1"/>
  <c r="L3945" i="1"/>
  <c r="K3946" i="1"/>
  <c r="M3946" i="1" s="1"/>
  <c r="L3946" i="1"/>
  <c r="K3947" i="1"/>
  <c r="M3947" i="1" s="1"/>
  <c r="L3947" i="1"/>
  <c r="K3948" i="1"/>
  <c r="M3948" i="1" s="1"/>
  <c r="L3948" i="1"/>
  <c r="K3949" i="1"/>
  <c r="M3949" i="1" s="1"/>
  <c r="L3949" i="1"/>
  <c r="K3950" i="1"/>
  <c r="M3950" i="1" s="1"/>
  <c r="L3950" i="1"/>
  <c r="K3951" i="1"/>
  <c r="M3951" i="1" s="1"/>
  <c r="L3951" i="1"/>
  <c r="K3952" i="1"/>
  <c r="M3952" i="1" s="1"/>
  <c r="L3952" i="1"/>
  <c r="K3953" i="1"/>
  <c r="M3953" i="1" s="1"/>
  <c r="L3953" i="1"/>
  <c r="K3954" i="1"/>
  <c r="M3954" i="1" s="1"/>
  <c r="L3954" i="1"/>
  <c r="K3955" i="1"/>
  <c r="M3955" i="1" s="1"/>
  <c r="L3955" i="1"/>
  <c r="K3956" i="1"/>
  <c r="M3956" i="1" s="1"/>
  <c r="L3956" i="1"/>
  <c r="K3957" i="1"/>
  <c r="M3957" i="1" s="1"/>
  <c r="L3957" i="1"/>
  <c r="K3958" i="1"/>
  <c r="M3958" i="1" s="1"/>
  <c r="L3958" i="1"/>
  <c r="K3959" i="1"/>
  <c r="M3959" i="1" s="1"/>
  <c r="L3959" i="1"/>
  <c r="K3960" i="1"/>
  <c r="M3960" i="1" s="1"/>
  <c r="L3960" i="1"/>
  <c r="K3961" i="1"/>
  <c r="M3961" i="1" s="1"/>
  <c r="L3961" i="1"/>
  <c r="K3962" i="1"/>
  <c r="M3962" i="1" s="1"/>
  <c r="L3962" i="1"/>
  <c r="K3963" i="1"/>
  <c r="M3963" i="1" s="1"/>
  <c r="L3963" i="1"/>
  <c r="K3964" i="1"/>
  <c r="M3964" i="1" s="1"/>
  <c r="L3964" i="1"/>
  <c r="K3965" i="1"/>
  <c r="M3965" i="1" s="1"/>
  <c r="L3965" i="1"/>
  <c r="K3966" i="1"/>
  <c r="M3966" i="1" s="1"/>
  <c r="L3966" i="1"/>
  <c r="K3967" i="1"/>
  <c r="M3967" i="1" s="1"/>
  <c r="L3967" i="1"/>
  <c r="K3968" i="1"/>
  <c r="M3968" i="1" s="1"/>
  <c r="L3968" i="1"/>
  <c r="K3969" i="1"/>
  <c r="M3969" i="1" s="1"/>
  <c r="L3969" i="1"/>
  <c r="K3970" i="1"/>
  <c r="M3970" i="1" s="1"/>
  <c r="L3970" i="1"/>
  <c r="K3971" i="1"/>
  <c r="M3971" i="1" s="1"/>
  <c r="L3971" i="1"/>
  <c r="K3972" i="1"/>
  <c r="M3972" i="1" s="1"/>
  <c r="L3972" i="1"/>
  <c r="K3973" i="1"/>
  <c r="M3973" i="1" s="1"/>
  <c r="L3973" i="1"/>
  <c r="K3974" i="1"/>
  <c r="M3974" i="1" s="1"/>
  <c r="L3974" i="1"/>
  <c r="K3975" i="1"/>
  <c r="M3975" i="1" s="1"/>
  <c r="L3975" i="1"/>
  <c r="K3976" i="1"/>
  <c r="M3976" i="1" s="1"/>
  <c r="L3976" i="1"/>
  <c r="K3977" i="1"/>
  <c r="M3977" i="1" s="1"/>
  <c r="L3977" i="1"/>
  <c r="K3978" i="1"/>
  <c r="M3978" i="1" s="1"/>
  <c r="L3978" i="1"/>
  <c r="K3979" i="1"/>
  <c r="M3979" i="1" s="1"/>
  <c r="L3979" i="1"/>
  <c r="K3980" i="1"/>
  <c r="M3980" i="1" s="1"/>
  <c r="L3980" i="1"/>
  <c r="K3981" i="1"/>
  <c r="M3981" i="1" s="1"/>
  <c r="L3981" i="1"/>
  <c r="K3982" i="1"/>
  <c r="M3982" i="1" s="1"/>
  <c r="L3982" i="1"/>
  <c r="K3983" i="1"/>
  <c r="M3983" i="1" s="1"/>
  <c r="L3983" i="1"/>
  <c r="K3984" i="1"/>
  <c r="M3984" i="1" s="1"/>
  <c r="L3984" i="1"/>
  <c r="K3985" i="1"/>
  <c r="M3985" i="1" s="1"/>
  <c r="L3985" i="1"/>
  <c r="K3986" i="1"/>
  <c r="M3986" i="1" s="1"/>
  <c r="L3986" i="1"/>
  <c r="K3987" i="1"/>
  <c r="M3987" i="1" s="1"/>
  <c r="L3987" i="1"/>
  <c r="K3988" i="1"/>
  <c r="M3988" i="1" s="1"/>
  <c r="L3988" i="1"/>
  <c r="K3989" i="1"/>
  <c r="M3989" i="1" s="1"/>
  <c r="L3989" i="1"/>
  <c r="K3990" i="1"/>
  <c r="M3990" i="1" s="1"/>
  <c r="L3990" i="1"/>
  <c r="K3991" i="1"/>
  <c r="M3991" i="1" s="1"/>
  <c r="L3991" i="1"/>
  <c r="K3992" i="1"/>
  <c r="M3992" i="1" s="1"/>
  <c r="L3992" i="1"/>
  <c r="K3993" i="1"/>
  <c r="M3993" i="1" s="1"/>
  <c r="L3993" i="1"/>
  <c r="K3994" i="1"/>
  <c r="M3994" i="1" s="1"/>
  <c r="L3994" i="1"/>
  <c r="K3995" i="1"/>
  <c r="M3995" i="1" s="1"/>
  <c r="L3995" i="1"/>
  <c r="K3996" i="1"/>
  <c r="M3996" i="1" s="1"/>
  <c r="L3996" i="1"/>
  <c r="K3997" i="1"/>
  <c r="M3997" i="1" s="1"/>
  <c r="L3997" i="1"/>
  <c r="K3998" i="1"/>
  <c r="M3998" i="1" s="1"/>
  <c r="L3998" i="1"/>
  <c r="K3999" i="1"/>
  <c r="M3999" i="1" s="1"/>
  <c r="L3999" i="1"/>
  <c r="K4000" i="1"/>
  <c r="M4000" i="1" s="1"/>
  <c r="L4000" i="1"/>
  <c r="K4001" i="1"/>
  <c r="M4001" i="1" s="1"/>
  <c r="L4001" i="1"/>
  <c r="K4002" i="1"/>
  <c r="M4002" i="1" s="1"/>
  <c r="L4002" i="1"/>
  <c r="K4003" i="1"/>
  <c r="M4003" i="1" s="1"/>
  <c r="L4003" i="1"/>
  <c r="K4004" i="1"/>
  <c r="M4004" i="1" s="1"/>
  <c r="L4004" i="1"/>
  <c r="K4005" i="1"/>
  <c r="M4005" i="1" s="1"/>
  <c r="L4005" i="1"/>
  <c r="K4006" i="1"/>
  <c r="M4006" i="1" s="1"/>
  <c r="L4006" i="1"/>
  <c r="K4007" i="1"/>
  <c r="M4007" i="1" s="1"/>
  <c r="L4007" i="1"/>
  <c r="K4008" i="1"/>
  <c r="M4008" i="1" s="1"/>
  <c r="L4008" i="1"/>
  <c r="K4009" i="1"/>
  <c r="M4009" i="1" s="1"/>
  <c r="L4009" i="1"/>
  <c r="K4010" i="1"/>
  <c r="M4010" i="1" s="1"/>
  <c r="L4010" i="1"/>
  <c r="K4011" i="1"/>
  <c r="M4011" i="1" s="1"/>
  <c r="L4011" i="1"/>
  <c r="K4012" i="1"/>
  <c r="M4012" i="1" s="1"/>
  <c r="L4012" i="1"/>
  <c r="K4013" i="1"/>
  <c r="M4013" i="1" s="1"/>
  <c r="L4013" i="1"/>
  <c r="K4014" i="1"/>
  <c r="M4014" i="1" s="1"/>
  <c r="L4014" i="1"/>
  <c r="K4015" i="1"/>
  <c r="M4015" i="1" s="1"/>
  <c r="L4015" i="1"/>
  <c r="K4016" i="1"/>
  <c r="M4016" i="1" s="1"/>
  <c r="L4016" i="1"/>
  <c r="K4017" i="1"/>
  <c r="M4017" i="1" s="1"/>
  <c r="L4017" i="1"/>
  <c r="K4018" i="1"/>
  <c r="M4018" i="1" s="1"/>
  <c r="L4018" i="1"/>
  <c r="K4019" i="1"/>
  <c r="M4019" i="1" s="1"/>
  <c r="L4019" i="1"/>
  <c r="K4020" i="1"/>
  <c r="M4020" i="1" s="1"/>
  <c r="L4020" i="1"/>
  <c r="K4021" i="1"/>
  <c r="M4021" i="1" s="1"/>
  <c r="L4021" i="1"/>
  <c r="K4022" i="1"/>
  <c r="M4022" i="1" s="1"/>
  <c r="L4022" i="1"/>
  <c r="K4023" i="1"/>
  <c r="M4023" i="1" s="1"/>
  <c r="L4023" i="1"/>
  <c r="K4024" i="1"/>
  <c r="M4024" i="1" s="1"/>
  <c r="L4024" i="1"/>
  <c r="K4025" i="1"/>
  <c r="M4025" i="1" s="1"/>
  <c r="L4025" i="1"/>
  <c r="K4026" i="1"/>
  <c r="M4026" i="1" s="1"/>
  <c r="L4026" i="1"/>
  <c r="K4027" i="1"/>
  <c r="M4027" i="1" s="1"/>
  <c r="L4027" i="1"/>
  <c r="K4028" i="1"/>
  <c r="M4028" i="1" s="1"/>
  <c r="L4028" i="1"/>
  <c r="K4029" i="1"/>
  <c r="M4029" i="1" s="1"/>
  <c r="L4029" i="1"/>
  <c r="K4030" i="1"/>
  <c r="M4030" i="1" s="1"/>
  <c r="L4030" i="1"/>
  <c r="K4031" i="1"/>
  <c r="M4031" i="1" s="1"/>
  <c r="L4031" i="1"/>
  <c r="K4032" i="1"/>
  <c r="M4032" i="1" s="1"/>
  <c r="L4032" i="1"/>
  <c r="K4033" i="1"/>
  <c r="M4033" i="1" s="1"/>
  <c r="L4033" i="1"/>
  <c r="K4034" i="1"/>
  <c r="M4034" i="1" s="1"/>
  <c r="L4034" i="1"/>
  <c r="K4035" i="1"/>
  <c r="M4035" i="1" s="1"/>
  <c r="L4035" i="1"/>
  <c r="K4036" i="1"/>
  <c r="M4036" i="1" s="1"/>
  <c r="L4036" i="1"/>
  <c r="K4037" i="1"/>
  <c r="M4037" i="1" s="1"/>
  <c r="L4037" i="1"/>
  <c r="K4038" i="1"/>
  <c r="M4038" i="1" s="1"/>
  <c r="L4038" i="1"/>
  <c r="K4039" i="1"/>
  <c r="M4039" i="1" s="1"/>
  <c r="L4039" i="1"/>
  <c r="K4040" i="1"/>
  <c r="M4040" i="1" s="1"/>
  <c r="L4040" i="1"/>
  <c r="K4041" i="1"/>
  <c r="M4041" i="1" s="1"/>
  <c r="L4041" i="1"/>
  <c r="K4042" i="1"/>
  <c r="M4042" i="1" s="1"/>
  <c r="L4042" i="1"/>
  <c r="K4043" i="1"/>
  <c r="M4043" i="1" s="1"/>
  <c r="L4043" i="1"/>
  <c r="K4044" i="1"/>
  <c r="M4044" i="1" s="1"/>
  <c r="L4044" i="1"/>
  <c r="K4045" i="1"/>
  <c r="M4045" i="1" s="1"/>
  <c r="L4045" i="1"/>
  <c r="K4046" i="1"/>
  <c r="M4046" i="1" s="1"/>
  <c r="L4046" i="1"/>
  <c r="K4047" i="1"/>
  <c r="M4047" i="1" s="1"/>
  <c r="L4047" i="1"/>
  <c r="K4048" i="1"/>
  <c r="M4048" i="1" s="1"/>
  <c r="L4048" i="1"/>
  <c r="K4049" i="1"/>
  <c r="M4049" i="1" s="1"/>
  <c r="L4049" i="1"/>
  <c r="K4050" i="1"/>
  <c r="M4050" i="1" s="1"/>
  <c r="L4050" i="1"/>
  <c r="K4051" i="1"/>
  <c r="M4051" i="1" s="1"/>
  <c r="L4051" i="1"/>
  <c r="K4052" i="1"/>
  <c r="M4052" i="1" s="1"/>
  <c r="L4052" i="1"/>
  <c r="K4053" i="1"/>
  <c r="M4053" i="1" s="1"/>
  <c r="L4053" i="1"/>
  <c r="K4054" i="1"/>
  <c r="M4054" i="1" s="1"/>
  <c r="L4054" i="1"/>
  <c r="K4055" i="1"/>
  <c r="M4055" i="1" s="1"/>
  <c r="L4055" i="1"/>
  <c r="K4056" i="1"/>
  <c r="M4056" i="1" s="1"/>
  <c r="L4056" i="1"/>
  <c r="K4057" i="1"/>
  <c r="M4057" i="1" s="1"/>
  <c r="L4057" i="1"/>
  <c r="K4058" i="1"/>
  <c r="M4058" i="1" s="1"/>
  <c r="L4058" i="1"/>
  <c r="K4059" i="1"/>
  <c r="M4059" i="1" s="1"/>
  <c r="L4059" i="1"/>
  <c r="K4060" i="1"/>
  <c r="M4060" i="1" s="1"/>
  <c r="L4060" i="1"/>
  <c r="K4061" i="1"/>
  <c r="M4061" i="1" s="1"/>
  <c r="L4061" i="1"/>
  <c r="K4062" i="1"/>
  <c r="M4062" i="1" s="1"/>
  <c r="L4062" i="1"/>
  <c r="K4063" i="1"/>
  <c r="M4063" i="1" s="1"/>
  <c r="L4063" i="1"/>
  <c r="K4064" i="1"/>
  <c r="M4064" i="1" s="1"/>
  <c r="L4064" i="1"/>
  <c r="K4065" i="1"/>
  <c r="M4065" i="1" s="1"/>
  <c r="L4065" i="1"/>
  <c r="K4066" i="1"/>
  <c r="M4066" i="1" s="1"/>
  <c r="L4066" i="1"/>
  <c r="K4067" i="1"/>
  <c r="M4067" i="1" s="1"/>
  <c r="L4067" i="1"/>
  <c r="K4068" i="1"/>
  <c r="M4068" i="1" s="1"/>
  <c r="L4068" i="1"/>
  <c r="K4069" i="1"/>
  <c r="M4069" i="1" s="1"/>
  <c r="L4069" i="1"/>
  <c r="K4070" i="1"/>
  <c r="M4070" i="1" s="1"/>
  <c r="L4070" i="1"/>
  <c r="K4071" i="1"/>
  <c r="M4071" i="1" s="1"/>
  <c r="L4071" i="1"/>
  <c r="K4072" i="1"/>
  <c r="M4072" i="1" s="1"/>
  <c r="L4072" i="1"/>
  <c r="K4073" i="1"/>
  <c r="M4073" i="1" s="1"/>
  <c r="L4073" i="1"/>
  <c r="K4074" i="1"/>
  <c r="M4074" i="1" s="1"/>
  <c r="L4074" i="1"/>
  <c r="K4075" i="1"/>
  <c r="M4075" i="1" s="1"/>
  <c r="L4075" i="1"/>
  <c r="K4076" i="1"/>
  <c r="M4076" i="1" s="1"/>
  <c r="L4076" i="1"/>
  <c r="K4077" i="1"/>
  <c r="M4077" i="1" s="1"/>
  <c r="L4077" i="1"/>
  <c r="K4078" i="1"/>
  <c r="M4078" i="1" s="1"/>
  <c r="L4078" i="1"/>
  <c r="K4079" i="1"/>
  <c r="M4079" i="1" s="1"/>
  <c r="L4079" i="1"/>
  <c r="K4080" i="1"/>
  <c r="M4080" i="1" s="1"/>
  <c r="L4080" i="1"/>
  <c r="K4081" i="1"/>
  <c r="M4081" i="1" s="1"/>
  <c r="L4081" i="1"/>
  <c r="K4082" i="1"/>
  <c r="M4082" i="1" s="1"/>
  <c r="L4082" i="1"/>
  <c r="K4083" i="1"/>
  <c r="M4083" i="1" s="1"/>
  <c r="L4083" i="1"/>
  <c r="K4084" i="1"/>
  <c r="M4084" i="1" s="1"/>
  <c r="L4084" i="1"/>
  <c r="K4085" i="1"/>
  <c r="M4085" i="1" s="1"/>
  <c r="L4085" i="1"/>
  <c r="K4086" i="1"/>
  <c r="M4086" i="1" s="1"/>
  <c r="L4086" i="1"/>
  <c r="K4087" i="1"/>
  <c r="M4087" i="1" s="1"/>
  <c r="L4087" i="1"/>
  <c r="K4088" i="1"/>
  <c r="M4088" i="1" s="1"/>
  <c r="L4088" i="1"/>
  <c r="K4089" i="1"/>
  <c r="M4089" i="1" s="1"/>
  <c r="L4089" i="1"/>
  <c r="K4090" i="1"/>
  <c r="M4090" i="1" s="1"/>
  <c r="L4090" i="1"/>
  <c r="K4091" i="1"/>
  <c r="M4091" i="1" s="1"/>
  <c r="L4091" i="1"/>
  <c r="K4092" i="1"/>
  <c r="M4092" i="1" s="1"/>
  <c r="L4092" i="1"/>
  <c r="K4093" i="1"/>
  <c r="M4093" i="1" s="1"/>
  <c r="L4093" i="1"/>
  <c r="K4094" i="1"/>
  <c r="M4094" i="1" s="1"/>
  <c r="L4094" i="1"/>
  <c r="K4095" i="1"/>
  <c r="M4095" i="1" s="1"/>
  <c r="L4095" i="1"/>
  <c r="K4096" i="1"/>
  <c r="M4096" i="1" s="1"/>
  <c r="L4096" i="1"/>
  <c r="K4097" i="1"/>
  <c r="M4097" i="1" s="1"/>
  <c r="L4097" i="1"/>
  <c r="K4098" i="1"/>
  <c r="M4098" i="1" s="1"/>
  <c r="L4098" i="1"/>
  <c r="K4099" i="1"/>
  <c r="M4099" i="1" s="1"/>
  <c r="L4099" i="1"/>
  <c r="K4100" i="1"/>
  <c r="M4100" i="1" s="1"/>
  <c r="L4100" i="1"/>
  <c r="K4101" i="1"/>
  <c r="M4101" i="1" s="1"/>
  <c r="L4101" i="1"/>
  <c r="K4102" i="1"/>
  <c r="M4102" i="1" s="1"/>
  <c r="L4102" i="1"/>
  <c r="K4103" i="1"/>
  <c r="M4103" i="1" s="1"/>
  <c r="L4103" i="1"/>
  <c r="K4104" i="1"/>
  <c r="M4104" i="1" s="1"/>
  <c r="L4104" i="1"/>
  <c r="K4105" i="1"/>
  <c r="M4105" i="1" s="1"/>
  <c r="L4105" i="1"/>
  <c r="K4106" i="1"/>
  <c r="M4106" i="1" s="1"/>
  <c r="L4106" i="1"/>
  <c r="K4107" i="1"/>
  <c r="M4107" i="1" s="1"/>
  <c r="L4107" i="1"/>
  <c r="K4108" i="1"/>
  <c r="M4108" i="1" s="1"/>
  <c r="L4108" i="1"/>
  <c r="K4109" i="1"/>
  <c r="M4109" i="1" s="1"/>
  <c r="L4109" i="1"/>
  <c r="K4110" i="1"/>
  <c r="M4110" i="1" s="1"/>
  <c r="L4110" i="1"/>
  <c r="K4111" i="1"/>
  <c r="M4111" i="1" s="1"/>
  <c r="L4111" i="1"/>
  <c r="K4112" i="1"/>
  <c r="M4112" i="1" s="1"/>
  <c r="L4112" i="1"/>
  <c r="K4113" i="1"/>
  <c r="M4113" i="1" s="1"/>
  <c r="L4113" i="1"/>
  <c r="K4114" i="1"/>
  <c r="M4114" i="1" s="1"/>
  <c r="L4114" i="1"/>
  <c r="K4115" i="1"/>
  <c r="M4115" i="1" s="1"/>
  <c r="L4115" i="1"/>
  <c r="L2" i="1"/>
  <c r="K2" i="1"/>
  <c r="M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H6" i="5" l="1"/>
  <c r="F7" i="5"/>
  <c r="G2" i="5"/>
  <c r="H12" i="5"/>
  <c r="F5" i="5"/>
  <c r="H11" i="5"/>
  <c r="H3" i="5"/>
  <c r="G3" i="5"/>
  <c r="G12" i="5"/>
  <c r="H2" i="5"/>
  <c r="H4" i="5"/>
  <c r="G6" i="5"/>
  <c r="F4" i="5"/>
  <c r="F11" i="5"/>
  <c r="H9" i="5"/>
  <c r="G13" i="5"/>
  <c r="H5" i="5"/>
  <c r="F9" i="5"/>
  <c r="H1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D&amp;O</author>
  </authors>
  <commentList>
    <comment ref="T2" authorId="0" shapeId="0" xr:uid="{1DBA987F-731B-4E89-B3FE-68D9A512A65D}">
      <text>
        <r>
          <rPr>
            <b/>
            <sz val="14"/>
            <color indexed="81"/>
            <rFont val="Tahoma"/>
            <family val="2"/>
          </rPr>
          <t>D&amp;O:</t>
        </r>
        <r>
          <rPr>
            <sz val="14"/>
            <color indexed="81"/>
            <rFont val="Tahoma"/>
            <family val="2"/>
          </rPr>
          <t xml:space="preserve">
Using tool under Data/Text to Columns.</t>
        </r>
      </text>
    </comment>
  </commentList>
</comments>
</file>

<file path=xl/sharedStrings.xml><?xml version="1.0" encoding="utf-8"?>
<sst xmlns="http://schemas.openxmlformats.org/spreadsheetml/2006/main" count="33050" uniqueCount="8401">
  <si>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</si>
  <si>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</si>
  <si>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</si>
  <si>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</si>
  <si>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</si>
  <si>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</si>
  <si>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</si>
  <si>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</si>
  <si>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</si>
  <si>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</si>
  <si>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</si>
  <si>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</si>
  <si>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</si>
  <si>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</si>
  <si>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</si>
  <si>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</si>
  <si>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</si>
  <si>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</si>
  <si>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</si>
  <si>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</si>
  <si>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</si>
  <si>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</si>
  <si>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</si>
  <si>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</si>
  <si>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</si>
  <si>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</si>
  <si>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</si>
  <si>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</si>
  <si>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</si>
  <si>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</si>
  <si>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</si>
  <si>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</si>
  <si>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</si>
  <si>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</si>
  <si>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</si>
  <si>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</si>
  <si>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</si>
  <si>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</si>
  <si>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</si>
  <si>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</si>
  <si>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</si>
  <si>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</si>
  <si>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</si>
  <si>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</si>
  <si>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</si>
  <si>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</si>
  <si>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</si>
  <si>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</si>
  <si>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</si>
  <si>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</si>
  <si>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</si>
  <si>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</si>
  <si>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</si>
  <si>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</si>
  <si>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</si>
  <si>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</si>
  <si>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</si>
  <si>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</si>
  <si>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</si>
  <si>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</si>
  <si>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</si>
  <si>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</si>
  <si>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</si>
  <si>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</si>
  <si>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</si>
  <si>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</si>
  <si>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</si>
  <si>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</si>
  <si>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</si>
  <si>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</si>
  <si>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</si>
  <si>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</si>
  <si>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</si>
  <si>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</si>
  <si>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</si>
  <si>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</si>
  <si>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</si>
  <si>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</si>
  <si>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</si>
  <si>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</si>
  <si>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</si>
  <si>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</si>
  <si>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</si>
  <si>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</si>
  <si>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</si>
  <si>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</si>
  <si>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</si>
  <si>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</si>
  <si>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</si>
  <si>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</si>
  <si>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</si>
  <si>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</si>
  <si>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</si>
  <si>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</si>
  <si>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</si>
  <si>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</si>
  <si>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</si>
  <si>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</si>
  <si>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</si>
  <si>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</si>
  <si>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</si>
  <si>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</si>
  <si>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</si>
  <si>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</si>
  <si>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</si>
  <si>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</si>
  <si>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</si>
  <si>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</si>
  <si>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</si>
  <si>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</si>
  <si>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</si>
  <si>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</si>
  <si>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</si>
  <si>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</si>
  <si>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</si>
  <si>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</si>
  <si>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</si>
  <si>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</si>
  <si>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</si>
  <si>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</si>
  <si>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</si>
  <si>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</si>
  <si>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</si>
  <si>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</si>
  <si>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</si>
  <si>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</si>
  <si>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</si>
  <si>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</si>
  <si>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</si>
  <si>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</si>
  <si>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</si>
  <si>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</si>
  <si>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</si>
  <si>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</si>
  <si>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</si>
  <si>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</si>
  <si>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</si>
  <si>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</si>
  <si>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</si>
  <si>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</si>
  <si>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</si>
  <si>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</si>
  <si>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</si>
  <si>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</si>
  <si>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</si>
  <si>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</si>
  <si>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</si>
  <si>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</si>
  <si>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</si>
  <si>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</si>
  <si>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</si>
  <si>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</si>
  <si>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</si>
  <si>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</si>
  <si>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</si>
  <si>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</si>
  <si>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</si>
  <si>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</si>
  <si>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</si>
  <si>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</si>
  <si>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</si>
  <si>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</si>
  <si>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</si>
  <si>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</si>
  <si>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</si>
  <si>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</si>
  <si>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</si>
  <si>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</si>
  <si>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</si>
  <si>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</si>
  <si>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</si>
  <si>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</si>
  <si>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</si>
  <si>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</si>
  <si>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</si>
  <si>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</si>
  <si>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</si>
  <si>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</si>
  <si>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</si>
  <si>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</si>
  <si>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</si>
  <si>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</si>
  <si>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</si>
  <si>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</si>
  <si>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</si>
  <si>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</si>
  <si>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</si>
  <si>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</si>
  <si>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</si>
  <si>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</si>
  <si>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</si>
  <si>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</si>
  <si>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</si>
  <si>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</si>
  <si>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</si>
  <si>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</si>
  <si>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</si>
  <si>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</si>
  <si>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</si>
  <si>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</si>
  <si>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</si>
  <si>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</si>
  <si>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</si>
  <si>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</si>
  <si>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</si>
  <si>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</si>
  <si>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</si>
  <si>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</si>
  <si>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</si>
  <si>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</si>
  <si>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</si>
  <si>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</si>
  <si>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</si>
  <si>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</si>
  <si>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</si>
  <si>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</si>
  <si>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</si>
  <si>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</si>
  <si>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</si>
  <si>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</si>
  <si>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</si>
  <si>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</si>
  <si>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</si>
  <si>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</si>
  <si>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</si>
  <si>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</si>
  <si>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</si>
  <si>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</si>
  <si>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</si>
  <si>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</si>
  <si>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</si>
  <si>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</si>
  <si>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</si>
  <si>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</si>
  <si>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</si>
  <si>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</si>
  <si>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</si>
  <si>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</si>
  <si>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</si>
  <si>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</si>
  <si>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</si>
  <si>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</si>
  <si>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</si>
  <si>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</si>
  <si>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</si>
  <si>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</si>
  <si>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</si>
  <si>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</si>
  <si>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</si>
  <si>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</si>
  <si>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</si>
  <si>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</si>
  <si>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</si>
  <si>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</si>
  <si>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</si>
  <si>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</si>
  <si>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</si>
  <si>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</si>
  <si>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</si>
  <si>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</si>
  <si>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</si>
  <si>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</si>
  <si>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</si>
  <si>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</si>
  <si>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</si>
  <si>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</si>
  <si>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</si>
  <si>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</si>
  <si>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</si>
  <si>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</si>
  <si>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</si>
  <si>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</si>
  <si>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</si>
  <si>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</si>
  <si>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</si>
  <si>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</si>
  <si>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</si>
  <si>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</si>
  <si>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</si>
  <si>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</si>
  <si>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</si>
  <si>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</si>
  <si>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</si>
  <si>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</si>
  <si>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</si>
  <si>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</si>
  <si>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</si>
  <si>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</si>
  <si>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</si>
  <si>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</si>
  <si>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</si>
  <si>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</si>
  <si>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</si>
  <si>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</si>
  <si>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</si>
  <si>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</si>
  <si>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</si>
  <si>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</si>
  <si>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</si>
  <si>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</si>
  <si>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</si>
  <si>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</si>
  <si>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</si>
  <si>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</si>
  <si>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</si>
  <si>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</si>
  <si>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</si>
  <si>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</si>
  <si>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</si>
  <si>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</si>
  <si>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</si>
  <si>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</si>
  <si>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</si>
  <si>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</si>
  <si>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</si>
  <si>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</si>
  <si>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</si>
  <si>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</si>
  <si>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</si>
  <si>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</si>
  <si>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</si>
  <si>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</si>
  <si>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</si>
  <si>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</si>
  <si>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</si>
  <si>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</si>
  <si>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</si>
  <si>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</si>
  <si>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</si>
  <si>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</si>
  <si>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</si>
  <si>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</si>
  <si>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</si>
  <si>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</si>
  <si>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</si>
  <si>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</si>
  <si>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</si>
  <si>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</si>
  <si>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</si>
  <si>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</si>
  <si>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</si>
  <si>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</si>
  <si>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</si>
  <si>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</si>
  <si>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</si>
  <si>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</si>
  <si>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</si>
  <si>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</si>
  <si>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</si>
  <si>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</si>
  <si>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</si>
  <si>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</si>
  <si>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</si>
  <si>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</si>
  <si>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</si>
  <si>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</si>
  <si>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</si>
  <si>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</si>
  <si>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</si>
  <si>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</si>
  <si>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</si>
  <si>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</si>
  <si>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</si>
  <si>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</si>
  <si>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</si>
  <si>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</si>
  <si>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</si>
  <si>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</si>
  <si>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</si>
  <si>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</si>
  <si>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</si>
  <si>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</si>
  <si>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</si>
  <si>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</si>
  <si>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</si>
  <si>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</si>
  <si>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</si>
  <si>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</si>
  <si>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</si>
  <si>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</si>
  <si>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</si>
  <si>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</si>
  <si>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</si>
  <si>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</si>
  <si>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</si>
  <si>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</si>
  <si>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</si>
  <si>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</si>
  <si>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</si>
  <si>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</si>
  <si>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</si>
  <si>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</si>
  <si>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</si>
  <si>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</si>
  <si>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</si>
  <si>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</si>
  <si>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</si>
  <si>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</si>
  <si>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</si>
  <si>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</si>
  <si>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</si>
  <si>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</si>
  <si>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</si>
  <si>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</si>
  <si>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</si>
  <si>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</si>
  <si>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</si>
  <si>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</si>
  <si>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</si>
  <si>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</si>
  <si>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</si>
  <si>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</si>
  <si>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</si>
  <si>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</si>
  <si>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</si>
  <si>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</si>
  <si>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</si>
  <si>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</si>
  <si>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</si>
  <si>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</si>
  <si>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</si>
  <si>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</si>
  <si>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</si>
  <si>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</si>
  <si>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</si>
  <si>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</si>
  <si>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</si>
  <si>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</si>
  <si>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</si>
  <si>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</si>
  <si>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</si>
  <si>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</si>
  <si>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</si>
  <si>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</si>
  <si>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</si>
  <si>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</si>
  <si>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</si>
  <si>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</si>
  <si>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</si>
  <si>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</si>
  <si>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</si>
  <si>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</si>
  <si>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</si>
  <si>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</si>
  <si>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</si>
  <si>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</si>
  <si>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</si>
  <si>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</si>
  <si>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</si>
  <si>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</si>
  <si>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</si>
  <si>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</si>
  <si>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</si>
  <si>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</si>
  <si>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</si>
  <si>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</si>
  <si>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</si>
  <si>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</si>
  <si>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</si>
  <si>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</si>
  <si>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</si>
  <si>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</si>
  <si>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</si>
  <si>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</si>
  <si>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</si>
  <si>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</si>
  <si>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</si>
  <si>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</si>
  <si>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</si>
  <si>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</si>
  <si>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</si>
  <si>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</si>
  <si>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</si>
  <si>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</si>
  <si>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</si>
  <si>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</si>
  <si>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</si>
  <si>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</si>
  <si>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</si>
  <si>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</si>
  <si>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</si>
  <si>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</si>
  <si>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</si>
  <si>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</si>
  <si>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</si>
  <si>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</si>
  <si>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</si>
  <si>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</si>
  <si>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</si>
  <si>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</si>
  <si>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</si>
  <si>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</si>
  <si>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</si>
  <si>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</si>
  <si>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</si>
  <si>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</si>
  <si>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</si>
  <si>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</si>
  <si>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</si>
  <si>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</si>
  <si>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</si>
  <si>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</si>
  <si>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</si>
  <si>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</si>
  <si>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</si>
  <si>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</si>
  <si>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</si>
  <si>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</si>
  <si>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</si>
  <si>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</si>
  <si>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</si>
  <si>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</si>
  <si>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</si>
  <si>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</si>
  <si>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</si>
  <si>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</si>
  <si>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</si>
  <si>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</si>
  <si>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</si>
  <si>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</si>
  <si>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</si>
  <si>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</si>
  <si>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</si>
  <si>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</si>
  <si>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</si>
  <si>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</si>
  <si>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</si>
  <si>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</si>
  <si>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</si>
  <si>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</si>
  <si>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</si>
  <si>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</si>
  <si>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</si>
  <si>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</si>
  <si>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</si>
  <si>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</si>
  <si>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</si>
  <si>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</si>
  <si>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</si>
  <si>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</si>
  <si>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</si>
  <si>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</si>
  <si>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</si>
  <si>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</si>
  <si>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</si>
  <si>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</si>
  <si>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</si>
  <si>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</si>
  <si>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</si>
  <si>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</si>
  <si>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</si>
  <si>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</si>
  <si>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</si>
  <si>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</si>
  <si>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</si>
  <si>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</si>
  <si>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</si>
  <si>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</si>
  <si>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</si>
  <si>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</si>
  <si>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</si>
  <si>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</si>
  <si>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</si>
  <si>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</si>
  <si>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</si>
  <si>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</si>
  <si>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</si>
  <si>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</si>
  <si>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</si>
  <si>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</si>
  <si>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</si>
  <si>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</si>
  <si>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</si>
  <si>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</si>
  <si>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</si>
  <si>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</si>
  <si>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</si>
  <si>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</si>
  <si>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</si>
  <si>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</si>
  <si>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</si>
  <si>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</si>
  <si>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</si>
  <si>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</si>
  <si>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</si>
  <si>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</si>
  <si>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</si>
  <si>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</si>
  <si>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</si>
  <si>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</si>
  <si>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</si>
  <si>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</si>
  <si>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</si>
  <si>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</si>
  <si>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</si>
  <si>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</si>
  <si>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</si>
  <si>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</si>
  <si>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</si>
  <si>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</si>
  <si>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</si>
  <si>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</si>
  <si>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</si>
  <si>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</si>
  <si>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</si>
  <si>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</si>
  <si>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</si>
  <si>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</si>
  <si>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</si>
  <si>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</si>
  <si>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</si>
  <si>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</si>
  <si>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</si>
  <si>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</si>
  <si>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</si>
  <si>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</si>
  <si>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</si>
  <si>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</si>
  <si>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</si>
  <si>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</si>
  <si>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</si>
  <si>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</si>
  <si>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</si>
  <si>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</si>
  <si>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</si>
  <si>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</si>
  <si>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</si>
  <si>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</si>
  <si>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</si>
  <si>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</si>
  <si>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</si>
  <si>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</si>
  <si>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</si>
  <si>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</si>
  <si>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</si>
  <si>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</si>
  <si>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</si>
  <si>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</si>
  <si>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</si>
  <si>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</si>
  <si>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</si>
  <si>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</si>
  <si>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</si>
  <si>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</si>
  <si>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</si>
  <si>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</si>
  <si>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</si>
  <si>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</si>
  <si>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</si>
  <si>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</si>
  <si>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</si>
  <si>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</si>
  <si>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</si>
  <si>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</si>
  <si>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</si>
  <si>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</si>
  <si>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</si>
  <si>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</si>
  <si>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</si>
  <si>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</si>
  <si>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</si>
  <si>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</si>
  <si>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</si>
  <si>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</si>
  <si>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</si>
  <si>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</si>
  <si>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</si>
  <si>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</si>
  <si>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</si>
  <si>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</si>
  <si>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</si>
  <si>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</si>
  <si>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</si>
  <si>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</si>
  <si>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</si>
  <si>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</si>
  <si>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</si>
  <si>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</si>
  <si>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</si>
  <si>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</si>
  <si>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</si>
  <si>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</si>
  <si>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</si>
  <si>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</si>
  <si>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</si>
  <si>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</si>
  <si>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</si>
  <si>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</si>
  <si>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</si>
  <si>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</si>
  <si>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</si>
  <si>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</si>
  <si>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</si>
  <si>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</si>
  <si>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</si>
  <si>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</si>
  <si>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</si>
  <si>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</si>
  <si>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</si>
  <si>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</si>
  <si>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</si>
  <si>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</si>
  <si>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</si>
  <si>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</si>
  <si>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</si>
  <si>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</si>
  <si>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</si>
  <si>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</si>
  <si>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</si>
  <si>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</si>
  <si>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</si>
  <si>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</si>
  <si>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</si>
  <si>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</si>
  <si>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</si>
  <si>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</si>
  <si>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</si>
  <si>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</si>
  <si>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</si>
  <si>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</si>
  <si>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</si>
  <si>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</si>
  <si>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</si>
  <si>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</si>
  <si>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</si>
  <si>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</si>
  <si>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</si>
  <si>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</si>
  <si>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</si>
  <si>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</si>
  <si>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</si>
  <si>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</si>
  <si>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</si>
  <si>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</si>
  <si>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</si>
  <si>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</si>
  <si>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</si>
  <si>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</si>
  <si>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</si>
  <si>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</si>
  <si>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</si>
  <si>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</si>
  <si>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</si>
  <si>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</si>
  <si>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</si>
  <si>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</si>
  <si>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</si>
  <si>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</si>
  <si>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</si>
  <si>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</si>
  <si>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</si>
  <si>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</si>
  <si>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</si>
  <si>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</si>
  <si>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</si>
  <si>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</si>
  <si>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</si>
  <si>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</si>
  <si>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</si>
  <si>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</si>
  <si>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</si>
  <si>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</si>
  <si>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</si>
  <si>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</si>
  <si>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</si>
  <si>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</si>
  <si>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</si>
  <si>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</si>
  <si>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</si>
  <si>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</si>
  <si>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</si>
  <si>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</si>
  <si>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</si>
  <si>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</si>
  <si>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</si>
  <si>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</si>
  <si>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</si>
  <si>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</si>
  <si>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</si>
  <si>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</si>
  <si>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</si>
  <si>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</si>
  <si>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</si>
  <si>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</si>
  <si>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</si>
  <si>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</si>
  <si>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</si>
  <si>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</si>
  <si>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</si>
  <si>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</si>
  <si>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</si>
  <si>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</si>
  <si>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</si>
  <si>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</si>
  <si>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</si>
  <si>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</si>
  <si>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</si>
  <si>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</si>
  <si>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</si>
  <si>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</si>
  <si>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</si>
  <si>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</si>
  <si>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</si>
  <si>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</si>
  <si>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</si>
  <si>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</si>
  <si>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</si>
  <si>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</si>
  <si>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</si>
  <si>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</si>
  <si>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</si>
  <si>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</si>
  <si>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</si>
  <si>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</si>
  <si>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</si>
  <si>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</si>
  <si>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</si>
  <si>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</si>
  <si>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</si>
  <si>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</si>
  <si>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</si>
  <si>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</si>
  <si>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</si>
  <si>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</si>
  <si>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</si>
  <si>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</si>
  <si>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</si>
  <si>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</si>
  <si>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</si>
  <si>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</si>
  <si>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</si>
  <si>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</si>
  <si>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</si>
  <si>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</si>
  <si>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</si>
  <si>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</si>
  <si>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</si>
  <si>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</si>
  <si>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</si>
  <si>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</si>
  <si>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</si>
  <si>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</si>
  <si>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</si>
  <si>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</si>
  <si>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</si>
  <si>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</si>
  <si>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</si>
  <si>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</si>
  <si>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</si>
  <si>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</si>
  <si>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</si>
  <si>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</si>
  <si>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</si>
  <si>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</si>
  <si>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</si>
  <si>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</si>
  <si>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</si>
  <si>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</si>
  <si>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</si>
  <si>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</si>
  <si>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</si>
  <si>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</si>
  <si>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</si>
  <si>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</si>
  <si>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</si>
  <si>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</si>
  <si>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</si>
  <si>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</si>
  <si>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</si>
  <si>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</si>
  <si>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</si>
  <si>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</si>
  <si>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</si>
  <si>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</si>
  <si>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</si>
  <si>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</si>
  <si>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</si>
  <si>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</si>
  <si>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</si>
  <si>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</si>
  <si>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</si>
  <si>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</si>
  <si>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</si>
  <si>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</si>
  <si>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</si>
  <si>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</si>
  <si>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</si>
  <si>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</si>
  <si>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</si>
  <si>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</si>
  <si>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</si>
  <si>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</si>
  <si>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</si>
  <si>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</si>
  <si>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</si>
  <si>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</si>
  <si>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</si>
  <si>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</si>
  <si>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</si>
  <si>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</si>
  <si>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</si>
  <si>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</si>
  <si>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</si>
  <si>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</si>
  <si>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</si>
  <si>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</si>
  <si>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</si>
  <si>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</si>
  <si>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</si>
  <si>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</si>
  <si>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</si>
  <si>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</si>
  <si>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</si>
  <si>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</si>
  <si>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</si>
  <si>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</si>
  <si>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</si>
  <si>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</si>
  <si>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</si>
  <si>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</si>
  <si>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</si>
  <si>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</si>
  <si>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</si>
  <si>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</si>
  <si>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</si>
  <si>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</si>
  <si>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</si>
  <si>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</si>
  <si>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</si>
  <si>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</si>
  <si>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</si>
  <si>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</si>
  <si>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</si>
  <si>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</si>
  <si>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</si>
  <si>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</si>
  <si>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</si>
  <si>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</si>
  <si>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</si>
  <si>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</si>
  <si>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</si>
  <si>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</si>
  <si>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</si>
  <si>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</si>
  <si>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</si>
  <si>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</si>
  <si>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</si>
  <si>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</si>
  <si>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</si>
  <si>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</si>
  <si>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</si>
  <si>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</si>
  <si>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</si>
  <si>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</si>
  <si>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</si>
  <si>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</si>
  <si>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</si>
  <si>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</si>
  <si>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</si>
  <si>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</si>
  <si>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</si>
  <si>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</si>
  <si>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</si>
  <si>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</si>
  <si>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</si>
  <si>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</si>
  <si>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</si>
  <si>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</si>
  <si>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</si>
  <si>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</si>
  <si>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</si>
  <si>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</si>
  <si>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</si>
  <si>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</si>
  <si>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</si>
  <si>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</si>
  <si>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</si>
  <si>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</si>
  <si>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</si>
  <si>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</si>
  <si>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</si>
  <si>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</si>
  <si>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</si>
  <si>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</si>
  <si>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</si>
  <si>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</si>
  <si>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</si>
  <si>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</si>
  <si>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</si>
  <si>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</si>
  <si>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</si>
  <si>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</si>
  <si>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</si>
  <si>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</si>
  <si>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</si>
  <si>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</si>
  <si>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</si>
  <si>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</si>
  <si>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</si>
  <si>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</si>
  <si>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</si>
  <si>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</si>
  <si>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</si>
  <si>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</si>
  <si>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</si>
  <si>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</si>
  <si>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</si>
  <si>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</si>
  <si>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</si>
  <si>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</si>
  <si>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</si>
  <si>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</si>
  <si>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</si>
  <si>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</si>
  <si>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</si>
  <si>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</si>
  <si>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</si>
  <si>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</si>
  <si>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</si>
  <si>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</si>
  <si>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</si>
  <si>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</si>
  <si>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</si>
  <si>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</si>
  <si>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</si>
  <si>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</si>
  <si>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</si>
  <si>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</si>
  <si>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</si>
  <si>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</si>
  <si>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</si>
  <si>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</si>
  <si>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</si>
  <si>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</si>
  <si>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</si>
  <si>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</si>
  <si>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</si>
  <si>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</si>
  <si>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</si>
  <si>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</si>
  <si>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</si>
  <si>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</si>
  <si>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</si>
  <si>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</si>
  <si>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</si>
  <si>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</si>
  <si>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</si>
  <si>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</si>
  <si>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</si>
  <si>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</si>
  <si>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</si>
  <si>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</si>
  <si>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</si>
  <si>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</si>
  <si>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</si>
  <si>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</si>
  <si>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</si>
  <si>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</si>
  <si>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</si>
  <si>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</si>
  <si>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</si>
  <si>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</si>
  <si>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</si>
  <si>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</si>
  <si>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</si>
  <si>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</si>
  <si>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</si>
  <si>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</si>
  <si>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</si>
  <si>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</si>
  <si>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</si>
  <si>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</si>
  <si>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</si>
  <si>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</si>
  <si>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</si>
  <si>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</si>
  <si>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</si>
  <si>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</si>
  <si>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</si>
  <si>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</si>
  <si>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</si>
  <si>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</si>
  <si>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</si>
  <si>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</si>
  <si>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</si>
  <si>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</si>
  <si>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</si>
  <si>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</si>
  <si>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</si>
  <si>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</si>
  <si>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</si>
  <si>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</si>
  <si>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</si>
  <si>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</si>
  <si>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</si>
  <si>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</si>
  <si>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</si>
  <si>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</si>
  <si>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</si>
  <si>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</si>
  <si>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</si>
  <si>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</si>
  <si>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</si>
  <si>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</si>
  <si>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</si>
  <si>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</si>
  <si>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</si>
  <si>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</si>
  <si>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</si>
  <si>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</si>
  <si>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</si>
  <si>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</si>
  <si>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</si>
  <si>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</si>
  <si>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</si>
  <si>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</si>
  <si>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</si>
  <si>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</si>
  <si>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</si>
  <si>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</si>
  <si>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</si>
  <si>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</si>
  <si>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</si>
  <si>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</si>
  <si>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</si>
  <si>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</si>
  <si>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</si>
  <si>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</si>
  <si>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</si>
  <si>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</si>
  <si>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</si>
  <si>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</si>
  <si>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</si>
  <si>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</si>
  <si>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</si>
  <si>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</si>
  <si>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</si>
  <si>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</si>
  <si>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</si>
  <si>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</si>
  <si>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</si>
  <si>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</si>
  <si>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</si>
  <si>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</si>
  <si>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</si>
  <si>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</si>
  <si>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</si>
  <si>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</si>
  <si>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</si>
  <si>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</si>
  <si>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</si>
  <si>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</si>
  <si>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</si>
  <si>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</si>
  <si>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</si>
  <si>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</si>
  <si>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</si>
  <si>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</si>
  <si>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</si>
  <si>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</si>
  <si>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</si>
  <si>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</si>
  <si>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</si>
  <si>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</si>
  <si>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</si>
  <si>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</si>
  <si>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</si>
  <si>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</si>
  <si>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</si>
  <si>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</si>
  <si>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</si>
  <si>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</si>
  <si>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</si>
  <si>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</si>
  <si>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</si>
  <si>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</si>
  <si>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</si>
  <si>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</si>
  <si>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</si>
  <si>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</si>
  <si>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</si>
  <si>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</si>
  <si>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</si>
  <si>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</si>
  <si>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</si>
  <si>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</si>
  <si>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</si>
  <si>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</si>
  <si>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</si>
  <si>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</si>
  <si>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</si>
  <si>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</si>
  <si>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</si>
  <si>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</si>
  <si>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</si>
  <si>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</si>
  <si>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</si>
  <si>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</si>
  <si>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</si>
  <si>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</si>
  <si>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</si>
  <si>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</si>
  <si>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</si>
  <si>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</si>
  <si>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</si>
  <si>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</si>
  <si>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</si>
  <si>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</si>
  <si>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</si>
  <si>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</si>
  <si>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</si>
  <si>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</si>
  <si>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</si>
  <si>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</si>
  <si>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</si>
  <si>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</si>
  <si>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</si>
  <si>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</si>
  <si>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</si>
  <si>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</si>
  <si>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</si>
  <si>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</si>
  <si>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</si>
  <si>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</si>
  <si>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</si>
  <si>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</si>
  <si>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</si>
  <si>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</si>
  <si>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</si>
  <si>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</si>
  <si>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</si>
  <si>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</si>
  <si>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</si>
  <si>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</si>
  <si>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</si>
  <si>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</si>
  <si>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</si>
  <si>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</si>
  <si>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</si>
  <si>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</si>
  <si>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</si>
  <si>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</si>
  <si>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</si>
  <si>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</si>
  <si>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</si>
  <si>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</si>
  <si>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</si>
  <si>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</si>
  <si>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</si>
  <si>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</si>
  <si>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</si>
  <si>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</si>
  <si>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</si>
  <si>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</si>
  <si>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</si>
  <si>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</si>
  <si>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</si>
  <si>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</si>
  <si>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</si>
  <si>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</si>
  <si>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</si>
  <si>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</si>
  <si>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</si>
  <si>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</si>
  <si>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</si>
  <si>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</si>
  <si>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</si>
  <si>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</si>
  <si>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</si>
  <si>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</si>
  <si>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</si>
  <si>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</si>
  <si>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</si>
  <si>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</si>
  <si>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</si>
  <si>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</si>
  <si>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</si>
  <si>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</si>
  <si>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</si>
  <si>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</si>
  <si>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</si>
  <si>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</si>
  <si>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</si>
  <si>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</si>
  <si>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</si>
  <si>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</si>
  <si>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</si>
  <si>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</si>
  <si>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</si>
  <si>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</si>
  <si>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</si>
  <si>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</si>
  <si>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</si>
  <si>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</si>
  <si>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</si>
  <si>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</si>
  <si>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</si>
  <si>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</si>
  <si>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</si>
  <si>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</si>
  <si>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</si>
  <si>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</si>
  <si>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</si>
  <si>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</si>
  <si>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</si>
  <si>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</si>
  <si>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</si>
  <si>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</si>
  <si>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</si>
  <si>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</si>
  <si>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</si>
  <si>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</si>
  <si>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</si>
  <si>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</si>
  <si>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</si>
  <si>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</si>
  <si>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</si>
  <si>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</si>
  <si>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</si>
  <si>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</si>
  <si>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</si>
  <si>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</si>
  <si>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</si>
  <si>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</si>
  <si>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</si>
  <si>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</si>
  <si>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</si>
  <si>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</si>
  <si>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</si>
  <si>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</si>
  <si>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</si>
  <si>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</si>
  <si>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</si>
  <si>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</si>
  <si>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</si>
  <si>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</si>
  <si>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</si>
  <si>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</si>
  <si>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</si>
  <si>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</si>
  <si>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</si>
  <si>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</si>
  <si>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</si>
  <si>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</si>
  <si>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</si>
  <si>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</si>
  <si>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</si>
  <si>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</si>
  <si>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</si>
  <si>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</si>
  <si>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</si>
  <si>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</si>
  <si>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</si>
  <si>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</si>
  <si>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</si>
  <si>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</si>
  <si>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</si>
  <si>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</si>
  <si>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</si>
  <si>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</si>
  <si>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</si>
  <si>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</si>
  <si>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</si>
  <si>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</si>
  <si>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</si>
  <si>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</si>
  <si>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</si>
  <si>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</si>
  <si>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</si>
  <si>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</si>
  <si>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</si>
  <si>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</si>
  <si>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</si>
  <si>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</si>
  <si>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</si>
  <si>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</si>
  <si>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</si>
  <si>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</si>
  <si>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</si>
  <si>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</si>
  <si>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</si>
  <si>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</si>
  <si>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</si>
  <si>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</si>
  <si>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</si>
  <si>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</si>
  <si>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</si>
  <si>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</si>
  <si>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</si>
  <si>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</si>
  <si>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</si>
  <si>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</si>
  <si>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</si>
  <si>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</si>
  <si>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</si>
  <si>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</si>
  <si>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</si>
  <si>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</si>
  <si>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</si>
  <si>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</si>
  <si>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</si>
  <si>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</si>
  <si>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</si>
  <si>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</si>
  <si>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</si>
  <si>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</si>
  <si>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</si>
  <si>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</si>
  <si>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</si>
  <si>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</si>
  <si>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</si>
  <si>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</si>
  <si>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</si>
  <si>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</si>
  <si>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</si>
  <si>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</si>
  <si>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</si>
  <si>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</si>
  <si>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</si>
  <si>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</si>
  <si>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</si>
  <si>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</si>
  <si>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</si>
  <si>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</si>
  <si>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</si>
  <si>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</si>
  <si>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</si>
  <si>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</si>
  <si>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</si>
  <si>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</si>
  <si>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</si>
  <si>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</si>
  <si>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</si>
  <si>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</si>
  <si>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</si>
  <si>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</si>
  <si>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</si>
  <si>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</si>
  <si>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</si>
  <si>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</si>
  <si>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</si>
  <si>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</si>
  <si>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</si>
  <si>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</si>
  <si>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</si>
  <si>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</si>
  <si>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</si>
  <si>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</si>
  <si>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</si>
  <si>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</si>
  <si>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</si>
  <si>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</si>
  <si>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</si>
  <si>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</si>
  <si>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</si>
  <si>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</si>
  <si>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</si>
  <si>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</si>
  <si>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</si>
  <si>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</si>
  <si>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</si>
  <si>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</si>
  <si>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</si>
  <si>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</si>
  <si>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</si>
  <si>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</si>
  <si>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</si>
  <si>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</si>
  <si>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</si>
  <si>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</si>
  <si>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</si>
  <si>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</si>
  <si>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</si>
  <si>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</si>
  <si>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</si>
  <si>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</si>
  <si>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</si>
  <si>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</si>
  <si>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</si>
  <si>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</si>
  <si>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</si>
  <si>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</si>
  <si>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</si>
  <si>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</si>
  <si>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</si>
  <si>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</si>
  <si>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</si>
  <si>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</si>
  <si>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</si>
  <si>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</si>
  <si>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</si>
  <si>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</si>
  <si>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</si>
  <si>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</si>
  <si>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</si>
  <si>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</si>
  <si>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</si>
  <si>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</si>
  <si>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</si>
  <si>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</si>
  <si>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</si>
  <si>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</si>
  <si>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</si>
  <si>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</si>
  <si>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</si>
  <si>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</si>
  <si>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</si>
  <si>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</si>
  <si>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</si>
  <si>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</si>
  <si>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</si>
  <si>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</si>
  <si>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</si>
  <si>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</si>
  <si>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</si>
  <si>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</si>
  <si>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</si>
  <si>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</si>
  <si>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</si>
  <si>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</si>
  <si>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</si>
  <si>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</si>
  <si>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</si>
  <si>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</si>
  <si>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</si>
  <si>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</si>
  <si>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</si>
  <si>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</si>
  <si>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</si>
  <si>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</si>
  <si>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</si>
  <si>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</si>
  <si>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</si>
  <si>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</si>
  <si>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</si>
  <si>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</si>
  <si>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</si>
  <si>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</si>
  <si>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</si>
  <si>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</si>
  <si>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</si>
  <si>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</si>
  <si>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</si>
  <si>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</si>
  <si>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</si>
  <si>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</si>
  <si>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</si>
  <si>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</si>
  <si>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</si>
  <si>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</si>
  <si>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</si>
  <si>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</si>
  <si>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</si>
  <si>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</si>
  <si>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</si>
  <si>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</si>
  <si>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</si>
  <si>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</si>
  <si>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</si>
  <si>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</si>
  <si>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</si>
  <si>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</si>
  <si>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</si>
  <si>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</si>
  <si>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</si>
  <si>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</si>
  <si>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</si>
  <si>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</si>
  <si>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</si>
  <si>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</si>
  <si>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</si>
  <si>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</si>
  <si>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</si>
  <si>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</si>
  <si>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</si>
  <si>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</si>
  <si>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</si>
  <si>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</si>
  <si>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</si>
  <si>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</si>
  <si>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</si>
  <si>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</si>
  <si>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</si>
  <si>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</si>
  <si>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</si>
  <si>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</si>
  <si>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</si>
  <si>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</si>
  <si>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</si>
  <si>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</si>
  <si>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</si>
  <si>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</si>
  <si>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</si>
  <si>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</si>
  <si>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</si>
  <si>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</si>
  <si>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</si>
  <si>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</si>
  <si>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</si>
  <si>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</si>
  <si>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</si>
  <si>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</si>
  <si>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</si>
  <si>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</si>
  <si>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</si>
  <si>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</si>
  <si>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</si>
  <si>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</si>
  <si>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</si>
  <si>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</si>
  <si>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</si>
  <si>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</si>
  <si>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</si>
  <si>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</si>
  <si>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</si>
  <si>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</si>
  <si>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</si>
  <si>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</si>
  <si>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</si>
  <si>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</si>
  <si>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</si>
  <si>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</si>
  <si>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</si>
  <si>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</si>
  <si>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</si>
  <si>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</si>
  <si>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</si>
  <si>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</si>
  <si>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</si>
  <si>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</si>
  <si>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</si>
  <si>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</si>
  <si>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</si>
  <si>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</si>
  <si>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</si>
  <si>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</si>
  <si>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</si>
  <si>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</si>
  <si>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</si>
  <si>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</si>
  <si>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</si>
  <si>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</si>
  <si>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</si>
  <si>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</si>
  <si>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</si>
  <si>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</si>
  <si>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</si>
  <si>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</si>
  <si>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</si>
  <si>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</si>
  <si>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</si>
  <si>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</si>
  <si>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</si>
  <si>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</si>
  <si>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</si>
  <si>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</si>
  <si>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</si>
  <si>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</si>
  <si>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</si>
  <si>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</si>
  <si>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</si>
  <si>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</si>
  <si>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</si>
  <si>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</si>
  <si>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</si>
  <si>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</si>
  <si>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</si>
  <si>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</si>
  <si>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</si>
  <si>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</si>
  <si>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</si>
  <si>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</si>
  <si>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</si>
  <si>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</si>
  <si>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</si>
  <si>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</si>
  <si>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</si>
  <si>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</si>
  <si>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</si>
  <si>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</si>
  <si>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</si>
  <si>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</si>
  <si>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</si>
  <si>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</si>
  <si>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</si>
  <si>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</si>
  <si>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</si>
  <si>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</si>
  <si>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</si>
  <si>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</si>
  <si>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</si>
  <si>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</si>
  <si>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</si>
  <si>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</si>
  <si>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</si>
  <si>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</si>
  <si>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</si>
  <si>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</si>
  <si>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</si>
  <si>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</si>
  <si>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</si>
  <si>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</si>
  <si>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</si>
  <si>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</si>
  <si>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</si>
  <si>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</si>
  <si>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</si>
  <si>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</si>
  <si>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</si>
  <si>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</si>
  <si>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</si>
  <si>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</si>
  <si>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</si>
  <si>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</si>
  <si>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</si>
  <si>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</si>
  <si>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</si>
  <si>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</si>
  <si>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</si>
  <si>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</si>
  <si>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</si>
  <si>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</si>
  <si>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</si>
  <si>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</si>
  <si>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</si>
  <si>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</si>
  <si>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</si>
  <si>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</si>
  <si>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</si>
  <si>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</si>
  <si>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</si>
  <si>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</si>
  <si>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</si>
  <si>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</si>
  <si>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</si>
  <si>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</si>
  <si>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</si>
  <si>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</si>
  <si>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</si>
  <si>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</si>
  <si>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</si>
  <si>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</si>
  <si>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</si>
  <si>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</si>
  <si>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</si>
  <si>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</si>
  <si>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</si>
  <si>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</si>
  <si>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</si>
  <si>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</si>
  <si>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</si>
  <si>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</si>
  <si>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</si>
  <si>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</si>
  <si>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</si>
  <si>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</si>
  <si>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</si>
  <si>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</si>
  <si>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</si>
  <si>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</si>
  <si>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</si>
  <si>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</si>
  <si>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</si>
  <si>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</si>
  <si>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</si>
  <si>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</si>
  <si>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</si>
  <si>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</si>
  <si>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</si>
  <si>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</si>
  <si>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</si>
  <si>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</si>
  <si>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</si>
  <si>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</si>
  <si>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</si>
  <si>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</si>
  <si>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</si>
  <si>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</si>
  <si>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</si>
  <si>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</si>
  <si>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</si>
  <si>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</si>
  <si>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</si>
  <si>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</si>
  <si>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</si>
  <si>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</si>
  <si>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</si>
  <si>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</si>
  <si>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</si>
  <si>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</si>
  <si>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</si>
  <si>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</si>
  <si>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</si>
  <si>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</si>
  <si>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</si>
  <si>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</si>
  <si>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</si>
  <si>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</si>
  <si>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</si>
  <si>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</si>
  <si>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</si>
  <si>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</si>
  <si>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</si>
  <si>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</si>
  <si>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</si>
  <si>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</si>
  <si>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</si>
  <si>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</si>
  <si>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</si>
  <si>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</si>
  <si>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</si>
  <si>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</si>
  <si>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</si>
  <si>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</si>
  <si>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</si>
  <si>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</si>
  <si>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</si>
  <si>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</si>
  <si>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</si>
  <si>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</si>
  <si>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</si>
  <si>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</si>
  <si>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</si>
  <si>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</si>
  <si>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</si>
  <si>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</si>
  <si>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</si>
  <si>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</si>
  <si>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</si>
  <si>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</si>
  <si>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</si>
  <si>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</si>
  <si>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</si>
  <si>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</si>
  <si>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</si>
  <si>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</si>
  <si>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</si>
  <si>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</si>
  <si>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</si>
  <si>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</si>
  <si>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</si>
  <si>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</si>
  <si>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</si>
  <si>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</si>
  <si>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</si>
  <si>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</si>
  <si>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</si>
  <si>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</si>
  <si>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</si>
  <si>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</si>
  <si>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</si>
  <si>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</si>
  <si>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</si>
  <si>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</si>
  <si>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</si>
  <si>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</si>
  <si>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</si>
  <si>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</si>
  <si>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</si>
  <si>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</si>
  <si>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</si>
  <si>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</si>
  <si>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</si>
  <si>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</si>
  <si>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</si>
  <si>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</si>
  <si>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</si>
  <si>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</si>
  <si>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</si>
  <si>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</si>
  <si>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</si>
  <si>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</si>
  <si>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</si>
  <si>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</si>
  <si>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</si>
  <si>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</si>
  <si>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</si>
  <si>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</si>
  <si>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</si>
  <si>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</si>
  <si>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</si>
  <si>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</si>
  <si>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</si>
  <si>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</si>
  <si>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</si>
  <si>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</si>
  <si>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</si>
  <si>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</si>
  <si>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</si>
  <si>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</si>
  <si>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</si>
  <si>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</si>
  <si>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</si>
  <si>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</si>
  <si>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</si>
  <si>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</si>
  <si>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</si>
  <si>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</si>
  <si>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</si>
  <si>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</si>
  <si>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</si>
  <si>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</si>
  <si>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</si>
  <si>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</si>
  <si>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</si>
  <si>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</si>
  <si>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</si>
  <si>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</si>
  <si>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</si>
  <si>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</si>
  <si>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</si>
  <si>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</si>
  <si>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</si>
  <si>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</si>
  <si>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</si>
  <si>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</si>
  <si>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</si>
  <si>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</si>
  <si>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</si>
  <si>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</si>
  <si>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</si>
  <si>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</si>
  <si>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</si>
  <si>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</si>
  <si>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</si>
  <si>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</si>
  <si>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</si>
  <si>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</si>
  <si>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</si>
  <si>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</si>
  <si>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</si>
  <si>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</si>
  <si>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</si>
  <si>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</si>
  <si>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</si>
  <si>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</si>
  <si>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</si>
  <si>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</si>
  <si>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</si>
  <si>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</si>
  <si>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</si>
  <si>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</si>
  <si>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</si>
  <si>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</si>
  <si>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</si>
  <si>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</si>
  <si>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</si>
  <si>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</si>
  <si>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</si>
  <si>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</si>
  <si>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</si>
  <si>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</si>
  <si>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</si>
  <si>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</si>
  <si>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</si>
  <si>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</si>
  <si>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</si>
  <si>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</si>
  <si>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</si>
  <si>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</si>
  <si>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</si>
  <si>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</si>
  <si>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</si>
  <si>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</si>
  <si>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</si>
  <si>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</si>
  <si>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</si>
  <si>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</si>
  <si>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</si>
  <si>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</si>
  <si>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</si>
  <si>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</si>
  <si>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</si>
  <si>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</si>
  <si>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</si>
  <si>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</si>
  <si>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</si>
  <si>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</si>
  <si>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</si>
  <si>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</si>
  <si>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</si>
  <si>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</si>
  <si>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</si>
  <si>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</si>
  <si>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</si>
  <si>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</si>
  <si>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</si>
  <si>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</si>
  <si>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</si>
  <si>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</si>
  <si>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</si>
  <si>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</si>
  <si>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</si>
  <si>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</si>
  <si>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</si>
  <si>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</si>
  <si>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</si>
  <si>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</si>
  <si>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</si>
  <si>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</si>
  <si>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</si>
  <si>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</si>
  <si>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</si>
  <si>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</si>
  <si>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</si>
  <si>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</si>
  <si>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</si>
  <si>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</si>
  <si>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</si>
  <si>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</si>
  <si>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</si>
  <si>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</si>
  <si>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</si>
  <si>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</si>
  <si>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</si>
  <si>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</si>
  <si>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</si>
  <si>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</si>
  <si>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</si>
  <si>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</si>
  <si>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</si>
  <si>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</si>
  <si>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</si>
  <si>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</si>
  <si>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</si>
  <si>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</si>
  <si>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</si>
  <si>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</si>
  <si>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</si>
  <si>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</si>
  <si>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</si>
  <si>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</si>
  <si>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</si>
  <si>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</si>
  <si>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</si>
  <si>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</si>
  <si>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</si>
  <si>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</si>
  <si>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</si>
  <si>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</si>
  <si>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</si>
  <si>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</si>
  <si>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</si>
  <si>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</si>
  <si>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</si>
  <si>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</si>
  <si>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</si>
  <si>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</si>
  <si>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</si>
  <si>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</si>
  <si>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</si>
  <si>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</si>
  <si>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</si>
  <si>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</si>
  <si>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</si>
  <si>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</si>
  <si>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</si>
  <si>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</si>
  <si>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</si>
  <si>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</si>
  <si>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</si>
  <si>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</si>
  <si>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</si>
  <si>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</si>
  <si>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</si>
  <si>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</si>
  <si>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</si>
  <si>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</si>
  <si>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</si>
  <si>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</si>
  <si>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</si>
  <si>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</si>
  <si>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</si>
  <si>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</si>
  <si>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</si>
  <si>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</si>
  <si>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</si>
  <si>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</si>
  <si>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</si>
  <si>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</si>
  <si>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</si>
  <si>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</si>
  <si>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</si>
  <si>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</si>
  <si>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</si>
  <si>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</si>
  <si>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</si>
  <si>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</si>
  <si>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</si>
  <si>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</si>
  <si>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</si>
  <si>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</si>
  <si>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</si>
  <si>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</si>
  <si>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</si>
  <si>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</si>
  <si>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</si>
  <si>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</si>
  <si>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</si>
  <si>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</si>
  <si>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</si>
  <si>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</si>
  <si>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</si>
  <si>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</si>
  <si>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</si>
  <si>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</si>
  <si>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</si>
  <si>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</si>
  <si>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</si>
  <si>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</si>
  <si>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</si>
  <si>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</si>
  <si>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</si>
  <si>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</si>
  <si>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</si>
  <si>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</si>
  <si>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</si>
  <si>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</si>
  <si>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</si>
  <si>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</si>
  <si>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</si>
  <si>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</si>
  <si>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</si>
  <si>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</si>
  <si>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</si>
  <si>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</si>
  <si>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</si>
  <si>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</si>
  <si>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</si>
  <si>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</si>
  <si>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</si>
  <si>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</si>
  <si>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</si>
  <si>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</si>
  <si>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</si>
  <si>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</si>
  <si>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</si>
  <si>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</si>
  <si>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</si>
  <si>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</si>
  <si>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</si>
  <si>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</si>
  <si>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</si>
  <si>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</si>
  <si>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</si>
  <si>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</si>
  <si>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</si>
  <si>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</si>
  <si>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</si>
  <si>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</si>
  <si>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</si>
  <si>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</si>
  <si>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</si>
  <si>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</si>
  <si>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</si>
  <si>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</si>
  <si>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</si>
  <si>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</si>
  <si>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</si>
  <si>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</si>
  <si>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</si>
  <si>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</si>
  <si>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</si>
  <si>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</si>
  <si>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</si>
  <si>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</si>
  <si>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</si>
  <si>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</si>
  <si>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</si>
  <si>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</si>
  <si>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</si>
  <si>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</si>
  <si>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</si>
  <si>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</si>
  <si>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</si>
  <si>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</si>
  <si>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</si>
  <si>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</si>
  <si>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</si>
  <si>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</si>
  <si>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</si>
  <si>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</si>
  <si>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</si>
  <si>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</si>
  <si>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</si>
  <si>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</si>
  <si>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</si>
  <si>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</si>
  <si>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</si>
  <si>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</si>
  <si>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</si>
  <si>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</si>
  <si>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</si>
  <si>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</si>
  <si>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</si>
  <si>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</si>
  <si>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</si>
  <si>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</si>
  <si>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</si>
  <si>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</si>
  <si>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</si>
  <si>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</si>
  <si>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</si>
  <si>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</si>
  <si>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</si>
  <si>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</si>
  <si>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</si>
  <si>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</si>
  <si>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</si>
  <si>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</si>
  <si>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</si>
  <si>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</si>
  <si>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</si>
  <si>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</si>
  <si>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</si>
  <si>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</si>
  <si>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</si>
  <si>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</si>
  <si>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</si>
  <si>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</si>
  <si>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</si>
  <si>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</si>
  <si>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</si>
  <si>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</si>
  <si>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</si>
  <si>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</si>
  <si>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</si>
  <si>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</si>
  <si>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</si>
  <si>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</si>
  <si>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</si>
  <si>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</si>
  <si>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</si>
  <si>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</si>
  <si>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</si>
  <si>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</si>
  <si>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</si>
  <si>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</si>
  <si>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</si>
  <si>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</si>
  <si>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</si>
  <si>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</si>
  <si>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</si>
  <si>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</si>
  <si>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</si>
  <si>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</si>
  <si>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</si>
  <si>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</si>
  <si>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</si>
  <si>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</si>
  <si>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</si>
  <si>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</si>
  <si>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</si>
  <si>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</si>
  <si>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</si>
  <si>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</si>
  <si>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</si>
  <si>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</si>
  <si>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</si>
  <si>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</si>
  <si>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</si>
  <si>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</si>
  <si>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</si>
  <si>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</si>
  <si>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</si>
  <si>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</si>
  <si>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</si>
  <si>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</si>
  <si>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</si>
  <si>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</si>
  <si>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</si>
  <si>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</si>
  <si>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</si>
  <si>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</si>
  <si>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</si>
  <si>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</si>
  <si>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</si>
  <si>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</si>
  <si>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</si>
  <si>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</si>
  <si>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</si>
  <si>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</si>
  <si>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</si>
  <si>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</si>
  <si>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</si>
  <si>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</si>
  <si>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</si>
  <si>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</si>
  <si>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</si>
  <si>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</si>
  <si>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</si>
  <si>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</si>
  <si>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</si>
  <si>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</si>
  <si>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</si>
  <si>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</si>
  <si>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</si>
  <si>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</si>
  <si>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</si>
  <si>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</si>
  <si>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</si>
  <si>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</si>
  <si>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</si>
  <si>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</si>
  <si>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</si>
  <si>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</si>
  <si>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</si>
  <si>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</si>
  <si>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</si>
  <si>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</si>
  <si>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</si>
  <si>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</si>
  <si>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</si>
  <si>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</si>
  <si>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</si>
  <si>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</si>
  <si>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</si>
  <si>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</si>
  <si>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</si>
  <si>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</si>
  <si>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</si>
  <si>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</si>
  <si>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</si>
  <si>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</si>
  <si>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</si>
  <si>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</si>
  <si>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</si>
  <si>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</si>
  <si>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</si>
  <si>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</si>
  <si>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</si>
  <si>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</si>
  <si>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</si>
  <si>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</si>
  <si>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</si>
  <si>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</si>
  <si>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</si>
  <si>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</si>
  <si>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</si>
  <si>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</si>
  <si>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</si>
  <si>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</si>
  <si>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</si>
  <si>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</si>
  <si>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</si>
  <si>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</si>
  <si>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</si>
  <si>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</si>
  <si>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</si>
  <si>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</si>
  <si>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</si>
  <si>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</si>
  <si>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</si>
  <si>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</si>
  <si>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</si>
  <si>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</si>
  <si>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</si>
  <si>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</si>
  <si>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</si>
  <si>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</si>
  <si>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</si>
  <si>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</si>
  <si>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</si>
  <si>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</si>
  <si>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</si>
  <si>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</si>
  <si>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</si>
  <si>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</si>
  <si>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</si>
  <si>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</si>
  <si>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</si>
  <si>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</si>
  <si>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</si>
  <si>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</si>
  <si>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</si>
  <si>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</si>
  <si>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</si>
  <si>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</si>
  <si>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</si>
  <si>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</si>
  <si>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</si>
  <si>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</si>
  <si>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</si>
  <si>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</si>
  <si>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</si>
  <si>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</si>
  <si>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</si>
  <si>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</si>
  <si>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</si>
  <si>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</si>
  <si>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</si>
  <si>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</si>
  <si>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</si>
  <si>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</si>
  <si>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</si>
  <si>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</si>
  <si>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</si>
  <si>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</si>
  <si>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</si>
  <si>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</si>
  <si>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</si>
  <si>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</si>
  <si>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</si>
  <si>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</si>
  <si>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</si>
  <si>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</si>
  <si>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</si>
  <si>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</si>
  <si>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</si>
  <si>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</si>
  <si>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</si>
  <si>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</si>
  <si>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</si>
  <si>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</si>
  <si>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</si>
  <si>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</si>
  <si>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</si>
  <si>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</si>
  <si>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</si>
  <si>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</si>
  <si>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</si>
  <si>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</si>
  <si>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</si>
  <si>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</si>
  <si>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</si>
  <si>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</si>
  <si>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</si>
  <si>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</si>
  <si>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</si>
  <si>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</si>
  <si>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</si>
  <si>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</si>
  <si>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</si>
  <si>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</si>
  <si>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</si>
  <si>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</si>
  <si>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</si>
  <si>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</si>
  <si>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</si>
  <si>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</si>
  <si>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</si>
  <si>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</si>
  <si>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</si>
  <si>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</si>
  <si>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</si>
  <si>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</si>
  <si>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</si>
  <si>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</si>
  <si>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</si>
  <si>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</si>
  <si>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</si>
  <si>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</si>
  <si>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</si>
  <si>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</si>
  <si>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</si>
  <si>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</si>
  <si>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</si>
  <si>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</si>
  <si>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</si>
  <si>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</si>
  <si>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</si>
  <si>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</si>
  <si>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</si>
  <si>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</si>
  <si>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</si>
  <si>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</si>
  <si>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</si>
  <si>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</si>
  <si>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</si>
  <si>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</si>
  <si>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</si>
  <si>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</si>
  <si>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</si>
  <si>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</si>
  <si>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</si>
  <si>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</si>
  <si>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</si>
  <si>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</si>
  <si>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</si>
  <si>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</si>
  <si>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</si>
  <si>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</si>
  <si>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</si>
  <si>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</si>
  <si>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</si>
  <si>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</si>
  <si>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</si>
  <si>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</si>
  <si>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</si>
  <si>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</si>
  <si>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</si>
  <si>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</si>
  <si>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</si>
  <si>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</si>
  <si>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</si>
  <si>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</si>
  <si>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</si>
  <si>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</si>
  <si>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</si>
  <si>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</si>
  <si>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</si>
  <si>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</si>
  <si>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</si>
  <si>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</si>
  <si>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</si>
  <si>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</si>
  <si>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</si>
  <si>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</si>
  <si>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</si>
  <si>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</si>
  <si>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</si>
  <si>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</si>
  <si>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</si>
  <si>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</si>
  <si>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</si>
  <si>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</si>
  <si>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</si>
  <si>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</si>
  <si>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</si>
  <si>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</si>
  <si>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</si>
  <si>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</si>
  <si>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</si>
  <si>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</si>
  <si>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</si>
  <si>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</si>
  <si>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</si>
  <si>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</si>
  <si>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</si>
  <si>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</si>
  <si>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</si>
  <si>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</si>
  <si>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</si>
  <si>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</si>
  <si>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</si>
  <si>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</si>
  <si>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</si>
  <si>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</si>
  <si>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</si>
  <si>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</si>
  <si>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</si>
  <si>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</si>
  <si>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</si>
  <si>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</si>
  <si>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</si>
  <si>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</si>
  <si>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</si>
  <si>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</si>
  <si>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</si>
  <si>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</si>
  <si>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</si>
  <si>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</si>
  <si>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</si>
  <si>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</si>
  <si>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</si>
  <si>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</si>
  <si>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</si>
  <si>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</si>
  <si>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</si>
  <si>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</si>
  <si>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</si>
  <si>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</si>
  <si>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</si>
  <si>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</si>
  <si>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</si>
  <si>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</si>
  <si>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</si>
  <si>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</si>
  <si>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</si>
  <si>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</si>
  <si>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</si>
  <si>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</si>
  <si>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</si>
  <si>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</si>
  <si>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</si>
  <si>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</si>
  <si>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</si>
  <si>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</si>
  <si>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</si>
  <si>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</si>
  <si>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</si>
  <si>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</si>
  <si>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</si>
  <si>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</si>
  <si>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</si>
  <si>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</si>
  <si>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</si>
  <si>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</si>
  <si>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</si>
  <si>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</si>
  <si>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</si>
  <si>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</si>
  <si>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</si>
  <si>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</si>
  <si>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</si>
  <si>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</si>
  <si>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</si>
  <si>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</si>
  <si>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</si>
  <si>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</si>
  <si>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</si>
  <si>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</si>
  <si>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</si>
  <si>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</si>
  <si>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</si>
  <si>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</si>
  <si>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</si>
  <si>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</si>
  <si>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</si>
  <si>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</si>
  <si>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</si>
  <si>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</si>
  <si>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</si>
  <si>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</si>
  <si>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</si>
  <si>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</si>
  <si>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</si>
  <si>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</si>
  <si>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</si>
  <si>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</si>
  <si>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</si>
  <si>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</si>
  <si>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</si>
  <si>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</si>
  <si>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</si>
  <si>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</si>
  <si>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</si>
  <si>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</si>
  <si>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</si>
  <si>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</si>
  <si>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</si>
  <si>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</si>
  <si>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</si>
  <si>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</si>
  <si>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</si>
  <si>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</si>
  <si>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</si>
  <si>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</si>
  <si>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</si>
  <si>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</si>
  <si>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</si>
  <si>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</si>
  <si>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</si>
  <si>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</si>
  <si>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</si>
  <si>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</si>
  <si>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</si>
  <si>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</si>
  <si>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</si>
  <si>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</si>
  <si>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</si>
  <si>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</si>
  <si>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</si>
  <si>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</si>
  <si>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</si>
  <si>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</si>
  <si>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</si>
  <si>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</si>
  <si>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</si>
  <si>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</si>
  <si>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</si>
  <si>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</si>
  <si>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</si>
  <si>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</si>
  <si>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</si>
  <si>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</si>
  <si>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</si>
  <si>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</si>
  <si>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</si>
  <si>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</si>
  <si>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</si>
  <si>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</si>
  <si>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</si>
  <si>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</si>
  <si>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</si>
  <si>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</si>
  <si>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</si>
  <si>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</si>
  <si>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</si>
  <si>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</si>
  <si>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</si>
  <si>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</si>
  <si>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</si>
  <si>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</si>
  <si>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</si>
  <si>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</si>
  <si>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</si>
  <si>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</si>
  <si>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</si>
  <si>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</si>
  <si>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</si>
  <si>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</si>
  <si>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</si>
  <si>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</si>
  <si>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</si>
  <si>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</si>
  <si>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</si>
  <si>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</si>
  <si>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</si>
  <si>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</si>
  <si>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</si>
  <si>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</si>
  <si>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</si>
  <si>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</si>
  <si>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</si>
  <si>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</si>
  <si>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</si>
  <si>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</si>
  <si>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</si>
  <si>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</si>
  <si>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</si>
  <si>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</si>
  <si>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</si>
  <si>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</si>
  <si>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</si>
  <si>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</si>
  <si>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</si>
  <si>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</si>
  <si>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</si>
  <si>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</si>
  <si>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</si>
  <si>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</si>
  <si>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</si>
  <si>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</si>
  <si>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</si>
  <si>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</si>
  <si>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</si>
  <si>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</si>
  <si>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</si>
  <si>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</si>
  <si>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</si>
  <si>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</si>
  <si>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</si>
  <si>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</si>
  <si>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</si>
  <si>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</si>
  <si>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</si>
  <si>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</si>
  <si>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</si>
  <si>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</si>
  <si>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</si>
  <si>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</si>
  <si>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</si>
  <si>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</si>
  <si>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</si>
  <si>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</si>
  <si>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</si>
  <si>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</si>
  <si>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</si>
  <si>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</si>
  <si>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</si>
  <si>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</si>
  <si>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</si>
  <si>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</si>
  <si>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</si>
  <si>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</si>
  <si>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</si>
  <si>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</si>
  <si>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</si>
  <si>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</si>
  <si>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</si>
  <si>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</si>
  <si>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</si>
  <si>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</si>
  <si>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</si>
  <si>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</si>
  <si>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</si>
  <si>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</si>
  <si>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</si>
  <si>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</si>
  <si>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</si>
  <si>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</si>
  <si>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</si>
  <si>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</si>
  <si>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</si>
  <si>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</si>
  <si>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</si>
  <si>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</si>
  <si>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</si>
  <si>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</si>
  <si>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</si>
  <si>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</si>
  <si>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</si>
  <si>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</si>
  <si>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</si>
  <si>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</si>
  <si>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</si>
  <si>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</si>
  <si>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</si>
  <si>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</si>
  <si>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</si>
  <si>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</si>
  <si>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</si>
  <si>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</si>
  <si>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</si>
  <si>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</si>
  <si>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</si>
  <si>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</si>
  <si>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</si>
  <si>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</si>
  <si>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</si>
  <si>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</si>
  <si>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</si>
  <si>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</si>
  <si>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</si>
  <si>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</si>
  <si>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</si>
  <si>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</si>
  <si>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</si>
  <si>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</si>
  <si>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</si>
  <si>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</si>
  <si>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</si>
  <si>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</si>
  <si>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</si>
  <si>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</si>
  <si>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</si>
  <si>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</si>
  <si>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</si>
  <si>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</si>
  <si>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</si>
  <si>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</si>
  <si>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</si>
  <si>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</si>
  <si>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</si>
  <si>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</si>
  <si>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</si>
  <si>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</si>
  <si>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</si>
  <si>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</si>
  <si>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</si>
  <si>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</si>
  <si>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</si>
  <si>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</si>
  <si>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</si>
  <si>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</si>
  <si>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</si>
  <si>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</si>
  <si>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</si>
  <si>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</si>
  <si>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</si>
  <si>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</si>
  <si>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</si>
  <si>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</si>
  <si>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</si>
  <si>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</si>
  <si>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</si>
  <si>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</si>
  <si>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</si>
  <si>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</si>
  <si>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</si>
  <si>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</si>
  <si>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</si>
  <si>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</si>
  <si>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</si>
  <si>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</si>
  <si>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</si>
  <si>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</si>
  <si>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</si>
  <si>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</si>
  <si>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</si>
  <si>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</si>
  <si>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</si>
  <si>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</si>
  <si>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</si>
  <si>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</si>
  <si>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</si>
  <si>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</si>
  <si>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</si>
  <si>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</si>
  <si>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</si>
  <si>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</si>
  <si>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</si>
  <si>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</si>
  <si>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</si>
  <si>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</si>
  <si>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</si>
  <si>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</si>
  <si>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</si>
  <si>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</si>
  <si>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</si>
  <si>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</si>
  <si>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</si>
  <si>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</si>
  <si>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</si>
  <si>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</si>
  <si>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</si>
  <si>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</si>
  <si>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</si>
  <si>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</si>
  <si>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</si>
  <si>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</si>
  <si>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</si>
  <si>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</si>
  <si>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</si>
  <si>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</si>
  <si>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</si>
  <si>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</si>
  <si>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</si>
  <si>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</si>
  <si>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</si>
  <si>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</si>
  <si>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</si>
  <si>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</si>
  <si>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</si>
  <si>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</si>
  <si>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</si>
  <si>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</si>
  <si>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</si>
  <si>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</si>
  <si>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</si>
  <si>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</si>
  <si>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</si>
  <si>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</si>
  <si>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</si>
  <si>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</si>
  <si>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</si>
  <si>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</si>
  <si>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</si>
  <si>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</si>
  <si>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</si>
  <si>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</si>
  <si>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</si>
  <si>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</si>
  <si>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</si>
  <si>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</si>
  <si>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</si>
  <si>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</si>
  <si>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</si>
  <si>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</si>
  <si>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</si>
  <si>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</si>
  <si>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</si>
  <si>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</si>
  <si>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</si>
  <si>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</si>
  <si>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</si>
  <si>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</si>
  <si>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</si>
  <si>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</si>
  <si>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</si>
  <si>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</si>
  <si>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</si>
  <si>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</si>
  <si>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</si>
  <si>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</si>
  <si>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</si>
  <si>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</si>
  <si>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</si>
  <si>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</si>
  <si>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</si>
  <si>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</si>
  <si>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</si>
  <si>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</si>
  <si>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</si>
  <si>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</si>
  <si>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</si>
  <si>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</si>
  <si>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</si>
  <si>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</si>
  <si>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</si>
  <si>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</si>
  <si>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</si>
  <si>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</si>
  <si>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</si>
  <si>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</si>
  <si>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</si>
  <si>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</si>
  <si>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</si>
  <si>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</si>
  <si>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</si>
  <si>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</si>
  <si>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</si>
  <si>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</si>
  <si>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</si>
  <si>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</si>
  <si>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</si>
  <si>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</si>
  <si>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</si>
  <si>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</si>
  <si>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</si>
  <si>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</si>
  <si>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</si>
  <si>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</si>
  <si>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</si>
  <si>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</si>
  <si>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</si>
  <si>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</si>
  <si>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</si>
  <si>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</si>
  <si>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</si>
  <si>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</si>
  <si>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</si>
  <si>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</si>
  <si>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</si>
  <si>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</si>
  <si>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</si>
  <si>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</si>
  <si>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</si>
  <si>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</si>
  <si>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</si>
  <si>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</si>
  <si>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</si>
  <si>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</si>
  <si>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</si>
  <si>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</si>
  <si>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</si>
  <si>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</si>
  <si>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</si>
  <si>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</si>
  <si>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</si>
  <si>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</si>
  <si>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</si>
  <si>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</si>
  <si>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</si>
  <si>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</si>
  <si>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</si>
  <si>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</si>
  <si>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</si>
  <si>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</si>
  <si>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</si>
  <si>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</si>
  <si>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</si>
  <si>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</si>
  <si>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</si>
  <si>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</si>
  <si>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</si>
  <si>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</si>
  <si>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</si>
  <si>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</si>
  <si>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</si>
  <si>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</si>
  <si>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</si>
  <si>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</si>
  <si>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</si>
  <si>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</si>
  <si>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</si>
  <si>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</si>
  <si>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</si>
  <si>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</si>
  <si>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</si>
  <si>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</si>
  <si>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</si>
  <si>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</si>
  <si>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</si>
  <si>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</si>
  <si>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</si>
  <si>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</si>
  <si>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</si>
  <si>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</si>
  <si>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</si>
  <si>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</si>
  <si>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</si>
  <si>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</si>
  <si>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</si>
  <si>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</si>
  <si>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</si>
  <si>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</si>
  <si>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</si>
  <si>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</si>
  <si>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</si>
  <si>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</si>
  <si>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</si>
  <si>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</si>
  <si>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</si>
  <si>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</si>
  <si>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</si>
  <si>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</si>
  <si>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</si>
  <si>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</si>
  <si>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</si>
  <si>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</si>
  <si>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</si>
  <si>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</si>
  <si>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</si>
  <si>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</si>
  <si>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</si>
  <si>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</si>
  <si>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</si>
  <si>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</si>
  <si>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</si>
  <si>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</si>
  <si>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</si>
  <si>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</si>
  <si>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</si>
  <si>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</si>
  <si>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</si>
  <si>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</si>
  <si>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</si>
  <si>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</si>
  <si>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</si>
  <si>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</si>
  <si>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</si>
  <si>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</si>
  <si>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</si>
  <si>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</si>
  <si>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</si>
  <si>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</si>
  <si>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</si>
  <si>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</si>
  <si>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</si>
  <si>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</si>
  <si>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</si>
  <si>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</si>
  <si>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</si>
  <si>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</si>
  <si>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</si>
  <si>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</si>
  <si>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</si>
  <si>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</si>
  <si>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</si>
  <si>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</si>
  <si>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</si>
  <si>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</si>
  <si>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</si>
  <si>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</si>
  <si>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</si>
  <si>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</si>
  <si>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</si>
  <si>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</si>
  <si>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</si>
  <si>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</si>
  <si>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</si>
  <si>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</si>
  <si>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</si>
  <si>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</si>
  <si>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</si>
  <si>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</si>
  <si>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</si>
  <si>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</si>
  <si>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</si>
  <si>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</si>
  <si>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</si>
  <si>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</si>
  <si>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</si>
  <si>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</si>
  <si>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</si>
  <si>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</si>
  <si>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</si>
  <si>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</si>
  <si>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</si>
  <si>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</si>
  <si>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</si>
  <si>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</si>
  <si>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</si>
  <si>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</si>
  <si>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</si>
  <si>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</si>
  <si>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</si>
  <si>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</si>
  <si>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</si>
  <si>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</si>
  <si>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</si>
  <si>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</si>
  <si>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</si>
  <si>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</si>
  <si>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</si>
  <si>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</si>
  <si>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</si>
  <si>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</si>
  <si>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</si>
  <si>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</si>
  <si>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</si>
  <si>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</si>
  <si>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</si>
  <si>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</si>
  <si>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</si>
  <si>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</si>
  <si>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</si>
  <si>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</si>
  <si>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</si>
  <si>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</si>
  <si>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</si>
  <si>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</si>
  <si>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</si>
  <si>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</si>
  <si>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</si>
  <si>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</si>
  <si>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</si>
  <si>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</si>
  <si>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</si>
  <si>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</si>
  <si>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</si>
  <si>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</si>
  <si>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</si>
  <si>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</si>
  <si>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</si>
  <si>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</si>
  <si>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</si>
  <si>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</si>
  <si>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</si>
  <si>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</si>
  <si>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</si>
  <si>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</si>
  <si>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</si>
  <si>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</si>
  <si>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</si>
  <si>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</si>
  <si>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</si>
  <si>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</si>
  <si>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</si>
  <si>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</si>
  <si>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</si>
  <si>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</si>
  <si>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</si>
  <si>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</si>
  <si>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</si>
  <si>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</si>
  <si>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</si>
  <si>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</si>
  <si>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</si>
  <si>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</si>
  <si>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</si>
  <si>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</si>
  <si>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</si>
  <si>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</si>
  <si>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</si>
  <si>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</si>
  <si>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</si>
  <si>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</si>
  <si>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</si>
  <si>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</si>
  <si>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</si>
  <si>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</si>
  <si>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</si>
  <si>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</si>
  <si>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</si>
  <si>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</si>
  <si>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</si>
  <si>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</si>
  <si>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</si>
  <si>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</si>
  <si>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</si>
  <si>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</si>
  <si>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</si>
  <si>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</si>
  <si>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</si>
  <si>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</si>
  <si>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</si>
  <si>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</si>
  <si>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</si>
  <si>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</si>
  <si>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</si>
  <si>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</si>
  <si>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</si>
  <si>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</si>
  <si>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</si>
  <si>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</si>
  <si>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</si>
  <si>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</si>
  <si>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</si>
  <si>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</si>
  <si>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</si>
  <si>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</si>
  <si>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</si>
  <si>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</si>
  <si>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</si>
  <si>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</si>
  <si>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</si>
  <si>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</si>
  <si>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</si>
  <si>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</si>
  <si>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</si>
  <si>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</si>
  <si>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</si>
  <si>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</si>
  <si>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</si>
  <si>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</si>
  <si>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</si>
  <si>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</si>
  <si>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</si>
  <si>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</si>
  <si>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</si>
  <si>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</si>
  <si>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</si>
  <si>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</si>
  <si>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</si>
  <si>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</si>
  <si>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</si>
  <si>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</si>
  <si>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</si>
  <si>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</si>
  <si>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</si>
  <si>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</si>
  <si>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</si>
  <si>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</si>
  <si>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</si>
  <si>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</si>
  <si>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</si>
  <si>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</si>
  <si>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</si>
  <si>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</si>
  <si>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</si>
  <si>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</si>
  <si>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</si>
  <si>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</si>
  <si>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</si>
  <si>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</si>
  <si>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</si>
  <si>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</si>
  <si>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</si>
  <si>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</si>
  <si>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</si>
  <si>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</si>
  <si>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</si>
  <si>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</si>
  <si>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</si>
  <si>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</si>
  <si>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</si>
  <si>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</si>
  <si>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</si>
  <si>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</si>
  <si>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</si>
  <si>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</si>
  <si>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</si>
  <si>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</si>
  <si>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</si>
  <si>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</si>
  <si>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</si>
  <si>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</si>
  <si>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</si>
  <si>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</si>
  <si>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</si>
  <si>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</si>
  <si>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</si>
  <si>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</si>
  <si>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</si>
  <si>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</si>
  <si>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</si>
  <si>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</si>
  <si>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</si>
  <si>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</si>
  <si>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</si>
  <si>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</si>
  <si>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</si>
  <si>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</si>
  <si>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</si>
  <si>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</si>
  <si>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</si>
  <si>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</si>
  <si>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</si>
  <si>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</si>
  <si>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</si>
  <si>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</si>
  <si>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</si>
  <si>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</si>
  <si>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</si>
  <si>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</si>
  <si>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</si>
  <si>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</si>
  <si>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</si>
  <si>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</si>
  <si>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</si>
  <si>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</si>
  <si>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</si>
  <si>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</si>
  <si>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</si>
  <si>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</si>
  <si>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</si>
  <si>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</si>
  <si>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</si>
  <si>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</si>
  <si>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</si>
  <si>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</si>
  <si>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</si>
  <si>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</si>
  <si>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</si>
  <si>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</si>
  <si>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</si>
  <si>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</si>
  <si>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</si>
  <si>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</si>
  <si>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</si>
  <si>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</si>
  <si>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</si>
  <si>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</si>
  <si>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</si>
  <si>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</si>
  <si>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</si>
  <si>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</si>
  <si>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</si>
  <si>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</si>
  <si>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</si>
  <si>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</si>
  <si>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</si>
  <si>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</si>
  <si>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</si>
  <si>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</si>
  <si>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</si>
  <si>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</si>
  <si>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</si>
  <si>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</si>
  <si>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</si>
  <si>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</si>
  <si>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</si>
  <si>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</si>
  <si>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</si>
  <si>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</si>
  <si>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</si>
  <si>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</si>
  <si>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</si>
  <si>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</si>
  <si>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</si>
  <si>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</si>
  <si>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</si>
  <si>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</si>
  <si>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</si>
  <si>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</si>
  <si>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</si>
  <si>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</si>
  <si>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</si>
  <si>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</si>
  <si>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</si>
  <si>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</si>
  <si>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</si>
  <si>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</si>
  <si>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</si>
  <si>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</si>
  <si>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</si>
  <si>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</si>
  <si>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</si>
  <si>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</si>
  <si>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</si>
  <si>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</si>
  <si>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</si>
  <si>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</si>
  <si>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</si>
  <si>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</si>
  <si>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</si>
  <si>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</si>
  <si>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</si>
  <si>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</si>
  <si>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</si>
  <si>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</si>
  <si>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</si>
  <si>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</si>
  <si>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</si>
  <si>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</si>
  <si>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</si>
  <si>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</si>
  <si>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</si>
  <si>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</si>
  <si>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</si>
  <si>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</si>
  <si>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</si>
  <si>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</si>
  <si>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</si>
  <si>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</si>
  <si>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</si>
  <si>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</si>
  <si>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</si>
  <si>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</si>
  <si>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</si>
  <si>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</si>
  <si>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</si>
  <si>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</si>
  <si>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</si>
  <si>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</si>
  <si>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</si>
  <si>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</si>
  <si>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</si>
  <si>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</si>
  <si>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</si>
  <si>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</si>
  <si>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</si>
  <si>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</si>
  <si>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</si>
  <si>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</si>
  <si>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</si>
  <si>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</si>
  <si>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</si>
  <si>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</si>
  <si>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</si>
  <si>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</si>
  <si>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</si>
  <si>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</si>
  <si>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</si>
  <si>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</si>
  <si>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</si>
  <si>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</si>
  <si>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</si>
  <si>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</si>
  <si>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</si>
  <si>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</si>
  <si>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</si>
  <si>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</si>
  <si>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</si>
  <si>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</si>
  <si>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</si>
  <si>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</si>
  <si>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</si>
  <si>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</si>
  <si>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</si>
  <si>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</si>
  <si>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</si>
  <si>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</si>
  <si>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</si>
  <si>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</si>
  <si>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</si>
  <si>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</si>
  <si>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</si>
  <si>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</si>
  <si>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</si>
  <si>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</si>
  <si>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</si>
  <si>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</si>
  <si>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</si>
  <si>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</si>
  <si>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</si>
  <si>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</si>
  <si>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</si>
  <si>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</si>
  <si>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</si>
  <si>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</si>
  <si>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</si>
  <si>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</si>
  <si>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</si>
  <si>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</si>
  <si>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</si>
  <si>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</si>
  <si>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</si>
  <si>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</si>
  <si>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</si>
  <si>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</si>
  <si>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</si>
  <si>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</si>
  <si>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</si>
  <si>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</si>
  <si>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</si>
  <si>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</si>
  <si>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</si>
  <si>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</si>
  <si>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</si>
  <si>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</si>
  <si>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</si>
  <si>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</si>
  <si>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</si>
  <si>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</si>
  <si>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</si>
  <si>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</si>
  <si>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</si>
  <si>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</si>
  <si>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</si>
  <si>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</si>
  <si>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</si>
  <si>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</si>
  <si>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</si>
  <si>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</si>
  <si>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</si>
  <si>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</si>
  <si>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</si>
  <si>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</si>
  <si>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</si>
  <si>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</si>
  <si>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</si>
  <si>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</si>
  <si>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</si>
  <si>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</si>
  <si>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</si>
  <si>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</si>
  <si>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</si>
  <si>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</si>
  <si>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</si>
  <si>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</si>
  <si>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</si>
  <si>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</si>
  <si>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</si>
  <si>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</si>
  <si>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</si>
  <si>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</si>
  <si>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</si>
  <si>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</si>
  <si>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</si>
  <si>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</si>
  <si>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</si>
  <si>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</si>
  <si>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</si>
  <si>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</si>
  <si>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</si>
  <si>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</si>
  <si>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</si>
  <si>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</si>
  <si>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</si>
  <si>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</si>
  <si>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</si>
  <si>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</si>
  <si>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</si>
  <si>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</si>
  <si>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</si>
  <si>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</si>
  <si>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</si>
  <si>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</si>
  <si>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</si>
  <si>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</si>
  <si>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</si>
  <si>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</si>
  <si>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</si>
  <si>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</si>
  <si>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</si>
  <si>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</si>
  <si>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</si>
  <si>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</si>
  <si>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</si>
  <si>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</si>
  <si>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</si>
  <si>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</si>
  <si>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</si>
  <si>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</si>
  <si>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</si>
  <si>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</si>
  <si>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</si>
  <si>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</si>
  <si>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</si>
  <si>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</si>
  <si>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</si>
  <si>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</si>
  <si>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</si>
  <si>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</si>
  <si>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</si>
  <si>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</si>
  <si>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</si>
  <si>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</si>
  <si>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</si>
  <si>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</si>
  <si>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</si>
  <si>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</si>
  <si>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</si>
  <si>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</si>
  <si>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</si>
  <si>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</si>
  <si>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</si>
  <si>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</si>
  <si>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</si>
  <si>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</si>
  <si>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</si>
  <si>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</si>
  <si>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</si>
  <si>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</si>
  <si>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</si>
  <si>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</si>
  <si>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</si>
  <si>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</si>
  <si>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</si>
  <si>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</si>
  <si>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</si>
  <si>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</si>
  <si>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</si>
  <si>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</si>
  <si>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</si>
  <si>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</si>
  <si>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</si>
  <si>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</si>
  <si>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</si>
  <si>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</si>
  <si>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</si>
  <si>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</si>
  <si>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</si>
  <si>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</si>
  <si>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</si>
  <si>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</si>
  <si>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</si>
  <si>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</si>
  <si>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</si>
  <si>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</si>
  <si>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</si>
  <si>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</si>
  <si>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</si>
  <si>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</si>
  <si>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</si>
  <si>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</si>
  <si>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</si>
  <si>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</si>
  <si>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</si>
  <si>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</si>
  <si>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</si>
  <si>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</si>
  <si>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</si>
  <si>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</si>
  <si>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</si>
  <si>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</si>
  <si>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</si>
  <si>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</si>
  <si>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</si>
  <si>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</si>
  <si>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</si>
  <si>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</si>
  <si>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</si>
  <si>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</si>
  <si>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</si>
  <si>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</si>
  <si>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</si>
  <si>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</si>
  <si>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</si>
  <si>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</si>
  <si>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</si>
  <si>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</si>
  <si>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</si>
  <si>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</si>
  <si>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</si>
  <si>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</si>
  <si>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</si>
  <si>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</si>
  <si>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</si>
  <si>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</si>
  <si>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</si>
  <si>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</si>
  <si>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</si>
  <si>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</si>
  <si>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</si>
  <si>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</si>
  <si>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</si>
  <si>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</si>
  <si>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</si>
  <si>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</si>
  <si>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</si>
  <si>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</si>
  <si>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</si>
  <si>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</si>
  <si>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</si>
  <si>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</si>
  <si>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</si>
  <si>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</si>
  <si>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</si>
  <si>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</si>
  <si>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</si>
  <si>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</si>
  <si>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</si>
  <si>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</si>
  <si>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</si>
  <si>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</si>
  <si>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</si>
  <si>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</si>
  <si>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</si>
  <si>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</si>
  <si>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</si>
  <si>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</si>
  <si>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</si>
  <si>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</si>
  <si>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</si>
  <si>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</si>
  <si>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</si>
  <si>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</si>
  <si>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</si>
  <si>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</si>
  <si>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</si>
  <si>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</si>
  <si>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</si>
  <si>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</si>
  <si>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</si>
  <si>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</si>
  <si>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</si>
  <si>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</si>
  <si>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</si>
  <si>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</si>
  <si>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</si>
  <si>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</si>
  <si>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</si>
  <si>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</si>
  <si>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</si>
  <si>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</si>
  <si>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</si>
  <si>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</si>
  <si>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</si>
  <si>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</si>
  <si>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</si>
  <si>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</si>
  <si>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</si>
  <si>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</si>
  <si>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</si>
  <si>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</si>
  <si>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</si>
  <si>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</si>
  <si>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</si>
  <si>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</si>
  <si>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</si>
  <si>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</si>
  <si>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</si>
  <si>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</si>
  <si>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</si>
  <si>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</si>
  <si>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</si>
  <si>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</si>
  <si>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</si>
  <si>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</si>
  <si>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</si>
  <si>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</si>
  <si>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</si>
  <si>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</si>
  <si>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</si>
  <si>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</si>
  <si>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</si>
  <si>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</si>
  <si>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</si>
  <si>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</si>
  <si>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</si>
  <si>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</si>
  <si>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</si>
  <si>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</si>
  <si>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</si>
  <si>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</si>
  <si>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</si>
  <si>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</si>
  <si>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</si>
  <si>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</si>
  <si>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</si>
  <si>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</si>
  <si>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</si>
  <si>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</si>
  <si>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</si>
  <si>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</si>
  <si>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</si>
  <si>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</si>
  <si>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</si>
  <si>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</si>
  <si>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</si>
  <si>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</si>
  <si>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</si>
  <si>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</si>
  <si>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</si>
  <si>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</si>
  <si>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</si>
  <si>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</si>
  <si>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</si>
  <si>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</si>
  <si>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</si>
  <si>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</si>
  <si>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</si>
  <si>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</si>
  <si>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</si>
  <si>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</si>
  <si>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</si>
  <si>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</si>
  <si>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</si>
  <si>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</si>
  <si>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</si>
  <si>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</si>
  <si>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</si>
  <si>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</si>
  <si>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</si>
  <si>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</si>
  <si>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</si>
  <si>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</si>
  <si>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</si>
  <si>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</si>
  <si>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</si>
  <si>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</si>
  <si>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</si>
  <si>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</si>
  <si>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</si>
  <si>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</si>
  <si>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</si>
  <si>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</si>
  <si>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</si>
  <si>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</si>
  <si>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</si>
  <si>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</si>
  <si>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</si>
  <si>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</si>
  <si>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</si>
  <si>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</si>
  <si>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</si>
  <si>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</si>
  <si>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</si>
  <si>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</si>
  <si>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</si>
  <si>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</si>
  <si>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</si>
  <si>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</si>
  <si>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</si>
  <si>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</si>
  <si>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</si>
  <si>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</si>
  <si>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</si>
  <si>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</si>
  <si>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</si>
  <si>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</si>
  <si>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</si>
  <si>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</si>
  <si>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</si>
  <si>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</si>
  <si>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</si>
  <si>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</si>
  <si>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</si>
  <si>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</si>
  <si>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</si>
  <si>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</si>
  <si>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</si>
  <si>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</si>
  <si>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</si>
  <si>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</si>
  <si>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</si>
  <si>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</si>
  <si>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</si>
  <si>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</si>
  <si>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</si>
  <si>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</si>
  <si>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</si>
  <si>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</si>
  <si>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</si>
  <si>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</si>
  <si>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</si>
  <si>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</si>
  <si>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</si>
  <si>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</si>
  <si>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</si>
  <si>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</si>
  <si>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</si>
  <si>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</si>
  <si>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</si>
  <si>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</si>
  <si>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</si>
  <si>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</si>
  <si>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</si>
  <si>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</si>
  <si>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</si>
  <si>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</si>
  <si>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</si>
  <si>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</si>
  <si>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</si>
  <si>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</si>
  <si>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</si>
  <si>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</si>
  <si>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</si>
  <si>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</si>
  <si>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</si>
  <si>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</si>
  <si>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</si>
  <si>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</si>
  <si>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</si>
  <si>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</si>
  <si>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</si>
  <si>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</si>
  <si>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</si>
  <si>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</si>
  <si>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</si>
  <si>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</si>
  <si>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</si>
  <si>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</si>
  <si>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</si>
  <si>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</si>
  <si>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</si>
  <si>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</si>
  <si>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</si>
  <si>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</si>
  <si>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</si>
  <si>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</si>
  <si>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</si>
  <si>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</si>
  <si>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</si>
  <si>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</si>
  <si>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</si>
  <si>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</si>
  <si>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</si>
  <si>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</si>
  <si>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</si>
  <si>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</si>
  <si>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</si>
  <si>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</si>
  <si>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</si>
  <si>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</si>
  <si>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</si>
  <si>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</si>
  <si>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</si>
  <si>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</si>
  <si>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</si>
  <si>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</si>
  <si>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</si>
  <si>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</si>
  <si>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</si>
  <si>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</si>
  <si>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</si>
  <si>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</si>
  <si>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</si>
  <si>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</si>
  <si>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</si>
  <si>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</si>
  <si>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</si>
  <si>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</si>
  <si>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</si>
  <si>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</si>
  <si>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</si>
  <si>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</si>
  <si>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</si>
  <si>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</si>
  <si>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</si>
  <si>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</si>
  <si>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</si>
  <si>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</si>
  <si>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</si>
  <si>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</si>
  <si>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</si>
  <si>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</si>
  <si>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</si>
  <si>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</si>
  <si>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</si>
  <si>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</si>
  <si>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</si>
  <si>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</si>
  <si>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</si>
  <si>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</si>
  <si>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</si>
  <si>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</si>
  <si>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</si>
  <si>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</si>
  <si>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</si>
  <si>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</si>
  <si>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</si>
  <si>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</si>
  <si>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</si>
  <si>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</si>
  <si>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</si>
  <si>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</si>
  <si>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</si>
  <si>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</si>
  <si>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</si>
  <si>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</si>
  <si>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</si>
  <si>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</si>
  <si>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</si>
  <si>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</si>
  <si>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</si>
  <si>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</si>
  <si>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</si>
  <si>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</si>
  <si>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</si>
  <si>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</si>
  <si>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</si>
  <si>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</si>
  <si>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</si>
  <si>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</si>
  <si>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</si>
  <si>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</si>
  <si>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</si>
  <si>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</si>
  <si>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</si>
  <si>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</si>
  <si>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</si>
  <si>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</si>
  <si>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</si>
  <si>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</si>
  <si>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</si>
  <si>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</si>
  <si>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</si>
  <si>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</si>
  <si>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</si>
  <si>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</si>
  <si>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</si>
  <si>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</si>
  <si>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</si>
  <si>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</si>
  <si>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</si>
  <si>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</si>
  <si>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</si>
  <si>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</si>
  <si>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</si>
  <si>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</si>
  <si>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</si>
  <si>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</si>
  <si>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</si>
  <si>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</si>
  <si>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</si>
  <si>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</si>
  <si>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</si>
  <si>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</si>
  <si>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</si>
  <si>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</si>
  <si>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</si>
  <si>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</si>
  <si>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</si>
  <si>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</si>
  <si>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</si>
  <si>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</si>
  <si>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</si>
  <si>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</si>
  <si>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</si>
  <si>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</si>
  <si>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</si>
  <si>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</si>
  <si>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</si>
  <si>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</si>
  <si>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</si>
  <si>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</si>
  <si>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</si>
  <si>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</si>
  <si>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</si>
  <si>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</si>
  <si>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</si>
  <si>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</si>
  <si>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</si>
  <si>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</si>
  <si>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</si>
  <si>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</si>
  <si>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</si>
  <si>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</si>
  <si>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</si>
  <si>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</si>
  <si>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</si>
  <si>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</si>
  <si>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</si>
  <si>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</si>
  <si>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</si>
  <si>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</si>
  <si>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</si>
  <si>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</si>
  <si>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</si>
  <si>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</si>
  <si>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</si>
  <si>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</si>
  <si>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</si>
  <si>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</si>
  <si>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</si>
  <si>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</si>
  <si>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</si>
  <si>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</si>
  <si>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</si>
  <si>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</si>
  <si>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</si>
  <si>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</si>
  <si>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</si>
  <si>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</si>
  <si>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</si>
  <si>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</si>
  <si>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</si>
  <si>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</si>
  <si>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</si>
  <si>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</si>
  <si>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</si>
  <si>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</si>
  <si>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</si>
  <si>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</si>
  <si>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</si>
  <si>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</si>
  <si>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</si>
  <si>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</si>
  <si>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</si>
  <si>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</si>
  <si>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</si>
  <si>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</si>
  <si>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</si>
  <si>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</si>
  <si>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</si>
  <si>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</si>
  <si>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</si>
  <si>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</si>
  <si>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</si>
  <si>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</si>
  <si>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</si>
  <si>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</si>
  <si>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</si>
  <si>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</si>
  <si>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</si>
  <si>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</si>
  <si>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</si>
  <si>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</si>
  <si>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</si>
  <si>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</si>
  <si>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</si>
  <si>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</si>
  <si>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</si>
  <si>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</si>
  <si>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</si>
  <si>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</si>
  <si>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</si>
  <si>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</si>
  <si>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</si>
  <si>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</si>
  <si>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</si>
  <si>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</si>
  <si>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</si>
  <si>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</si>
  <si>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</si>
  <si>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</si>
  <si>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</si>
  <si>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</si>
  <si>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</si>
  <si>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</si>
  <si>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</si>
  <si>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</si>
  <si>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</si>
  <si>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</si>
  <si>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</si>
  <si>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</si>
  <si>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</si>
  <si>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</si>
  <si>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</si>
  <si>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</si>
  <si>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</si>
  <si>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</si>
  <si>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</si>
  <si>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</si>
  <si>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</si>
  <si>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</si>
  <si>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</si>
  <si>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</si>
  <si>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</si>
  <si>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</si>
  <si>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</si>
  <si>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</si>
  <si>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</si>
  <si>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</si>
  <si>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</si>
  <si>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</si>
  <si>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</si>
  <si>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</si>
  <si>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</si>
  <si>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</si>
  <si>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</si>
  <si>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</si>
  <si>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</si>
  <si>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</si>
  <si>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</si>
  <si>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</si>
  <si>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</si>
  <si>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</si>
  <si>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</si>
  <si>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</si>
  <si>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</si>
  <si>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</si>
  <si>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</si>
  <si>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</si>
  <si>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</si>
  <si>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</si>
  <si>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</si>
  <si>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</si>
  <si>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</si>
  <si>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</si>
  <si>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</si>
  <si>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</si>
  <si>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</si>
  <si>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</si>
  <si>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</si>
  <si>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</si>
  <si>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</si>
  <si>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</si>
  <si>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</si>
  <si>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</si>
  <si>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</si>
  <si>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</si>
  <si>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</si>
  <si>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</si>
  <si>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</si>
  <si>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</si>
  <si>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</si>
  <si>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</si>
  <si>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</si>
  <si>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</si>
  <si>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</si>
  <si>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</si>
  <si>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</si>
  <si>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</si>
  <si>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</si>
  <si>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</si>
  <si>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</si>
  <si>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</si>
  <si>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</si>
  <si>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</si>
  <si>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</si>
  <si>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</si>
  <si>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</si>
  <si>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</si>
  <si>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</si>
  <si>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</si>
  <si>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</si>
  <si>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</si>
  <si>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</si>
  <si>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</si>
  <si>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</si>
  <si>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</si>
  <si>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</si>
  <si>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</si>
  <si>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</si>
  <si>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</si>
  <si>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</si>
  <si>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</si>
  <si>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</si>
  <si>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</si>
  <si>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</si>
  <si>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</si>
  <si>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</si>
  <si>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</si>
  <si>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</si>
  <si>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</si>
  <si>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</si>
  <si>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</si>
  <si>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</si>
  <si>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</si>
  <si>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</si>
  <si>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</si>
  <si>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</si>
  <si>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</si>
  <si>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</si>
  <si>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</si>
  <si>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</si>
  <si>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</si>
  <si>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</si>
  <si>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</si>
  <si>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</si>
  <si>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</si>
  <si>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</si>
  <si>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</si>
  <si>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</si>
  <si>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</si>
  <si>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</si>
  <si>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</si>
  <si>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</si>
  <si>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</si>
  <si>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</si>
  <si>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</si>
  <si>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</si>
  <si>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</si>
  <si>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</si>
  <si>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</si>
  <si>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</si>
  <si>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</si>
  <si>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</si>
  <si>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</si>
  <si>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</si>
  <si>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</si>
  <si>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</si>
  <si>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</si>
  <si>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</si>
  <si>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</si>
  <si>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</si>
  <si>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</si>
  <si>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</si>
  <si>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</si>
  <si>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</si>
  <si>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</si>
  <si>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</si>
  <si>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</si>
  <si>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</si>
  <si>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</si>
  <si>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</si>
  <si>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</si>
  <si>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</si>
  <si>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</si>
  <si>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</si>
  <si>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</si>
  <si>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</si>
  <si>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</si>
  <si>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</si>
  <si>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</si>
  <si>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</si>
  <si>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</si>
  <si>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</si>
  <si>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</si>
  <si>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</si>
  <si>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</si>
  <si>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</si>
  <si>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</si>
  <si>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</si>
  <si>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</si>
  <si>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</si>
  <si>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</si>
  <si>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</si>
  <si>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</si>
  <si>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</si>
  <si>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</si>
  <si>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</si>
  <si>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</si>
  <si>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</si>
  <si>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</si>
  <si>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</si>
  <si>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</si>
  <si>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</si>
  <si>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</si>
  <si>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</si>
  <si>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</si>
  <si>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</si>
  <si>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</si>
  <si>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</si>
  <si>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</si>
  <si>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</si>
  <si>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</si>
  <si>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</si>
  <si>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</si>
  <si>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</si>
  <si>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</si>
  <si>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</si>
  <si>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</si>
  <si>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</si>
  <si>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</si>
  <si>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</si>
  <si>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</si>
  <si>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</si>
  <si>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</si>
  <si>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</si>
  <si>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</si>
  <si>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</si>
  <si>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</si>
  <si>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</si>
  <si>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</si>
  <si>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</si>
  <si>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</si>
  <si>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</si>
  <si>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</si>
  <si>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</si>
  <si>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</si>
  <si>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</si>
  <si>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</si>
  <si>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</si>
  <si>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</si>
  <si>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</si>
  <si>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</si>
  <si>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</si>
  <si>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</si>
  <si>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</si>
  <si>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</si>
  <si>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</si>
  <si>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</si>
  <si>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</si>
  <si>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</si>
  <si>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</si>
  <si>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</si>
  <si>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</si>
  <si>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</si>
  <si>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</si>
  <si>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</si>
  <si>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</si>
  <si>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</si>
  <si>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</si>
  <si>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</si>
  <si>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</si>
  <si>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</si>
  <si>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</si>
  <si>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</si>
  <si>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</si>
  <si>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</si>
  <si>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</si>
  <si>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</si>
  <si>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</si>
  <si>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</si>
  <si>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</si>
  <si>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</si>
  <si>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</si>
  <si>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</si>
  <si>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</si>
  <si>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</si>
  <si>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</si>
  <si>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</si>
  <si>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</si>
  <si>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</si>
  <si>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</si>
  <si>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</si>
  <si>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</si>
  <si>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</si>
  <si>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</si>
  <si>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</si>
  <si>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</si>
  <si>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</si>
  <si>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</si>
  <si>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</si>
  <si>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</si>
  <si>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</si>
  <si>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</si>
  <si>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</si>
  <si>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</si>
  <si>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</si>
  <si>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</si>
  <si>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</si>
  <si>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</si>
  <si>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</si>
  <si>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</si>
  <si>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</si>
  <si>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</si>
  <si>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</si>
  <si>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</si>
  <si>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</si>
  <si>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</si>
  <si>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</si>
  <si>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</si>
  <si>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</si>
  <si>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</si>
  <si>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</si>
  <si>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</si>
  <si>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</si>
  <si>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</si>
  <si>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</si>
  <si>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</si>
  <si>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</si>
  <si>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</si>
  <si>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</si>
  <si>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</si>
  <si>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</si>
  <si>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</si>
  <si>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</si>
  <si>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</si>
  <si>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</si>
  <si>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</si>
  <si>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</si>
  <si>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</si>
  <si>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</si>
  <si>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</si>
  <si>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</si>
  <si>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</si>
  <si>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</si>
  <si>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</si>
  <si>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</si>
  <si>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</si>
  <si>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</si>
  <si>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</si>
  <si>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</si>
  <si>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</si>
  <si>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</si>
  <si>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</si>
  <si>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</si>
  <si>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</si>
  <si>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</si>
  <si>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</si>
  <si>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</si>
  <si>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</si>
  <si>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</si>
  <si>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</si>
  <si>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</si>
  <si>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</si>
  <si>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</si>
  <si>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</si>
  <si>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</si>
  <si>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</si>
  <si>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</si>
  <si>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</si>
  <si>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</si>
  <si>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</si>
  <si>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</si>
  <si>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</si>
  <si>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</si>
  <si>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</si>
  <si>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</si>
  <si>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</si>
  <si>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</si>
  <si>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</si>
  <si>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</si>
  <si>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</si>
  <si>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</si>
  <si>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</si>
  <si>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</si>
  <si>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</si>
  <si>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</si>
  <si>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</si>
  <si>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</si>
  <si>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</si>
  <si>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</si>
  <si>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</si>
  <si>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</si>
  <si>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</si>
  <si>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</si>
  <si>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</si>
  <si>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</si>
  <si>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</si>
  <si>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</si>
  <si>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</si>
  <si>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</si>
  <si>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</si>
  <si>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</si>
  <si>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</si>
  <si>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</si>
  <si>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</si>
  <si>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</si>
  <si>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</si>
  <si>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</si>
  <si>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</si>
  <si>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</si>
  <si>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</si>
  <si>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</si>
  <si>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</si>
  <si>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</si>
  <si>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</si>
  <si>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</si>
  <si>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</si>
  <si>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</si>
  <si>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</si>
  <si>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</si>
  <si>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</si>
  <si>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</si>
  <si>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</si>
  <si>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</si>
  <si>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</si>
  <si>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</si>
  <si>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</si>
  <si>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</si>
  <si>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</si>
  <si>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</si>
  <si>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</si>
  <si>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</si>
  <si>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</si>
  <si>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</si>
  <si>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</si>
  <si>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</si>
  <si>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</si>
  <si>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</si>
  <si>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</si>
  <si>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</si>
  <si>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</si>
  <si>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</si>
  <si>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</si>
  <si>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</si>
  <si>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</si>
  <si>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</si>
  <si>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</si>
  <si>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</si>
  <si>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</si>
  <si>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</si>
  <si>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</si>
  <si>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</si>
  <si>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</si>
  <si>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</si>
  <si>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</si>
  <si>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</si>
  <si>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</si>
  <si>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</si>
  <si>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</si>
  <si>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</si>
  <si>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</si>
  <si>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</si>
  <si>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</si>
  <si>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</si>
  <si>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</si>
  <si>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</si>
  <si>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</si>
  <si>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</si>
  <si>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</si>
  <si>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</si>
  <si>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</si>
  <si>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</si>
  <si>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</si>
  <si>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</si>
  <si>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</si>
  <si>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</si>
  <si>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</si>
  <si>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</si>
  <si>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</si>
  <si>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</si>
  <si>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</si>
  <si>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</si>
  <si>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</si>
  <si>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</si>
  <si>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</si>
  <si>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</si>
  <si>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</si>
  <si>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</si>
  <si>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</si>
  <si>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</si>
  <si>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</si>
  <si>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</si>
  <si>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</si>
  <si>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</si>
  <si>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</si>
  <si>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</si>
  <si>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</si>
  <si>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</si>
  <si>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</si>
  <si>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</si>
  <si>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</si>
  <si>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</si>
  <si>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</si>
  <si>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</si>
  <si>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</si>
  <si>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</si>
  <si>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</si>
  <si>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</si>
  <si>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</si>
  <si>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</si>
  <si>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</si>
  <si>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</si>
  <si>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</si>
  <si>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</si>
  <si>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</si>
  <si>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</si>
  <si>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</si>
  <si>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</si>
  <si>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</si>
  <si>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</si>
  <si>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</si>
  <si>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</si>
  <si>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</si>
  <si>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</si>
  <si>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</si>
  <si>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</si>
  <si>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</si>
  <si>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</si>
  <si>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</si>
  <si>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</si>
  <si>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</si>
  <si>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</si>
  <si>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</si>
  <si>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</si>
  <si>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</si>
  <si>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</si>
  <si>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</si>
  <si>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</si>
  <si>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</si>
  <si>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</si>
  <si>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</si>
  <si>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</si>
  <si>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</si>
  <si>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</si>
  <si>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</si>
  <si>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</si>
  <si>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</si>
  <si>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</si>
  <si>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</si>
  <si>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</si>
  <si>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</si>
  <si>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</si>
  <si>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</si>
  <si>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</si>
  <si>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</si>
  <si>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</si>
  <si>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</si>
  <si>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</si>
  <si>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</si>
  <si>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</si>
  <si>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</si>
  <si>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</si>
  <si>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</si>
  <si>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</si>
  <si>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</si>
  <si>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</si>
  <si>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</si>
  <si>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</si>
  <si>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</si>
  <si>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</si>
  <si>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</si>
  <si>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</si>
  <si>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</si>
  <si>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</si>
  <si>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</si>
  <si>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</si>
  <si>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</si>
  <si>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</si>
  <si>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</si>
  <si>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</si>
  <si>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</si>
  <si>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</si>
  <si>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</si>
  <si>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</si>
  <si>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</si>
  <si>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</si>
  <si>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</si>
  <si>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</si>
  <si>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</si>
  <si>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</si>
  <si>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</si>
  <si>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</si>
  <si>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</si>
  <si>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</si>
  <si>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</si>
  <si>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</si>
  <si>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</si>
  <si>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</si>
  <si>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</si>
  <si>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</si>
  <si>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</si>
  <si>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</si>
  <si>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</si>
  <si>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</si>
  <si>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</si>
  <si>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</si>
  <si>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</si>
  <si>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</si>
  <si>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</si>
  <si>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</si>
  <si>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</si>
  <si>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</si>
  <si>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</si>
  <si>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</si>
  <si>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</si>
  <si>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</si>
  <si>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</si>
  <si>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</si>
  <si>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</si>
  <si>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</si>
  <si>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</si>
  <si>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</si>
  <si>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</si>
  <si>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</si>
  <si>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</si>
  <si>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</si>
  <si>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</si>
  <si>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</si>
  <si>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</si>
  <si>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</si>
  <si>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</si>
  <si>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</si>
  <si>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</si>
  <si>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</si>
  <si>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</si>
  <si>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</si>
  <si>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</si>
  <si>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</si>
  <si>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</si>
  <si>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</si>
  <si>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</si>
  <si>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</si>
  <si>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</si>
  <si>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</si>
  <si>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</si>
  <si>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</si>
  <si>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</si>
  <si>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</si>
  <si>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</si>
  <si>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</si>
  <si>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</si>
  <si>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</si>
  <si>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</si>
  <si>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</si>
  <si>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</si>
  <si>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</si>
  <si>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</si>
  <si>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</si>
  <si>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</si>
  <si>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</si>
  <si>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</si>
  <si>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</si>
  <si>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</si>
  <si>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</si>
  <si>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</si>
  <si>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</si>
  <si>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</si>
  <si>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</si>
  <si>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</si>
  <si>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</si>
  <si>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</si>
  <si>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</si>
  <si>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</si>
  <si>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</si>
  <si>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</si>
  <si>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</si>
  <si>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</si>
  <si>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</si>
  <si>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</si>
  <si>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</si>
  <si>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</si>
  <si>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</si>
  <si>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</si>
  <si>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</si>
  <si>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</si>
  <si>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</si>
  <si>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</si>
  <si>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</si>
  <si>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</si>
  <si>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</si>
  <si>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</si>
  <si>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</si>
  <si>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</si>
  <si>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</si>
  <si>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</si>
  <si>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</si>
  <si>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</si>
  <si>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</si>
  <si>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</si>
  <si>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</si>
  <si>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</si>
  <si>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</si>
  <si>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</si>
  <si>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</si>
  <si>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</si>
  <si>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</si>
  <si>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</si>
  <si>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</si>
  <si>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</si>
  <si>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</si>
  <si>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</si>
  <si>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</si>
  <si>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</si>
  <si>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</si>
  <si>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</si>
  <si>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</si>
  <si>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</si>
  <si>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</si>
  <si>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</si>
  <si>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</si>
  <si>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</si>
  <si>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</si>
  <si>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</si>
  <si>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</si>
  <si>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</si>
  <si>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</si>
  <si>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</si>
  <si>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</si>
  <si>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</si>
  <si>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</si>
  <si>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</si>
  <si>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</si>
  <si>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</si>
  <si>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</si>
  <si>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</si>
  <si>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</si>
  <si>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</si>
  <si>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</si>
  <si>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</si>
  <si>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</si>
  <si>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</si>
  <si>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</si>
  <si>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</si>
  <si>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</si>
  <si>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</si>
  <si>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</si>
  <si>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</si>
  <si>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</si>
  <si>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</si>
  <si>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</si>
  <si>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</si>
  <si>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</si>
  <si>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</si>
  <si>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</si>
  <si>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</si>
  <si>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</si>
  <si>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</si>
  <si>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</si>
  <si>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</si>
  <si>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</si>
  <si>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</si>
  <si>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</si>
  <si>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</si>
  <si>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</si>
  <si>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</si>
  <si>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</si>
  <si>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</si>
  <si>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</si>
  <si>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</si>
  <si>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</si>
  <si>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</si>
  <si>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</si>
  <si>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</si>
  <si>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</si>
  <si>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</si>
  <si>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</si>
  <si>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</si>
  <si>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</si>
  <si>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</si>
  <si>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</si>
  <si>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</si>
  <si>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</si>
  <si>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</si>
  <si>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</si>
  <si>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</si>
  <si>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</si>
  <si>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</si>
  <si>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</si>
  <si>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</si>
  <si>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</si>
  <si>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</si>
  <si>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</si>
  <si>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</si>
  <si>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</si>
  <si>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</si>
  <si>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</si>
  <si>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</si>
  <si>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</si>
  <si>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</si>
  <si>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</si>
  <si>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</si>
  <si>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</si>
  <si>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</si>
  <si>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</si>
  <si>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</si>
  <si>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</si>
  <si>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</si>
  <si>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</si>
  <si>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</si>
  <si>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</si>
  <si>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</si>
  <si>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</si>
  <si>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</si>
  <si>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</si>
  <si>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</si>
  <si>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</si>
  <si>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</si>
  <si>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</si>
  <si>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</si>
  <si>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</si>
  <si>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</si>
  <si>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</si>
  <si>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</si>
  <si>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</si>
  <si>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</si>
  <si>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</si>
  <si>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</si>
  <si>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</si>
  <si>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</si>
  <si>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</si>
  <si>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</si>
  <si>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</si>
  <si>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</si>
  <si>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</si>
  <si>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</si>
  <si>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</si>
  <si>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</si>
  <si>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</si>
  <si>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</si>
  <si>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</si>
  <si>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</si>
  <si>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</si>
  <si>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</si>
  <si>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</si>
  <si>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</si>
  <si>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</si>
  <si>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</si>
  <si>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</si>
  <si>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</si>
  <si>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</si>
  <si>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</si>
  <si>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</si>
  <si>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</si>
  <si>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</si>
  <si>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</si>
  <si>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</si>
  <si>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</si>
  <si>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</si>
  <si>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</si>
  <si>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</si>
  <si>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</si>
  <si>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</si>
  <si>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</si>
  <si>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</si>
  <si>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</si>
  <si>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</si>
  <si>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</si>
  <si>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</si>
  <si>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</si>
  <si>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</si>
  <si>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</si>
  <si>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</si>
  <si>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</si>
  <si>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</si>
  <si>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</si>
  <si>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</si>
  <si>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</si>
  <si>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</si>
  <si>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</si>
  <si>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</si>
  <si>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</si>
  <si>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</si>
  <si>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</si>
  <si>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</si>
  <si>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</si>
  <si>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</si>
  <si>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</si>
  <si>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</si>
  <si>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</si>
  <si>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</si>
  <si>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</si>
  <si>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</si>
  <si>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</si>
  <si>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</si>
  <si>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</si>
  <si>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</si>
  <si>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</si>
  <si>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</si>
  <si>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</si>
  <si>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</si>
  <si>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</si>
  <si>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</si>
  <si>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</si>
  <si>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</si>
  <si>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</si>
  <si>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</si>
  <si>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</si>
  <si>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</si>
  <si>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</si>
  <si>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</si>
  <si>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</si>
  <si>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</si>
  <si>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</si>
  <si>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</si>
  <si>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</si>
  <si>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</si>
  <si>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</si>
  <si>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</si>
  <si>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</si>
  <si>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</si>
  <si>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</si>
  <si>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</si>
  <si>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</si>
  <si>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</si>
  <si>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</si>
  <si>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</si>
  <si>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</si>
  <si>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</si>
  <si>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</si>
  <si>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</si>
  <si>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</si>
  <si>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</si>
  <si>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</si>
  <si>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</si>
  <si>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</si>
  <si>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</si>
  <si>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</si>
  <si>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</si>
  <si>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</si>
  <si>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</si>
  <si>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</si>
  <si>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</si>
  <si>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</si>
  <si>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</si>
  <si>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</si>
  <si>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</si>
  <si>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</si>
  <si>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</si>
  <si>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</si>
  <si>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</si>
  <si>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</si>
  <si>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</si>
  <si>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</si>
  <si>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</si>
  <si>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</si>
  <si>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</si>
  <si>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</si>
  <si>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</si>
  <si>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</si>
  <si>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</si>
  <si>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</si>
  <si>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</si>
  <si>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</si>
  <si>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</si>
  <si>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</si>
  <si>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</si>
  <si>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</si>
  <si>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</si>
  <si>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</si>
  <si>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</si>
  <si>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</si>
  <si>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</si>
  <si>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</si>
  <si>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</si>
  <si>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</si>
  <si>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</si>
  <si>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</si>
  <si>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</si>
  <si>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</si>
  <si>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</si>
  <si>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</si>
  <si>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</si>
  <si>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</si>
  <si>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</si>
  <si>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</si>
  <si>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</si>
  <si>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</si>
  <si>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</si>
  <si>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</si>
  <si>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</si>
  <si>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</si>
  <si>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</si>
  <si>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</si>
  <si>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</si>
  <si>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</si>
  <si>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</si>
  <si>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</si>
  <si>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</si>
  <si>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</si>
  <si>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</si>
  <si>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</si>
  <si>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</si>
  <si>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</si>
  <si>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</si>
  <si>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</si>
  <si>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</si>
  <si>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</si>
  <si>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</si>
  <si>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</si>
  <si>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</si>
  <si>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</si>
  <si>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</si>
  <si>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</si>
  <si>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</si>
  <si>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</si>
  <si>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</si>
  <si>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</si>
  <si>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</si>
  <si>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</si>
  <si>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</si>
  <si>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</si>
  <si>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</si>
  <si>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</si>
  <si>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</si>
  <si>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</si>
  <si>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</si>
  <si>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</si>
  <si>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</si>
  <si>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</si>
  <si>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</si>
  <si>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</si>
  <si>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</si>
  <si>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</si>
  <si>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</si>
  <si>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</si>
  <si>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</si>
  <si>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</si>
  <si>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</si>
  <si>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</si>
  <si>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</si>
  <si>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</si>
  <si>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</si>
  <si>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</si>
  <si>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</si>
  <si>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</si>
  <si>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</si>
  <si>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</si>
  <si>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</si>
  <si>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</si>
  <si>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</si>
  <si>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</si>
  <si>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</si>
  <si>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</si>
  <si>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</si>
  <si>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</si>
  <si>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</si>
  <si>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</si>
  <si>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</si>
  <si>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</si>
  <si>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</si>
  <si>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</si>
  <si>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</si>
  <si>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</si>
  <si>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</si>
  <si>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</si>
  <si>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</si>
  <si>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</si>
  <si>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</si>
  <si>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</si>
  <si>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</si>
  <si>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</si>
  <si>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</si>
  <si>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</si>
  <si>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</si>
  <si>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</si>
  <si>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</si>
  <si>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</si>
  <si>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</si>
  <si>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</si>
  <si>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</si>
  <si>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</si>
  <si>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</si>
  <si>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</si>
  <si>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</si>
  <si>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</si>
  <si>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</si>
  <si>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</si>
  <si>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</si>
  <si>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</si>
  <si>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</si>
  <si>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</si>
  <si>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</si>
  <si>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</si>
  <si>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</si>
  <si>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</si>
  <si>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</si>
  <si>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</si>
  <si>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</si>
  <si>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</si>
  <si>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</si>
  <si>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</si>
  <si>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</si>
  <si>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</si>
  <si>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</si>
  <si>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</si>
  <si>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</si>
  <si>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</si>
  <si>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</si>
  <si>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</si>
  <si>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</si>
  <si>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</si>
  <si>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</si>
  <si>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</si>
  <si>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</si>
  <si>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</si>
  <si>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</si>
  <si>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</si>
  <si>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</si>
  <si>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</si>
  <si>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</si>
  <si>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</si>
  <si>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</si>
  <si>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</si>
  <si>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</si>
  <si>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</si>
  <si>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</si>
  <si>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</si>
  <si>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</si>
  <si>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</si>
  <si>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</si>
  <si>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</si>
  <si>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</si>
  <si>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</si>
  <si>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</si>
  <si>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</si>
  <si>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</si>
  <si>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</si>
  <si>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</si>
  <si>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</si>
  <si>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</si>
  <si>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</si>
  <si>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</si>
  <si>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</si>
  <si>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</si>
  <si>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</si>
  <si>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</si>
  <si>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</si>
  <si>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</si>
  <si>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</si>
  <si>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</si>
  <si>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</si>
  <si>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</si>
  <si>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</si>
  <si>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</si>
  <si>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</si>
  <si>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</si>
  <si>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</si>
  <si>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</si>
  <si>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</si>
  <si>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</si>
  <si>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</si>
  <si>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</si>
  <si>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</si>
  <si>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</si>
  <si>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</si>
  <si>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</si>
  <si>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</si>
  <si>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</si>
  <si>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</si>
  <si>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</si>
  <si>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</si>
  <si>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</si>
  <si>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</si>
  <si>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</si>
  <si>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</si>
  <si>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</si>
  <si>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</si>
  <si>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</si>
  <si>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</si>
  <si>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</si>
  <si>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</si>
  <si>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</si>
  <si>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</si>
  <si>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</si>
  <si>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</si>
  <si>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</si>
  <si>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</si>
  <si>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</si>
  <si>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</si>
  <si>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</si>
  <si>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</si>
  <si>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</si>
  <si>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</si>
  <si>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</si>
  <si>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</si>
  <si>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</si>
  <si>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</si>
  <si>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</si>
  <si>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</si>
  <si>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</si>
  <si>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</si>
  <si>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</si>
  <si>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</si>
  <si>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</si>
  <si>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</si>
  <si>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</si>
  <si>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</si>
  <si>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</si>
  <si>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</si>
  <si>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</si>
  <si>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</si>
  <si>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</si>
  <si>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</si>
  <si>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</si>
  <si>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</si>
  <si>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</si>
  <si>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</si>
  <si>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</si>
  <si>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</si>
  <si>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</si>
  <si>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</si>
  <si>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</si>
  <si>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</si>
  <si>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</si>
  <si>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</si>
  <si>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</si>
  <si>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</si>
  <si>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</si>
  <si>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</si>
  <si>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</si>
  <si>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</si>
  <si>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</si>
  <si>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</si>
  <si>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</si>
  <si>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</si>
  <si>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</si>
  <si>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</si>
  <si>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</si>
  <si>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</si>
  <si>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</si>
  <si>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</si>
  <si>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</si>
  <si>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</si>
  <si>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</si>
  <si>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</si>
  <si>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</si>
  <si>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</si>
  <si>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</si>
  <si>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</si>
  <si>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</si>
  <si>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</si>
  <si>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</si>
  <si>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</si>
  <si>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</si>
  <si>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</si>
  <si>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</si>
  <si>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</si>
  <si>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</si>
  <si>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</si>
  <si>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</si>
  <si>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</si>
  <si>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</si>
  <si>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</si>
  <si>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</si>
  <si>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</si>
  <si>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</si>
  <si>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</si>
  <si>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</si>
  <si>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</si>
  <si>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</si>
  <si>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</si>
  <si>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</si>
  <si>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</si>
  <si>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</si>
  <si>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</si>
  <si>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</si>
  <si>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</si>
  <si>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</si>
  <si>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</si>
  <si>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</si>
  <si>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</si>
  <si>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</si>
  <si>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</si>
  <si>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</si>
  <si>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</si>
  <si>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</si>
  <si>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</si>
  <si>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</si>
  <si>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</si>
  <si>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</si>
  <si>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</si>
  <si>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</si>
  <si>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</si>
  <si>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</si>
  <si>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</si>
  <si>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</si>
  <si>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</si>
  <si>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</si>
  <si>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</si>
  <si>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</si>
  <si>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</si>
  <si>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</si>
  <si>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</si>
  <si>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</si>
  <si>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</si>
  <si>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</si>
  <si>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</si>
  <si>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</si>
  <si>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</si>
  <si>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</si>
  <si>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</si>
  <si>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</si>
  <si>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</si>
  <si>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</si>
  <si>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</si>
  <si>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</si>
  <si>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</si>
  <si>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</si>
  <si>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</si>
  <si>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</si>
  <si>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</si>
  <si>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</si>
  <si>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</si>
  <si>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</si>
  <si>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</si>
  <si>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</si>
  <si>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</si>
  <si>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</si>
  <si>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</si>
  <si>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</si>
  <si>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</si>
  <si>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</si>
  <si>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</si>
  <si>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</si>
  <si>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</si>
  <si>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</si>
  <si>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</si>
  <si>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</si>
  <si>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</si>
  <si>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</si>
  <si>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</si>
  <si>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</si>
  <si>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</si>
  <si>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</si>
  <si>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</si>
  <si>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</si>
  <si>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</si>
  <si>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</si>
  <si>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</si>
  <si>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</si>
  <si>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</si>
  <si>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</si>
  <si>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</si>
  <si>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</si>
  <si>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</si>
  <si>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</si>
  <si>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</si>
  <si>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</si>
  <si>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</si>
  <si>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</si>
  <si>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</si>
  <si>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</si>
  <si>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</si>
  <si>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</si>
  <si>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</si>
  <si>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</si>
  <si>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</si>
  <si>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</si>
  <si>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</si>
  <si>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</si>
  <si>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</si>
  <si>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</si>
  <si>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</si>
  <si>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</si>
  <si>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</si>
  <si>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</si>
  <si>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</si>
  <si>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</si>
  <si>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</si>
  <si>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</si>
  <si>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</si>
  <si>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</si>
  <si>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</si>
  <si>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</si>
  <si>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</si>
  <si>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</si>
  <si>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</si>
  <si>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</si>
  <si>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</si>
  <si>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</si>
  <si>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</si>
  <si>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</si>
  <si>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</si>
  <si>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</si>
  <si>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</si>
  <si>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</si>
  <si>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</si>
  <si>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</si>
  <si>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</si>
  <si>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</si>
  <si>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</si>
  <si>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</si>
  <si>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</si>
  <si>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</si>
  <si>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</si>
  <si>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</si>
  <si>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</si>
  <si>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</si>
  <si>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</si>
  <si>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</si>
  <si>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</si>
  <si>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</si>
  <si>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</si>
  <si>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</si>
  <si>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</si>
  <si>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</si>
  <si>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</si>
  <si>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</si>
  <si>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</si>
  <si>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</si>
  <si>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</si>
  <si>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</si>
  <si>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</si>
  <si>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</si>
  <si>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</si>
  <si>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</si>
  <si>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</si>
  <si>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</si>
  <si>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</si>
  <si>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</si>
  <si>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</si>
  <si>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</si>
  <si>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</si>
  <si>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</si>
  <si>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</si>
  <si>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</si>
  <si>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</si>
  <si>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</si>
  <si>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</si>
  <si>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</si>
  <si>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</si>
  <si>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</si>
  <si>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</si>
  <si>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</si>
  <si>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</si>
  <si>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</si>
  <si>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</si>
  <si>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</si>
  <si>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</si>
  <si>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</si>
  <si>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</si>
  <si>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</si>
  <si>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</si>
  <si>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</si>
  <si>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</si>
  <si>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</si>
  <si>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</si>
  <si>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</si>
  <si>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</si>
  <si>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</si>
  <si>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</si>
  <si>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</si>
  <si>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</si>
  <si>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</si>
  <si>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</si>
  <si>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</si>
  <si>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</si>
  <si>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</si>
  <si>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</si>
  <si>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</si>
  <si>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</si>
  <si>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</si>
  <si>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</si>
  <si>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</si>
  <si>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</si>
  <si>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</si>
  <si>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</si>
  <si>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</si>
  <si>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</si>
  <si>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</si>
  <si>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</si>
  <si>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</si>
  <si>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</si>
  <si>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</si>
  <si>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</si>
  <si>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</si>
  <si>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</si>
  <si>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</si>
  <si>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</si>
  <si>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</si>
  <si>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</si>
  <si>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</si>
  <si>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</si>
  <si>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</si>
  <si>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</si>
  <si>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</si>
  <si>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</si>
  <si>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</si>
  <si>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</si>
  <si>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</si>
  <si>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</si>
  <si>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</si>
  <si>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</si>
  <si>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</si>
  <si>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</si>
  <si>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</si>
  <si>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</si>
  <si>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</si>
  <si>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</si>
  <si>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</si>
  <si>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</si>
  <si>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</si>
  <si>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</si>
  <si>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</si>
  <si>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</si>
  <si>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</si>
  <si>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</si>
  <si>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</si>
  <si>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</si>
  <si>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</si>
  <si>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</si>
  <si>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</si>
  <si>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</si>
  <si>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</si>
  <si>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</si>
  <si>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</si>
  <si>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</si>
  <si>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</si>
  <si>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</si>
  <si>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</si>
  <si>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</si>
  <si>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</si>
  <si>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</si>
  <si>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</si>
  <si>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</si>
  <si>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</si>
  <si>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</si>
  <si>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</si>
  <si>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</si>
  <si>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</si>
  <si>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</si>
  <si>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</si>
  <si>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</si>
  <si>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</si>
  <si>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</si>
  <si>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</si>
  <si>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</si>
  <si>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</si>
  <si>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</si>
  <si>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</si>
  <si>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</si>
  <si>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</si>
  <si>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</si>
  <si>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</si>
  <si>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</si>
  <si>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</si>
  <si>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</si>
  <si>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</si>
  <si>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</si>
  <si>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</si>
  <si>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</si>
  <si>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</si>
  <si>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</si>
  <si>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</si>
  <si>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</si>
  <si>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</si>
  <si>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</si>
  <si>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</si>
  <si>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</si>
  <si>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</si>
  <si>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</si>
  <si>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</si>
  <si>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</si>
  <si>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</si>
  <si>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</si>
  <si>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</si>
  <si>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</si>
  <si>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</si>
  <si>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</si>
  <si>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</si>
  <si>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</si>
  <si>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</si>
  <si>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</si>
  <si>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</si>
  <si>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</si>
  <si>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</si>
  <si>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</si>
  <si>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</si>
  <si>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</si>
  <si>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</si>
  <si>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</si>
  <si>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</si>
  <si>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</si>
  <si>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</si>
  <si>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</si>
  <si>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</si>
  <si>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</si>
  <si>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</si>
  <si>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</si>
  <si>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</si>
  <si>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</si>
  <si>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</si>
  <si>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</si>
  <si>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</si>
  <si>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</si>
  <si>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</si>
  <si>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</si>
  <si>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</si>
  <si>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</si>
  <si>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</si>
  <si>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</si>
  <si>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</si>
  <si>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</si>
  <si>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</si>
  <si>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</si>
  <si>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</si>
  <si>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</si>
  <si>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</si>
  <si>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</si>
  <si>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</si>
  <si>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</si>
  <si>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</si>
  <si>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</si>
  <si>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</si>
  <si>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</si>
  <si>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</si>
  <si>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</si>
  <si>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</si>
  <si>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</si>
  <si>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</si>
  <si>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</si>
  <si>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</si>
  <si>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</si>
  <si>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</si>
  <si>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</si>
  <si>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</si>
  <si>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</si>
  <si>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</si>
  <si>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</si>
  <si>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</si>
  <si>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</si>
  <si>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</si>
  <si>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</si>
  <si>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</si>
  <si>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</si>
  <si>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</si>
  <si>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</si>
  <si>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</si>
  <si>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</si>
  <si>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</si>
  <si>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</si>
  <si>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</si>
  <si>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</si>
  <si>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</si>
  <si>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</si>
  <si>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</si>
  <si>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</si>
  <si>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</si>
  <si>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</si>
  <si>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</si>
  <si>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</si>
  <si>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</si>
  <si>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</si>
  <si>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</si>
  <si>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</si>
  <si>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</si>
  <si>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</si>
  <si>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</si>
  <si>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</si>
  <si>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</si>
  <si>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</si>
  <si>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</si>
  <si>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</si>
  <si>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</si>
  <si>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</si>
  <si>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</si>
  <si>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</si>
  <si>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</si>
  <si>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</si>
  <si>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</si>
  <si>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</si>
  <si>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</si>
  <si>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</si>
  <si>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</si>
  <si>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</si>
  <si>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</si>
  <si>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</si>
  <si>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</si>
  <si>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</si>
  <si>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</si>
  <si>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</si>
  <si>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</si>
  <si>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</si>
  <si>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</si>
  <si>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</si>
  <si>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</si>
  <si>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</si>
  <si>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</si>
  <si>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</si>
  <si>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</si>
  <si>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</si>
  <si>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</si>
  <si>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</si>
  <si>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</si>
  <si>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</si>
  <si>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</si>
  <si>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</si>
  <si>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</si>
  <si>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</si>
  <si>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</si>
  <si>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</si>
  <si>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</si>
  <si>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</si>
  <si>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</si>
  <si>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</si>
  <si>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</si>
  <si>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</si>
  <si>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</si>
  <si>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</si>
  <si>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</si>
  <si>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</si>
  <si>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</si>
  <si>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</si>
  <si>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</si>
  <si>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</si>
  <si>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</si>
  <si>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</si>
  <si>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</si>
  <si>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</si>
  <si>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</si>
  <si>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</si>
  <si>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</si>
  <si>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</si>
  <si>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</si>
  <si>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</si>
  <si>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</si>
  <si>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</si>
  <si>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</si>
  <si>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</si>
  <si>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</si>
  <si>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</si>
  <si>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</si>
  <si>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</si>
  <si>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</si>
  <si>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</si>
  <si>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</si>
  <si>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</si>
  <si>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</si>
  <si>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</si>
  <si>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</si>
  <si>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</si>
  <si>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</si>
  <si>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</si>
  <si>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</si>
  <si>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</si>
  <si>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</si>
  <si>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</si>
  <si>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</si>
  <si>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</si>
  <si>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</si>
  <si>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</si>
  <si>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</si>
  <si>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</si>
  <si>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</si>
  <si>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</si>
  <si>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</si>
  <si>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</si>
  <si>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</si>
  <si>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</si>
  <si>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</si>
  <si>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</si>
  <si>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</si>
  <si>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</si>
  <si>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</si>
  <si>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</si>
  <si>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</si>
  <si>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</si>
  <si>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</si>
  <si>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</si>
  <si>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</si>
  <si>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</si>
  <si>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</si>
  <si>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</si>
  <si>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</si>
  <si>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</si>
  <si>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</si>
  <si>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</si>
  <si>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</si>
  <si>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</si>
  <si>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</si>
  <si>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</si>
  <si>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</si>
  <si>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</si>
  <si>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</si>
  <si>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</si>
  <si>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</si>
  <si>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</si>
  <si>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</si>
  <si>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</si>
  <si>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</si>
  <si>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</si>
  <si>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</si>
  <si>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</si>
  <si>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</si>
  <si>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</si>
  <si>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</si>
  <si>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</si>
  <si>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</si>
  <si>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</si>
  <si>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</si>
  <si>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</si>
  <si>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</si>
  <si>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</si>
  <si>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</si>
  <si>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</si>
  <si>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</si>
  <si>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</si>
  <si>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</si>
  <si>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</si>
  <si>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</si>
  <si>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</si>
  <si>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</si>
  <si>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</si>
  <si>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</si>
  <si>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</si>
  <si>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</si>
  <si>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</si>
  <si>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</si>
  <si>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</si>
  <si>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</si>
  <si>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</si>
  <si>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</si>
  <si>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</si>
  <si>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</si>
  <si>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</si>
  <si>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</si>
  <si>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</si>
  <si>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</si>
  <si>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</si>
  <si>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</si>
  <si>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</si>
  <si>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</si>
  <si>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</si>
  <si>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</si>
  <si>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</si>
  <si>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</si>
  <si>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</si>
  <si>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</si>
  <si>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</si>
  <si>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</si>
  <si>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</si>
  <si>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</si>
  <si>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</si>
  <si>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</si>
  <si>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</si>
  <si>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</si>
  <si>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</si>
  <si>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</si>
  <si>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</si>
  <si>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</si>
  <si>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</si>
  <si>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</si>
  <si>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</si>
  <si>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</si>
  <si>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</si>
  <si>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</si>
  <si>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</si>
  <si>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</si>
  <si>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</si>
  <si>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</si>
  <si>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</si>
  <si>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</si>
  <si>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</si>
  <si>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</si>
  <si>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</si>
  <si>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</si>
  <si>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</si>
  <si>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</si>
  <si>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</si>
  <si>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</si>
  <si>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</si>
  <si>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</si>
  <si>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</si>
  <si>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</si>
  <si>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</si>
  <si>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</si>
  <si>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</si>
  <si>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</si>
  <si>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</si>
  <si>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</si>
  <si>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</si>
  <si>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</si>
  <si>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</si>
  <si>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</si>
  <si>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</si>
  <si>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</si>
  <si>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</si>
  <si>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</si>
  <si>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</si>
  <si>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</si>
  <si>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</si>
  <si>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</si>
  <si>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</si>
  <si>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</si>
  <si>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</si>
  <si>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</si>
  <si>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</si>
  <si>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</si>
  <si>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</si>
  <si>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</si>
  <si>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</si>
  <si>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</si>
  <si>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</si>
  <si>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</si>
  <si>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</si>
  <si>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</si>
  <si>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</si>
  <si>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</si>
  <si>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</si>
  <si>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</si>
  <si>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</si>
  <si>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</si>
  <si>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</si>
  <si>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</si>
  <si>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</si>
  <si>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</si>
  <si>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</si>
  <si>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</si>
  <si>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</si>
  <si>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</si>
  <si>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</si>
  <si>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</si>
  <si>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</si>
  <si>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</si>
  <si>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</si>
  <si>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</si>
  <si>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</si>
  <si>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</si>
  <si>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</si>
  <si>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</si>
  <si>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</si>
  <si>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</si>
  <si>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</si>
  <si>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</si>
  <si>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</si>
  <si>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</si>
  <si>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</si>
  <si>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</si>
  <si>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</si>
  <si>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</si>
  <si>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</si>
  <si>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</si>
  <si>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</si>
  <si>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</si>
  <si>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</si>
  <si>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</si>
  <si>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</si>
  <si>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</si>
  <si>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</si>
  <si>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</si>
  <si>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</si>
  <si>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</si>
  <si>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</si>
  <si>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</si>
  <si>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</si>
  <si>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</si>
  <si>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</si>
  <si>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</si>
  <si>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</si>
  <si>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</si>
  <si>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</si>
  <si>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</si>
  <si>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</si>
  <si>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</si>
  <si>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</si>
  <si>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</si>
  <si>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</si>
  <si>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</si>
  <si>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</si>
  <si>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</si>
  <si>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</si>
  <si>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</si>
  <si>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</si>
  <si>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</si>
  <si>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</si>
  <si>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</si>
  <si>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</si>
  <si>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</si>
  <si>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</si>
  <si>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</si>
  <si>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</si>
  <si>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</si>
  <si>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</si>
  <si>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</si>
  <si>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</si>
  <si>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</si>
  <si>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</si>
  <si>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</si>
  <si>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</si>
  <si>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</si>
  <si>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</si>
  <si>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</si>
  <si>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</si>
  <si>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</si>
  <si>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</si>
  <si>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</si>
  <si>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</si>
  <si>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</si>
  <si>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</si>
  <si>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</si>
  <si>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</si>
  <si>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</si>
  <si>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</si>
  <si>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</si>
  <si>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</si>
  <si>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</si>
  <si>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</si>
  <si>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</si>
  <si>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</si>
  <si>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</si>
  <si>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</si>
  <si>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</si>
  <si>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</si>
  <si>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</si>
  <si>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</si>
  <si>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</si>
  <si>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</si>
  <si>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</si>
  <si>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</si>
  <si>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</si>
  <si>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</si>
  <si>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</si>
  <si>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</si>
  <si>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</si>
  <si>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</si>
  <si>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</si>
  <si>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</si>
  <si>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</si>
  <si>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</si>
  <si>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</si>
  <si>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</si>
  <si>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</si>
  <si>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</si>
  <si>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</si>
  <si>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</si>
  <si>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</si>
  <si>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</si>
  <si>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</si>
  <si>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</si>
  <si>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</si>
  <si>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</si>
  <si>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</si>
  <si>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</si>
  <si>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</si>
  <si>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</si>
  <si>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</si>
  <si>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</si>
  <si>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</si>
  <si>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</si>
  <si>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</si>
  <si>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</si>
  <si>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</si>
  <si>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</si>
  <si>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</si>
  <si>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</si>
  <si>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</si>
  <si>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</si>
  <si>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</si>
  <si>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</si>
  <si>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</si>
  <si>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</si>
  <si>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</si>
  <si>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</si>
  <si>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</si>
  <si>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</si>
  <si>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</si>
  <si>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</si>
  <si>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</si>
  <si>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</si>
  <si>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</si>
  <si>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</si>
  <si>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</si>
  <si>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</si>
  <si>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</si>
  <si>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</si>
  <si>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</si>
  <si>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</si>
  <si>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</si>
  <si>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</si>
  <si>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</si>
  <si>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</si>
  <si>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</si>
  <si>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</si>
  <si>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</si>
  <si>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</si>
  <si>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</si>
  <si>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</si>
  <si>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</si>
  <si>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</si>
  <si>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</si>
  <si>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</si>
  <si>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</si>
  <si>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</si>
  <si>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</si>
  <si>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</si>
  <si>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</si>
  <si>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</si>
  <si>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</si>
  <si>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</si>
  <si>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</si>
  <si>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</si>
  <si>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</si>
  <si>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</si>
  <si>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</si>
  <si>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</si>
  <si>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</si>
  <si>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</si>
  <si>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</si>
  <si>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</si>
  <si>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</si>
  <si>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</si>
  <si>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</si>
  <si>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</si>
  <si>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</si>
  <si>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</si>
  <si>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</si>
  <si>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</si>
  <si>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</si>
  <si>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</si>
  <si>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</si>
  <si>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</si>
  <si>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</si>
  <si>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</si>
  <si>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</si>
  <si>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</si>
  <si>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</si>
  <si>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</si>
  <si>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</si>
  <si>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</si>
  <si>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</si>
  <si>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</si>
  <si>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</si>
  <si>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</si>
  <si>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</si>
  <si>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</si>
  <si>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</si>
  <si>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</si>
  <si>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</si>
  <si>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</si>
  <si>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</si>
  <si>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</si>
  <si>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</si>
  <si>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</si>
  <si>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</si>
  <si>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</si>
  <si>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</si>
  <si>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</si>
  <si>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</si>
  <si>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</si>
  <si>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</si>
  <si>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</si>
  <si>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</si>
  <si>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</si>
  <si>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</si>
  <si>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</si>
  <si>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</si>
  <si>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</si>
  <si>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</si>
  <si>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</si>
  <si>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</si>
  <si>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</si>
  <si>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</si>
  <si>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</si>
  <si>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</si>
  <si>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</si>
  <si>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</si>
  <si>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</si>
  <si>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</si>
  <si>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</si>
  <si>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</si>
  <si>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</si>
  <si>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</si>
  <si>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</si>
  <si>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</si>
  <si>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</si>
  <si>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</si>
  <si>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</si>
  <si>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</si>
  <si>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</si>
  <si>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</si>
  <si>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</si>
  <si>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</si>
  <si>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</si>
  <si>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</si>
  <si>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</si>
  <si>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</si>
  <si>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</si>
  <si>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</si>
  <si>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</si>
  <si>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</si>
  <si>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</si>
  <si>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</si>
  <si>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</si>
  <si>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</si>
  <si>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</si>
  <si>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</si>
  <si>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</si>
  <si>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</si>
  <si>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</si>
  <si>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</si>
  <si>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</si>
  <si>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</si>
  <si>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</si>
  <si>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</si>
  <si>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</si>
  <si>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</si>
  <si>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</si>
  <si>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</si>
  <si>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</si>
  <si>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</si>
  <si>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</si>
  <si>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</si>
  <si>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</si>
  <si>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</si>
  <si>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</si>
  <si>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</si>
  <si>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</si>
  <si>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</si>
  <si>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</si>
  <si>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</si>
  <si>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</si>
  <si>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</si>
  <si>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</si>
  <si>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</si>
  <si>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</si>
  <si>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</si>
  <si>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</si>
  <si>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</si>
  <si>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</si>
  <si>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</si>
  <si>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</si>
  <si>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</si>
  <si>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</si>
  <si>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</si>
  <si>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</si>
  <si>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</si>
  <si>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</si>
  <si>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</si>
  <si>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</si>
  <si>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</si>
  <si>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</si>
  <si>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</si>
  <si>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</si>
  <si>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</si>
  <si>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</si>
  <si>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</si>
  <si>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</si>
  <si>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</si>
  <si>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</si>
  <si>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</si>
  <si>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</si>
  <si>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</si>
  <si>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</si>
  <si>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</si>
  <si>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</si>
  <si>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</si>
  <si>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</si>
  <si>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</si>
  <si>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</si>
  <si>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</si>
  <si>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</si>
  <si>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</si>
  <si>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</si>
  <si>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</si>
  <si>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</si>
  <si>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</si>
  <si>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</si>
  <si>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</si>
  <si>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</si>
  <si>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</si>
  <si>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</si>
  <si>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</si>
  <si>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</si>
  <si>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</si>
  <si>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</si>
  <si>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</si>
  <si>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</si>
  <si>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</si>
  <si>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</si>
  <si>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</si>
  <si>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</si>
  <si>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</si>
  <si>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</si>
  <si>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</si>
  <si>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</si>
  <si>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</si>
  <si>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</si>
  <si>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</si>
  <si>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</si>
  <si>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</si>
  <si>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</si>
  <si>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</si>
  <si>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</si>
  <si>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</si>
  <si>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</si>
  <si>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</si>
  <si>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</si>
  <si>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</si>
  <si>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</si>
  <si>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</si>
  <si>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</si>
  <si>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</si>
  <si>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</si>
  <si>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</si>
  <si>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</si>
  <si>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</si>
  <si>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</si>
  <si>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</si>
  <si>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</si>
  <si>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</si>
  <si>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</si>
  <si>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</si>
  <si>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</si>
  <si>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</si>
  <si>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</si>
  <si>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</si>
  <si>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</si>
  <si>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</si>
  <si>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</si>
  <si>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</si>
  <si>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</si>
  <si>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</si>
  <si>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</si>
  <si>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</si>
  <si>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</si>
  <si>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</si>
  <si>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</si>
  <si>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</si>
  <si>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</si>
  <si>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</si>
  <si>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</si>
  <si>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</si>
  <si>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</si>
  <si>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</si>
  <si>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</si>
  <si>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</si>
  <si>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</si>
  <si>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</si>
  <si>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</si>
  <si>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</si>
  <si>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</si>
  <si>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</si>
  <si>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</si>
  <si>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</si>
  <si>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</si>
  <si>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</si>
  <si>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</si>
  <si>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</si>
  <si>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</si>
  <si>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</si>
  <si>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</si>
  <si>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</si>
  <si>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</si>
  <si>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</si>
  <si>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</si>
  <si>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</si>
  <si>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</si>
  <si>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</si>
  <si>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</si>
  <si>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</si>
  <si>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</si>
  <si>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</si>
  <si>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</si>
  <si>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</si>
  <si>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</si>
  <si>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</si>
  <si>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</si>
  <si>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</si>
  <si>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</si>
  <si>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</si>
  <si>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</si>
  <si>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</si>
  <si>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</si>
  <si>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</si>
  <si>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</si>
  <si>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</si>
  <si>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</si>
  <si>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</si>
  <si>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</si>
  <si>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</si>
  <si>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</si>
  <si>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</si>
  <si>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</si>
  <si>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</si>
  <si>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</si>
  <si>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</si>
  <si>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</si>
  <si>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</si>
  <si>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</si>
  <si>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</si>
  <si>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</si>
  <si>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</si>
  <si>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</si>
  <si>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</si>
  <si>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</si>
  <si>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</si>
  <si>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</si>
  <si>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</si>
  <si>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</si>
  <si>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</si>
  <si>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</si>
  <si>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</si>
  <si>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</si>
  <si>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</si>
  <si>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</si>
  <si>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</si>
  <si>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</si>
  <si>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</si>
  <si>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</si>
  <si>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</si>
  <si>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</si>
  <si>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</si>
  <si>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</si>
  <si>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</si>
  <si>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</si>
  <si>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</si>
  <si>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</si>
  <si>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</si>
  <si>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</si>
  <si>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</si>
  <si>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</si>
  <si>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</si>
  <si>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</si>
  <si>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</si>
  <si>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</si>
  <si>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</si>
  <si>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</si>
  <si>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</si>
  <si>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</si>
  <si>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</si>
  <si>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</si>
  <si>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</si>
  <si>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</si>
  <si>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</si>
  <si>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</si>
  <si>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</si>
  <si>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</si>
  <si>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</si>
  <si>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</si>
  <si>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</si>
  <si>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</si>
  <si>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</si>
  <si>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</si>
  <si>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</si>
  <si>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</si>
  <si>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</si>
  <si>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</si>
  <si>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</si>
  <si>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</si>
  <si>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</si>
  <si>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</si>
  <si>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</si>
  <si>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</si>
  <si>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</si>
  <si>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</si>
  <si>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</si>
  <si>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</si>
  <si>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</si>
  <si>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</si>
  <si>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</si>
  <si>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</si>
  <si>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</si>
  <si>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</si>
  <si>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</si>
  <si>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</si>
  <si>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</si>
  <si>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</si>
  <si>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</si>
  <si>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</si>
  <si>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</si>
  <si>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</si>
  <si>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</si>
  <si>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</si>
  <si>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</si>
  <si>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</si>
  <si>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</si>
  <si>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</si>
  <si>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</si>
  <si>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</si>
  <si>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</si>
  <si>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</si>
  <si>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</si>
  <si>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</si>
  <si>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</si>
  <si>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</si>
  <si>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</si>
  <si>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</si>
  <si>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</si>
  <si>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</si>
  <si>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</si>
  <si>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</si>
  <si>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</si>
  <si>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</si>
  <si>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</si>
  <si>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</si>
  <si>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</si>
  <si>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</si>
  <si>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</si>
  <si>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</si>
  <si>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</si>
  <si>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</si>
  <si>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</si>
  <si>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</si>
  <si>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</si>
  <si>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</si>
  <si>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</si>
  <si>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</si>
  <si>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</si>
  <si>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</si>
  <si>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</si>
  <si>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</si>
  <si>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</si>
  <si>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</si>
  <si>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</si>
  <si>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</si>
  <si>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</si>
  <si>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</si>
  <si>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</si>
  <si>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</si>
  <si>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</si>
  <si>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</si>
  <si>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</si>
  <si>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</si>
  <si>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</si>
  <si>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</si>
  <si>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</si>
  <si>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</si>
  <si>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</si>
  <si>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</si>
  <si>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</si>
  <si>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</si>
  <si>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</si>
  <si>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</si>
  <si>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</si>
  <si>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</si>
  <si>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</si>
  <si>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</si>
  <si>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</si>
  <si>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</si>
  <si>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</si>
  <si>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</si>
  <si>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</si>
  <si>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</si>
  <si>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</si>
  <si>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</si>
  <si>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</si>
  <si>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</si>
  <si>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</si>
  <si>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</si>
  <si>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</si>
  <si>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</si>
  <si>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</si>
  <si>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</si>
  <si>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</si>
  <si>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</si>
  <si>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</si>
  <si>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</si>
  <si>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</si>
  <si>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</si>
  <si>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</si>
  <si>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</si>
  <si>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</si>
  <si>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</si>
  <si>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</si>
  <si>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</si>
  <si>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</si>
  <si>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</si>
  <si>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</si>
  <si>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</si>
  <si>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</si>
  <si>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</si>
  <si>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</si>
  <si>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</si>
  <si>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</si>
  <si>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</si>
  <si>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</si>
  <si>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</si>
  <si>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</si>
  <si>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</si>
  <si>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</si>
  <si>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</si>
  <si>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</si>
  <si>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</si>
  <si>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</si>
  <si>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</si>
  <si>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</si>
  <si>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</si>
  <si>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</si>
  <si>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</si>
  <si>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</si>
  <si>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</si>
  <si>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</si>
  <si>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</si>
  <si>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</si>
  <si>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</si>
  <si>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</si>
  <si>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</si>
  <si>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</si>
  <si>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</si>
  <si>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</si>
  <si>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</si>
  <si>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</si>
  <si>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</si>
  <si>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</si>
  <si>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</si>
  <si>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</si>
  <si>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</si>
  <si>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</si>
  <si>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</si>
  <si>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</si>
  <si>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</si>
  <si>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</si>
  <si>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</si>
  <si>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</si>
  <si>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</si>
  <si>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</si>
  <si>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</si>
  <si>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</si>
  <si>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</si>
  <si>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</si>
  <si>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</si>
  <si>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</si>
  <si>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</si>
  <si>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</si>
  <si>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</si>
  <si>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</si>
  <si>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</si>
  <si>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</si>
  <si>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</si>
  <si>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</si>
  <si>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</si>
  <si>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</si>
  <si>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</si>
  <si>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</si>
  <si>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</si>
  <si>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</si>
  <si>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</si>
  <si>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</si>
  <si>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</si>
  <si>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</si>
  <si>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</si>
  <si>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</si>
  <si>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</si>
  <si>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</si>
  <si>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</si>
  <si>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</si>
  <si>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</si>
  <si>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</si>
  <si>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</si>
  <si>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</si>
  <si>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</si>
  <si>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</si>
  <si>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</si>
  <si>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</si>
  <si>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</si>
  <si>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</si>
  <si>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</si>
  <si>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</si>
  <si>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</si>
  <si>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</si>
  <si>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</si>
  <si>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</si>
  <si>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</si>
  <si>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</si>
  <si>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</si>
  <si>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</si>
  <si>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</si>
  <si>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</si>
  <si>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</si>
  <si>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</si>
  <si>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</si>
  <si>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</si>
  <si>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</si>
  <si>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</si>
  <si>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</si>
  <si>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</si>
  <si>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</si>
  <si>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</si>
  <si>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</si>
  <si>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</si>
  <si>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</si>
  <si>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</si>
  <si>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</si>
  <si>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</si>
  <si>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</si>
  <si>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</si>
  <si>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</si>
  <si>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</si>
  <si>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</si>
  <si>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</si>
  <si>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</si>
  <si>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</si>
  <si>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</si>
  <si>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</si>
  <si>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</si>
  <si>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</si>
  <si>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</si>
  <si>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</si>
  <si>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</si>
  <si>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</si>
  <si>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</si>
  <si>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</si>
  <si>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</si>
  <si>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</si>
  <si>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</si>
  <si>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</si>
  <si>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</si>
  <si>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</si>
  <si>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</si>
  <si>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</si>
  <si>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</si>
  <si>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</si>
  <si>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</si>
  <si>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</si>
  <si>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</si>
  <si>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</si>
  <si>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</si>
  <si>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</si>
  <si>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</si>
  <si>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</si>
  <si>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</si>
  <si>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</si>
  <si>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</si>
  <si>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</si>
  <si>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</si>
  <si>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</si>
  <si>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</si>
  <si>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</si>
  <si>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</si>
  <si>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</si>
  <si>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</si>
  <si>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</si>
  <si>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</si>
  <si>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</si>
  <si>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</si>
  <si>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</si>
  <si>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</si>
  <si>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</si>
  <si>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</si>
  <si>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</si>
  <si>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</si>
  <si>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</si>
  <si>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</si>
  <si>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</si>
  <si>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</si>
  <si>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</si>
  <si>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</si>
  <si>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</si>
  <si>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</si>
  <si>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</si>
  <si>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</si>
  <si>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</si>
  <si>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</si>
  <si>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</si>
  <si>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</si>
  <si>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</si>
  <si>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</si>
  <si>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</si>
  <si>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</si>
  <si>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</si>
  <si>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</si>
  <si>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</si>
  <si>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</si>
  <si>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</si>
  <si>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</si>
  <si>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</si>
  <si>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</si>
  <si>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</si>
  <si>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</si>
  <si>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</si>
  <si>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</si>
  <si>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</si>
  <si>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</si>
  <si>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</si>
  <si>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</si>
  <si>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</si>
  <si>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</si>
  <si>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</si>
  <si>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</si>
  <si>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</si>
  <si>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</si>
  <si>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</si>
  <si>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</si>
  <si>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</si>
  <si>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</si>
  <si>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</si>
  <si>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</si>
  <si>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</si>
  <si>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</si>
  <si>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</si>
  <si>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</si>
  <si>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</si>
  <si>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</si>
  <si>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</si>
  <si>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</si>
  <si>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</si>
  <si>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</si>
  <si>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</si>
  <si>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</si>
  <si>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</si>
  <si>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</si>
  <si>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</si>
  <si>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</si>
  <si>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</si>
  <si>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</si>
  <si>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</si>
  <si>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</si>
  <si>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</si>
  <si>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</si>
  <si>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</si>
  <si>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</si>
  <si>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</si>
  <si>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</si>
  <si>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</si>
  <si>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</si>
  <si>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</si>
  <si>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</si>
  <si>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</si>
  <si>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</si>
  <si>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</si>
  <si>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</si>
  <si>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</si>
  <si>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</si>
  <si>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</si>
  <si>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</si>
  <si>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</si>
  <si>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</si>
  <si>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</si>
  <si>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</si>
  <si>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</si>
  <si>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</si>
  <si>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</si>
  <si>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</si>
  <si>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</si>
  <si>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</si>
  <si>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</si>
  <si>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</si>
  <si>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</si>
  <si>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</si>
  <si>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</si>
  <si>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</si>
  <si>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</si>
  <si>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</si>
  <si>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</si>
  <si>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</si>
  <si>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</si>
  <si>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</si>
  <si>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</si>
  <si>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</si>
  <si>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</si>
  <si>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</si>
  <si>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</si>
  <si>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</si>
  <si>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</si>
  <si>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</si>
  <si>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</si>
  <si>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</si>
  <si>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</si>
  <si>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</si>
  <si>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</si>
  <si>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</si>
  <si>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</si>
  <si>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</si>
  <si>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</si>
  <si>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</si>
  <si>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</si>
  <si>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</si>
  <si>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</si>
  <si>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</si>
  <si>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</si>
  <si>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</si>
  <si>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</si>
  <si>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</si>
  <si>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</si>
  <si>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</si>
  <si>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</si>
  <si>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</si>
  <si>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</si>
  <si>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</si>
  <si>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</si>
  <si>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</si>
  <si>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</si>
  <si>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</si>
  <si>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</si>
  <si>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</si>
  <si>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</si>
  <si>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</si>
  <si>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</si>
  <si>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</si>
  <si>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</si>
  <si>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</si>
  <si>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</si>
  <si>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</si>
  <si>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</si>
  <si>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</si>
  <si>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</si>
  <si>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</si>
  <si>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</si>
  <si>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</si>
  <si>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</si>
  <si>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</si>
  <si>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</si>
  <si>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</si>
  <si>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</si>
  <si>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</si>
  <si>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</si>
  <si>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</si>
  <si>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</si>
  <si>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</si>
  <si>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</si>
  <si>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</si>
  <si>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</si>
  <si>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</si>
  <si>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</si>
  <si>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</si>
  <si>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</si>
  <si>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</si>
  <si>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</si>
  <si>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</si>
  <si>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</si>
  <si>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</si>
  <si>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</si>
  <si>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</si>
  <si>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</si>
  <si>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</si>
  <si>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</si>
  <si>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</si>
  <si>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</si>
  <si>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</si>
  <si>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</si>
  <si>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</si>
  <si>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</si>
  <si>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</si>
  <si>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</si>
  <si>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</si>
  <si>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</si>
  <si>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</si>
  <si>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</si>
  <si>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</si>
  <si>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</si>
  <si>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</si>
  <si>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</si>
  <si>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</si>
  <si>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</si>
  <si>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</si>
  <si>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</si>
  <si>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</si>
  <si>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</si>
  <si>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</si>
  <si>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</si>
  <si>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</si>
  <si>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</si>
  <si>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</si>
  <si>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</si>
  <si>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</si>
  <si>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</si>
  <si>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</si>
  <si>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</si>
  <si>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</si>
  <si>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</si>
  <si>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</si>
  <si>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</si>
  <si>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</si>
  <si>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</si>
  <si>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</si>
  <si>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</si>
  <si>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</si>
  <si>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</si>
  <si>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</si>
  <si>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</si>
  <si>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</si>
  <si>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</si>
  <si>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</si>
  <si>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</si>
  <si>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</si>
  <si>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</si>
  <si>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</si>
  <si>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</si>
  <si>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</si>
  <si>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</si>
  <si>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</si>
  <si>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</si>
  <si>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</si>
  <si>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</si>
  <si>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</si>
  <si>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</si>
  <si>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</si>
  <si>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</si>
  <si>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</si>
  <si>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</si>
  <si>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</si>
  <si>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</si>
  <si>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</si>
  <si>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</si>
  <si>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</si>
  <si>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</si>
  <si>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</si>
  <si>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</si>
  <si>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</si>
  <si>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</si>
  <si>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</si>
  <si>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</si>
  <si>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</si>
  <si>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</si>
  <si>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</si>
  <si>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</si>
  <si>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</si>
  <si>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</si>
  <si>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</si>
  <si>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</si>
  <si>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</si>
  <si>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</si>
  <si>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</si>
  <si>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</si>
  <si>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</si>
  <si>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</si>
  <si>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</si>
  <si>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</si>
  <si>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</si>
  <si>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</si>
  <si>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</si>
  <si>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</si>
  <si>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</si>
  <si>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</si>
  <si>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</si>
  <si>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</si>
  <si>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</si>
  <si>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</si>
  <si>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</si>
  <si>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</si>
  <si>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</si>
  <si>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</si>
  <si>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</si>
  <si>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</si>
  <si>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</si>
  <si>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</si>
  <si>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</si>
  <si>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</si>
  <si>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</si>
  <si>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</si>
  <si>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</si>
  <si>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</si>
  <si>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</si>
  <si>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</si>
  <si>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</si>
  <si>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</si>
  <si>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</si>
  <si>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</si>
  <si>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</si>
  <si>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</si>
  <si>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</si>
  <si>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</si>
  <si>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</si>
  <si>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</si>
  <si>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</si>
  <si>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</si>
  <si>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</si>
  <si>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</si>
  <si>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</si>
  <si>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</si>
  <si>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</si>
  <si>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</si>
  <si>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</si>
  <si>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</si>
  <si>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</si>
  <si>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</si>
  <si>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</si>
  <si>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</si>
  <si>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</si>
  <si>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</si>
  <si>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</si>
  <si>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</si>
  <si>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</si>
  <si>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</si>
  <si>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</si>
  <si>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</si>
  <si>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</si>
  <si>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</si>
  <si>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</si>
  <si>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</si>
  <si>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</si>
  <si>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</si>
  <si>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</si>
  <si>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</si>
  <si>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</si>
  <si>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</si>
  <si>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</si>
  <si>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</si>
  <si>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</si>
  <si>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</si>
  <si>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</si>
  <si>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</si>
  <si>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</si>
  <si>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</si>
  <si>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</si>
  <si>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</si>
  <si>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</si>
  <si>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</si>
  <si>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</si>
  <si>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</si>
  <si>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</si>
  <si>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</si>
  <si>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</si>
  <si>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</si>
  <si>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</si>
  <si>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</si>
  <si>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</si>
  <si>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</si>
  <si>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</si>
  <si>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</si>
  <si>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</si>
  <si>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</si>
  <si>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</si>
  <si>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</si>
  <si>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</si>
  <si>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</si>
  <si>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</si>
  <si>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</si>
  <si>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</si>
  <si>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</si>
  <si>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</si>
  <si>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</si>
  <si>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</si>
  <si>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</si>
  <si>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</si>
  <si>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</si>
  <si>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</si>
  <si>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</si>
  <si>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</si>
  <si>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</si>
  <si>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</si>
  <si>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</si>
  <si>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</si>
  <si>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</si>
  <si>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</si>
  <si>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</si>
  <si>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</si>
  <si>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</si>
  <si>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</si>
  <si>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</si>
  <si>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</si>
  <si>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</si>
  <si>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</si>
  <si>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</si>
  <si>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</si>
  <si>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</si>
  <si>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</si>
  <si>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</si>
  <si>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</si>
  <si>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</si>
  <si>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</si>
  <si>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</si>
  <si>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</si>
  <si>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</si>
  <si>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</si>
  <si>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</si>
  <si>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</si>
  <si>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</si>
  <si>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</si>
  <si>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</si>
  <si>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</si>
  <si>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</si>
  <si>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</si>
  <si>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</si>
  <si>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</si>
  <si>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</si>
  <si>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</si>
  <si>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</si>
  <si>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</si>
  <si>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</si>
  <si>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</si>
  <si>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</si>
  <si>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</si>
  <si>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</si>
  <si>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</si>
  <si>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</si>
  <si>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</si>
  <si>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</si>
  <si>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</si>
  <si>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</si>
  <si>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</si>
  <si>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</si>
  <si>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</si>
  <si>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</si>
  <si>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</si>
  <si>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</si>
  <si>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</si>
  <si>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</si>
  <si>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</si>
  <si>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</si>
  <si>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</si>
  <si>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</si>
  <si>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</si>
  <si>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</si>
  <si>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</si>
  <si>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</si>
  <si>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</si>
  <si>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</si>
  <si>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</si>
  <si>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</si>
  <si>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</si>
  <si>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</si>
  <si>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</si>
  <si>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</si>
  <si>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</si>
  <si>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</si>
  <si>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</si>
  <si>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</si>
  <si>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</si>
  <si>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</si>
  <si>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</si>
  <si>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</si>
  <si>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</si>
  <si>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</si>
  <si>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</si>
  <si>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</si>
  <si>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</si>
  <si>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</si>
  <si>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</si>
  <si>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</si>
  <si>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</si>
  <si>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</si>
  <si>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</si>
  <si>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</si>
  <si>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</si>
  <si>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</si>
  <si>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</si>
  <si>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</si>
  <si>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</si>
  <si>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</si>
  <si>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</si>
  <si>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</si>
  <si>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</si>
  <si>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</si>
  <si>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</si>
  <si>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</si>
  <si>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</si>
  <si>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</si>
  <si>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</si>
  <si>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</si>
  <si>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</si>
  <si>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</si>
  <si>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</si>
  <si>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</si>
  <si>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</si>
  <si>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</si>
  <si>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</si>
  <si>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</si>
  <si>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</si>
  <si>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</si>
  <si>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</si>
  <si>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</si>
  <si>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</si>
  <si>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</si>
  <si>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</si>
  <si>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</si>
  <si>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</si>
  <si>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</si>
  <si>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</si>
  <si>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</si>
  <si>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</si>
  <si>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</si>
  <si>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</si>
  <si>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</si>
  <si>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</si>
  <si>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</si>
  <si>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</si>
  <si>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</si>
  <si>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</si>
  <si>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</si>
  <si>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</si>
  <si>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</si>
  <si>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</si>
  <si>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</si>
  <si>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</si>
  <si>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</si>
  <si>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</si>
  <si>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</si>
  <si>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</si>
  <si>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</si>
  <si>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</si>
  <si>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</si>
  <si>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</si>
  <si>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</si>
  <si>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</si>
  <si>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</si>
  <si>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</si>
  <si>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</si>
  <si>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</si>
  <si>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</si>
  <si>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</si>
  <si>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</si>
  <si>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</si>
  <si>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</si>
  <si>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</si>
  <si>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</si>
  <si>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</si>
  <si>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</si>
  <si>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</si>
  <si>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</si>
  <si>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</si>
  <si>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</si>
  <si>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</si>
  <si>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</si>
  <si>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</si>
  <si>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</si>
  <si>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</si>
  <si>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</si>
  <si>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</si>
  <si>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</si>
  <si>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</si>
  <si>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</si>
  <si>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</si>
  <si>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</si>
  <si>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</si>
  <si>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</si>
  <si>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</si>
  <si>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</si>
  <si>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</si>
  <si>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</si>
  <si>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</si>
  <si>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</si>
  <si>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</si>
  <si>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</si>
  <si>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</si>
  <si>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</si>
  <si>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</si>
  <si>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</si>
  <si>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</si>
  <si>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</si>
  <si>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</si>
  <si>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</si>
  <si>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</si>
  <si>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</si>
  <si>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</si>
  <si>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</si>
  <si>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</si>
  <si>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</si>
  <si>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</si>
  <si>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</si>
  <si>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</si>
  <si>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</si>
  <si>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</si>
  <si>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</si>
  <si>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</si>
  <si>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</si>
  <si>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</si>
  <si>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</si>
  <si>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</si>
  <si>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</si>
  <si>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</si>
  <si>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</si>
  <si>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</si>
  <si>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</si>
  <si>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</si>
  <si>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</si>
  <si>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</si>
  <si>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</si>
  <si>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</si>
  <si>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</si>
  <si>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</si>
  <si>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</si>
  <si>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</si>
  <si>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</si>
  <si>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</si>
  <si>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</si>
  <si>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</si>
  <si>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</si>
  <si>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</si>
  <si>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</si>
  <si>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</si>
  <si>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</si>
  <si>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</si>
  <si>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</si>
  <si>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</si>
  <si>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</si>
  <si>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</si>
  <si>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</si>
  <si>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</si>
  <si>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</si>
  <si>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</si>
  <si>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</si>
  <si>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</si>
  <si>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</si>
  <si>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</si>
  <si>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</si>
  <si>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</si>
  <si>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</si>
  <si>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</si>
  <si>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</si>
  <si>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</si>
  <si>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</si>
  <si>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</si>
  <si>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</si>
  <si>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</si>
  <si>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</si>
  <si>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</si>
  <si>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</si>
  <si>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</si>
  <si>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</si>
  <si>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</si>
  <si>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</si>
  <si>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</si>
  <si>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</si>
  <si>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</si>
  <si>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</si>
  <si>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</si>
  <si>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</si>
  <si>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</si>
  <si>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</si>
  <si>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</si>
  <si>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</si>
  <si>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</si>
  <si>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</si>
  <si>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</si>
  <si>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</si>
  <si>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</si>
  <si>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</si>
  <si>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</si>
  <si>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</si>
  <si>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</si>
  <si>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</si>
  <si>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</si>
  <si>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</si>
  <si>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</si>
  <si>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</si>
  <si>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</si>
  <si>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</si>
  <si>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</si>
  <si>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</si>
  <si>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</si>
  <si>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</si>
  <si>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</si>
  <si>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</si>
  <si>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</si>
  <si>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</si>
  <si>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</si>
  <si>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</si>
  <si>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</si>
  <si>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</si>
  <si>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</si>
  <si>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</si>
  <si>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</si>
  <si>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</si>
  <si>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</si>
  <si>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</si>
  <si>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</si>
  <si>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</si>
  <si>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</si>
  <si>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</si>
  <si>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</si>
  <si>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</si>
  <si>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</si>
  <si>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</si>
  <si>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</si>
  <si>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</si>
  <si>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</si>
  <si>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</si>
  <si>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</si>
  <si>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</si>
  <si>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</si>
  <si>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</si>
  <si>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</si>
  <si>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</si>
  <si>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</si>
  <si>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</si>
  <si>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</si>
  <si>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</si>
  <si>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</si>
  <si>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</si>
  <si>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</si>
  <si>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</si>
  <si>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</si>
  <si>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</si>
  <si>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</si>
  <si>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</si>
  <si>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</si>
  <si>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</si>
  <si>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</si>
  <si>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</si>
  <si>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</si>
  <si>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</si>
  <si>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</si>
  <si>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</si>
  <si>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</si>
  <si>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</si>
  <si>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</si>
  <si>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</si>
  <si>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</si>
  <si>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</si>
  <si>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</si>
  <si>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</si>
  <si>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</si>
  <si>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</si>
  <si>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</si>
  <si>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</si>
  <si>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</si>
  <si>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</si>
  <si>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</si>
  <si>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</si>
  <si>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</si>
  <si>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</si>
  <si>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</si>
  <si>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</si>
  <si>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</si>
  <si>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</si>
  <si>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</si>
  <si>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</si>
  <si>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</si>
  <si>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</si>
  <si>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</si>
  <si>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</si>
  <si>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</si>
  <si>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</si>
  <si>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</si>
  <si>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</si>
  <si>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</si>
  <si>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</si>
  <si>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</si>
  <si>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</si>
  <si>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</si>
  <si>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</si>
  <si>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</si>
  <si>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</si>
  <si>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</si>
  <si>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</si>
  <si>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</si>
  <si>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</si>
  <si>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</si>
  <si>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</si>
  <si>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</si>
  <si>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</si>
  <si>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</si>
  <si>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</si>
  <si>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</si>
  <si>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</si>
  <si>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</si>
  <si>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</si>
  <si>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</si>
  <si>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</si>
  <si>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</si>
  <si>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</si>
  <si>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</si>
  <si>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</si>
  <si>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</si>
  <si>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</si>
  <si>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</si>
  <si>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</si>
  <si>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</si>
  <si>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</si>
  <si>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</si>
  <si>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</si>
  <si>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</si>
  <si>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</si>
  <si>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</si>
  <si>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</si>
  <si>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</si>
  <si>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</si>
  <si>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</si>
  <si>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</si>
  <si>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</si>
  <si>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</si>
  <si>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</si>
  <si>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</si>
  <si>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</si>
  <si>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</si>
  <si>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</si>
  <si>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</si>
  <si>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</si>
  <si>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</si>
  <si>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</si>
  <si>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</si>
  <si>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</si>
  <si>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</si>
  <si>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</si>
  <si>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</si>
  <si>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</si>
  <si>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</si>
  <si>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</si>
  <si>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</si>
  <si>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</si>
  <si>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</si>
  <si>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</si>
  <si>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</si>
  <si>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</si>
  <si>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</si>
  <si>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</si>
  <si>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</si>
  <si>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</si>
  <si>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</si>
  <si>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</si>
  <si>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</si>
  <si>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</si>
  <si>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</si>
  <si>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</si>
  <si>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</si>
  <si>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</si>
  <si>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</si>
  <si>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</si>
  <si>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</si>
  <si>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</si>
  <si>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</si>
  <si>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</si>
  <si>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</si>
  <si>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</si>
  <si>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</si>
  <si>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</si>
  <si>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</si>
  <si>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</si>
  <si>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</si>
  <si>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</si>
  <si>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</si>
  <si>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</si>
  <si>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</si>
  <si>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</si>
  <si>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</si>
  <si>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</si>
  <si>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</si>
  <si>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</si>
  <si>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</si>
  <si>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</si>
  <si>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</si>
  <si>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</si>
  <si>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</si>
  <si>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</si>
  <si>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</si>
  <si>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</si>
  <si>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</si>
  <si>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</si>
  <si>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</si>
  <si>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</si>
  <si>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</si>
  <si>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</si>
  <si>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</si>
  <si>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</si>
  <si>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</si>
  <si>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</si>
  <si>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</si>
  <si>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</si>
  <si>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</si>
  <si>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</si>
  <si>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</si>
  <si>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</si>
  <si>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</si>
  <si>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</si>
  <si>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</si>
  <si>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</si>
  <si>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</si>
  <si>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</si>
  <si>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</si>
  <si>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</si>
  <si>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</si>
  <si>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</si>
  <si>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</si>
  <si>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</si>
  <si>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</si>
  <si>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</si>
  <si>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</si>
  <si>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</si>
  <si>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</si>
  <si>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</si>
  <si>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</si>
  <si>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</si>
  <si>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</si>
  <si>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</si>
  <si>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</si>
  <si>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</si>
  <si>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</si>
  <si>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</si>
  <si>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</si>
  <si>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</si>
  <si>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</si>
  <si>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</si>
  <si>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</si>
  <si>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</si>
  <si>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</si>
  <si>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</si>
  <si>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</si>
  <si>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</si>
  <si>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</si>
  <si>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</si>
  <si>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</si>
  <si>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</si>
  <si>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</si>
  <si>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</si>
  <si>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</si>
  <si>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</si>
  <si>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</si>
  <si>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</si>
  <si>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</si>
  <si>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</si>
  <si>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</si>
  <si>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</si>
  <si>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</si>
  <si>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</si>
  <si>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</si>
  <si>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</si>
  <si>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</si>
  <si>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</si>
  <si>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</si>
  <si>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</si>
  <si>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</si>
  <si>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</si>
  <si>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</si>
  <si>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</si>
  <si>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</si>
  <si>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</si>
  <si>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</si>
  <si>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</si>
  <si>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</si>
  <si>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</si>
  <si>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</si>
  <si>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</si>
  <si>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</si>
  <si>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</si>
  <si>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</si>
  <si>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</si>
  <si>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</si>
  <si>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</si>
  <si>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</si>
  <si>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</si>
  <si>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</si>
  <si>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</si>
  <si>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</si>
  <si>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</si>
  <si>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</si>
  <si>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</si>
  <si>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</si>
  <si>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</si>
  <si>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</si>
  <si>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</si>
  <si>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</si>
  <si>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</si>
  <si>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</si>
  <si>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</si>
  <si>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</si>
  <si>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</si>
  <si>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</si>
  <si>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</si>
  <si>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</si>
  <si>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</si>
  <si>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</si>
  <si>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</si>
  <si>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</si>
  <si>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</si>
  <si>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</si>
  <si>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</si>
  <si>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</si>
  <si>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</si>
  <si>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</si>
  <si>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</si>
  <si>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</si>
  <si>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</si>
  <si>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</si>
  <si>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</si>
  <si>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</si>
  <si>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</si>
  <si>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</si>
  <si>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</si>
  <si>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</si>
  <si>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</si>
  <si>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</si>
  <si>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</si>
  <si>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</si>
  <si>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</si>
  <si>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</si>
  <si>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</si>
  <si>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</si>
  <si>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</si>
  <si>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</si>
  <si>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</si>
  <si>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</si>
  <si>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</si>
  <si>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</si>
  <si>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</si>
  <si>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</si>
  <si>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</si>
  <si>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</si>
  <si>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</si>
  <si>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</si>
  <si>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</si>
  <si>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</si>
  <si>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</si>
  <si>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</si>
  <si>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</si>
  <si>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</si>
  <si>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</si>
  <si>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</si>
  <si>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</si>
  <si>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</si>
  <si>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</si>
  <si>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</si>
  <si>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</si>
  <si>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</si>
  <si>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</si>
  <si>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</si>
  <si>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</si>
  <si>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</si>
  <si>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</si>
  <si>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</si>
  <si>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</si>
  <si>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</si>
  <si>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</si>
  <si>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</si>
  <si>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</si>
  <si>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</si>
  <si>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</si>
  <si>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</si>
  <si>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</si>
  <si>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</si>
  <si>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</si>
  <si>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</si>
  <si>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</si>
  <si>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</si>
  <si>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</si>
  <si>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</si>
  <si>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</si>
  <si>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</si>
  <si>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</si>
  <si>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</si>
  <si>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</si>
  <si>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</si>
  <si>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</si>
  <si>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</si>
  <si>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</si>
  <si>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</si>
  <si>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</si>
  <si>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</si>
  <si>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</si>
  <si>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</si>
  <si>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</si>
  <si>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</si>
  <si>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</si>
  <si>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</si>
  <si>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</si>
  <si>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</si>
  <si>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</si>
  <si>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</si>
  <si>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</si>
  <si>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</si>
  <si>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</si>
  <si>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</si>
  <si>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</si>
  <si>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</si>
  <si>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</si>
  <si>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</si>
  <si>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</si>
  <si>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</si>
  <si>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</si>
  <si>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</si>
  <si>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</si>
  <si>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</si>
  <si>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</si>
  <si>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</si>
  <si>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</si>
  <si>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</si>
  <si>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</si>
  <si>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</si>
  <si>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</si>
  <si>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</si>
  <si>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</si>
  <si>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</si>
  <si>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</si>
  <si>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</si>
  <si>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</si>
  <si>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</si>
  <si>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</si>
  <si>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</si>
  <si>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</si>
  <si>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</si>
  <si>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</si>
  <si>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</si>
  <si>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</si>
  <si>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</si>
  <si>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</si>
  <si>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</si>
  <si>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</si>
  <si>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</si>
  <si>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</si>
  <si>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</si>
  <si>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</si>
  <si>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</si>
  <si>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</si>
  <si>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</si>
  <si>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</si>
  <si>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</si>
  <si>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</si>
  <si>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</si>
  <si>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</si>
  <si>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</si>
  <si>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</si>
  <si>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</si>
  <si>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</si>
  <si>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</si>
  <si>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</si>
  <si>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</si>
  <si>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</si>
  <si>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</si>
  <si>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</si>
  <si>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</si>
  <si>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</si>
  <si>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</si>
  <si>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</si>
  <si>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</si>
  <si>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</si>
  <si>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</si>
  <si>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</si>
  <si>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</si>
  <si>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</si>
  <si>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</si>
  <si>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</si>
  <si>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</si>
  <si>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</si>
  <si>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</si>
  <si>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</si>
  <si>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</si>
  <si>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</si>
  <si>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</si>
  <si>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</si>
  <si>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</si>
  <si>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</si>
  <si>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</si>
  <si>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</si>
  <si>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</si>
  <si>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</si>
  <si>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</si>
  <si>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</si>
  <si>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</si>
  <si>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</si>
  <si>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</si>
  <si>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</si>
  <si>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</si>
  <si>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</si>
  <si>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</si>
  <si>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</si>
  <si>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</si>
  <si>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</si>
  <si>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</si>
  <si>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</si>
  <si>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</si>
  <si>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</si>
  <si>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</si>
  <si>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</si>
  <si>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</si>
  <si>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</si>
  <si>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</si>
  <si>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</si>
  <si>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</si>
  <si>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</si>
  <si>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</si>
  <si>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</si>
  <si>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</si>
  <si>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</si>
  <si>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</si>
  <si>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</si>
  <si>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</si>
  <si>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</si>
  <si>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</si>
  <si>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</si>
  <si>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</si>
  <si>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</si>
  <si>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</si>
  <si>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</si>
  <si>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</si>
  <si>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</si>
  <si>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</si>
  <si>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</si>
  <si>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</si>
  <si>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</si>
  <si>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</si>
  <si>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</si>
  <si>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</si>
  <si>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</si>
  <si>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</si>
  <si>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</si>
  <si>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</si>
  <si>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</si>
  <si>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</si>
  <si>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</si>
  <si>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</si>
  <si>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</si>
  <si>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</si>
  <si>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</si>
  <si>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</si>
  <si>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</si>
  <si>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</si>
  <si>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</si>
  <si>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</si>
  <si>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</si>
  <si>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</si>
  <si>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</si>
  <si>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</si>
  <si>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</si>
  <si>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</si>
  <si>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</si>
  <si>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</si>
  <si>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</si>
  <si>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</si>
  <si>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</si>
  <si>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</si>
  <si>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</si>
  <si>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</si>
  <si>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</si>
  <si>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</si>
  <si>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</si>
  <si>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</si>
  <si>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</si>
  <si>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</si>
  <si>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</si>
  <si>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</si>
  <si>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</si>
  <si>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</si>
  <si>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</si>
  <si>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</si>
  <si>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</si>
  <si>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</si>
  <si>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</si>
  <si>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</si>
  <si>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</si>
  <si>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</si>
  <si>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</si>
  <si>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</si>
  <si>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</si>
  <si>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</si>
  <si>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</si>
  <si>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</si>
  <si>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</si>
  <si>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</si>
  <si>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</si>
  <si>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</si>
  <si>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</si>
  <si>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</si>
  <si>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</si>
  <si>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</si>
  <si>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</si>
  <si>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</si>
  <si>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</si>
  <si>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</si>
  <si>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</si>
  <si>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</si>
  <si>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</si>
  <si>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</si>
  <si>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</si>
  <si>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</si>
  <si>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</si>
  <si>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</si>
  <si>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</si>
  <si>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</si>
  <si>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</si>
  <si>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</si>
  <si>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</si>
  <si>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</si>
  <si>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</si>
  <si>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</si>
  <si>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</si>
  <si>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</si>
  <si>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</si>
  <si>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</si>
  <si>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</si>
  <si>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</si>
  <si>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</si>
  <si>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</si>
  <si>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</si>
  <si>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</si>
  <si>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</si>
  <si>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</si>
  <si>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</si>
  <si>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</si>
  <si>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</si>
  <si>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</si>
  <si>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</si>
  <si>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</si>
  <si>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</si>
  <si>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</si>
  <si>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</si>
  <si>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</si>
  <si>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</si>
  <si>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</si>
  <si>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</si>
  <si>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</si>
  <si>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</si>
  <si>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</si>
  <si>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</si>
  <si>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</si>
  <si>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</si>
  <si>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</si>
  <si>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</si>
  <si>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</si>
  <si>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</si>
  <si>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</si>
  <si>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</si>
  <si>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</si>
  <si>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</si>
  <si>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</si>
  <si>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</si>
  <si>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</si>
  <si>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</si>
  <si>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</si>
  <si>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</si>
  <si>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</si>
  <si>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</si>
  <si>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</si>
  <si>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</si>
  <si>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</si>
  <si>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</si>
  <si>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</si>
  <si>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</si>
  <si>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</si>
  <si>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</si>
  <si>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</si>
  <si>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</si>
  <si>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</si>
  <si>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</si>
  <si>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</si>
  <si>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</si>
  <si>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</si>
  <si>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</si>
  <si>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</si>
  <si>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</si>
  <si>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</si>
  <si>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</si>
  <si>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</si>
  <si>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</si>
  <si>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</si>
  <si>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</si>
  <si>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</si>
  <si>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</si>
  <si>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</si>
  <si>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</si>
  <si>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</si>
  <si>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</si>
  <si>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</si>
  <si>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</si>
  <si>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</si>
  <si>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</si>
  <si>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</si>
  <si>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</si>
  <si>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</si>
  <si>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</si>
  <si>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</si>
  <si>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</si>
  <si>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</si>
  <si>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</si>
  <si>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</si>
  <si>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  <phoneticPr fontId="3" type="noConversion"/>
  </si>
  <si>
    <t>Average Donation</t>
    <phoneticPr fontId="3" type="noConversion"/>
  </si>
  <si>
    <t>Category</t>
  </si>
  <si>
    <t>Category</t>
    <phoneticPr fontId="3" type="noConversion"/>
  </si>
  <si>
    <t>Sub-Category</t>
    <phoneticPr fontId="3" type="noConversion"/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</si>
  <si>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</si>
  <si>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</si>
  <si>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</si>
  <si>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</si>
  <si>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</si>
  <si>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</si>
  <si>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</si>
  <si>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</si>
  <si>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</si>
  <si>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</si>
  <si>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</si>
  <si>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</si>
  <si>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</si>
  <si>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</si>
  <si>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</si>
  <si>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</si>
  <si>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</si>
  <si>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</si>
  <si>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</si>
  <si>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</si>
  <si>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</si>
  <si>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</si>
  <si>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</si>
  <si>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</si>
  <si>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</si>
  <si>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</si>
  <si>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</si>
  <si>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</si>
  <si>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</si>
  <si>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</si>
  <si>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</si>
  <si>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</si>
  <si>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</si>
  <si>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</si>
  <si>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</si>
  <si>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</si>
  <si>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</si>
  <si>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</si>
  <si>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</si>
  <si>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</si>
  <si>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</si>
  <si>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</si>
  <si>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</si>
  <si>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</si>
  <si>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</si>
  <si>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</si>
  <si>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</si>
  <si>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</si>
  <si>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</si>
  <si>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</si>
  <si>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</si>
  <si>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</si>
  <si>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Count of state</t>
  </si>
  <si>
    <t>Column Labels</t>
  </si>
  <si>
    <t>(All)</t>
  </si>
  <si>
    <t>Date Created Conversion</t>
    <phoneticPr fontId="3" type="noConversion"/>
  </si>
  <si>
    <t>Date Ended Conversion</t>
    <phoneticPr fontId="3" type="noConversion"/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</si>
  <si>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</si>
  <si>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</si>
  <si>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</si>
  <si>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</si>
  <si>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</si>
  <si>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</si>
  <si>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</si>
  <si>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</si>
  <si>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</si>
  <si>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</si>
  <si>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</si>
  <si>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</si>
  <si>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Launched</t>
  </si>
  <si>
    <t>Goal</t>
  </si>
  <si>
    <t>Number Successful</t>
  </si>
  <si>
    <t>Number Failed</t>
  </si>
  <si>
    <t>Percentage Successful</t>
  </si>
  <si>
    <t>Percentage Failed</t>
  </si>
  <si>
    <t>Percentage Canceled</t>
  </si>
  <si>
    <t>Less Than 1000</t>
  </si>
  <si>
    <t>5000 to 9999</t>
  </si>
  <si>
    <t>10000 to 14999</t>
  </si>
  <si>
    <t>15000 to 19999</t>
  </si>
  <si>
    <t>20000 to 24999</t>
  </si>
  <si>
    <t>25000 to 29999</t>
  </si>
  <si>
    <t>30000 to 24999</t>
  </si>
  <si>
    <t>35000 to 39999</t>
  </si>
  <si>
    <t>40000 to 44999</t>
  </si>
  <si>
    <t>45000 to 49999</t>
  </si>
  <si>
    <t>Greater than or equal to 50000</t>
  </si>
  <si>
    <t>1000 to 4999</t>
  </si>
  <si>
    <t>Total Projects</t>
  </si>
  <si>
    <t>Number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</si>
</sst>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0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4"/>
      <color indexed="81"/>
      <name val="Tahoma"/>
      <family val="2"/>
    </font>
    <font>
      <sz val="14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0" fontId="1" fillId="0" borderId="0" xfId="1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/>
    </xf>
    <xf numFmtId="1" fontId="0" fillId="0" borderId="0" xfId="0" applyNumberFormat="1"/>
    <xf numFmtId="10" fontId="0" fillId="0" borderId="0" xfId="1" applyNumberFormat="1" applyFont="1" applyAlignment="1"/>
    <xf numFmtId="10" fontId="0" fillId="0" borderId="0" xfId="0" applyNumberFormat="1"/>
  </cellXfs>
  <cellStyles count="2">
    <cellStyle name="Normal" xfId="0" builtinId="0"/>
    <cellStyle name="Percent" xfId="1" builtinId="5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[HW1 - Excel.xlsx]Sheet2!PivotTable1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Sheet2!$C$3:$C$4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0C-4F70-9D29-D405F28E9FBA}"/>
            </c:ext>
          </c:extLst>
        </c:ser>
        <c:ser>
          <c:idx val="1"/>
          <c:order val="1"/>
          <c:tx>
            <c:strRef>
              <c:f>Sheet2!$D$3:$D$4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0C-4F70-9D29-D405F28E9FBA}"/>
            </c:ext>
          </c:extLst>
        </c:ser>
        <c:ser>
          <c:idx val="2"/>
          <c:order val="2"/>
          <c:tx>
            <c:strRef>
              <c:f>Sheet2!$E$3:$E$4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C-4F70-9D29-D405F28E9FBA}"/>
            </c:ext>
          </c:extLst>
        </c:ser>
        <c:ser>
          <c:idx val="3"/>
          <c:order val="3"/>
          <c:tx>
            <c:strRef>
              <c:f>Sheet2!$F$3:$F$4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Sheet2!$F$5:$F$14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0C-4F70-9D29-D405F28E9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3979072"/>
        <c:axId val="733980384"/>
      </c:barChart>
      <c:catAx>
        <c:axId val="73397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980384"/>
        <c:crosses val="autoZero"/>
        <c:auto val="1"/>
        <c:lblAlgn val="ctr"/>
        <c:lblOffset val="100"/>
        <c:noMultiLvlLbl val="0"/>
      </c:catAx>
      <c:valAx>
        <c:axId val="7339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97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[HW1 - Excel.xlsx]Sheet3!PivotTable2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Sheet3!$C$4:$C$5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Sheet3!$B$6:$B$47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1-43FF-810E-6778E2244425}"/>
            </c:ext>
          </c:extLst>
        </c:ser>
        <c:ser>
          <c:idx val="1"/>
          <c:order val="1"/>
          <c:tx>
            <c:strRef>
              <c:f>Sheet3!$D$4:$D$5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Sheet3!$B$6:$B$47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1-43FF-810E-6778E2244425}"/>
            </c:ext>
          </c:extLst>
        </c:ser>
        <c:ser>
          <c:idx val="2"/>
          <c:order val="2"/>
          <c:tx>
            <c:strRef>
              <c:f>Sheet3!$E$4:$E$5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Sheet3!$B$6:$B$47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71-43FF-810E-6778E2244425}"/>
            </c:ext>
          </c:extLst>
        </c:ser>
        <c:ser>
          <c:idx val="3"/>
          <c:order val="3"/>
          <c:tx>
            <c:strRef>
              <c:f>Sheet3!$F$4:$F$5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Sheet3!$B$6:$B$47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Sheet3!$F$6:$F$47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2C-49F5-B02B-1B251BC87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8205960"/>
        <c:axId val="738207928"/>
      </c:barChart>
      <c:catAx>
        <c:axId val="738205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07928"/>
        <c:crosses val="autoZero"/>
        <c:auto val="1"/>
        <c:lblAlgn val="ctr"/>
        <c:lblOffset val="100"/>
        <c:noMultiLvlLbl val="0"/>
      </c:catAx>
      <c:valAx>
        <c:axId val="73820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205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[HW1 - Excel.xlsx]Sheet4!PivotTable1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Sheet4!$C$4:$C$5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184</c:v>
                </c:pt>
                <c:pt idx="1">
                  <c:v>202</c:v>
                </c:pt>
                <c:pt idx="2">
                  <c:v>180</c:v>
                </c:pt>
                <c:pt idx="3">
                  <c:v>193</c:v>
                </c:pt>
                <c:pt idx="4">
                  <c:v>232</c:v>
                </c:pt>
                <c:pt idx="5">
                  <c:v>213</c:v>
                </c:pt>
                <c:pt idx="6">
                  <c:v>191</c:v>
                </c:pt>
                <c:pt idx="7">
                  <c:v>167</c:v>
                </c:pt>
                <c:pt idx="8">
                  <c:v>149</c:v>
                </c:pt>
                <c:pt idx="9">
                  <c:v>183</c:v>
                </c:pt>
                <c:pt idx="10">
                  <c:v>181</c:v>
                </c:pt>
                <c:pt idx="11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84-4190-A2AE-735F353A6F1B}"/>
            </c:ext>
          </c:extLst>
        </c:ser>
        <c:ser>
          <c:idx val="1"/>
          <c:order val="1"/>
          <c:tx>
            <c:strRef>
              <c:f>Sheet4!$D$4:$D$5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148</c:v>
                </c:pt>
                <c:pt idx="1">
                  <c:v>106</c:v>
                </c:pt>
                <c:pt idx="2">
                  <c:v>108</c:v>
                </c:pt>
                <c:pt idx="3">
                  <c:v>103</c:v>
                </c:pt>
                <c:pt idx="4">
                  <c:v>125</c:v>
                </c:pt>
                <c:pt idx="5">
                  <c:v>148</c:v>
                </c:pt>
                <c:pt idx="6">
                  <c:v>148</c:v>
                </c:pt>
                <c:pt idx="7">
                  <c:v>135</c:v>
                </c:pt>
                <c:pt idx="8">
                  <c:v>126</c:v>
                </c:pt>
                <c:pt idx="9">
                  <c:v>151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B-4468-9251-6ADC7BF9943C}"/>
            </c:ext>
          </c:extLst>
        </c:ser>
        <c:ser>
          <c:idx val="2"/>
          <c:order val="2"/>
          <c:tx>
            <c:strRef>
              <c:f>Sheet4!$E$4:$E$5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Sheet4!$B$6:$B$18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Sheet4!$E$6:$E$18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43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FB-4468-9251-6ADC7BF9943C}"/>
            </c:ext>
          </c:extLst>
        </c:ser>
        <c:ser>
          <c:idx val="3"/>
          <c:order val="3"/>
          <c:tx>
            <c:strRef>
              <c:f>Sheet4!$F$4:$F$5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Sheet4!$F$6:$F$18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FB-4468-9251-6ADC7BF99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207160"/>
        <c:axId val="571204280"/>
      </c:lineChart>
      <c:catAx>
        <c:axId val="571207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04280"/>
        <c:crosses val="autoZero"/>
        <c:auto val="1"/>
        <c:lblAlgn val="ctr"/>
        <c:lblOffset val="100"/>
        <c:noMultiLvlLbl val="0"/>
      </c:catAx>
      <c:valAx>
        <c:axId val="57120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07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24999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0.00%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C-421A-9C2E-C30E74635AFB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24999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0.00%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C-421A-9C2E-C30E74635AFB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24999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0.00%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C-421A-9C2E-C30E74635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441360"/>
        <c:axId val="536439760"/>
      </c:lineChart>
      <c:catAx>
        <c:axId val="53644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39760"/>
        <c:crosses val="autoZero"/>
        <c:auto val="1"/>
        <c:lblAlgn val="ctr"/>
        <c:lblOffset val="100"/>
        <c:noMultiLvlLbl val="0"/>
      </c:catAx>
      <c:valAx>
        <c:axId val="53643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44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457199</xdr:colOff>
      <xdr:row>1</xdr:row>
      <xdr:rowOff>76200</xdr:rowOff>
    </xdr:from>
    <xdr:to>
      <xdr:col>17</xdr:col>
      <xdr:colOff>638174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3EC92-ED71-474A-9272-F3C7E99A5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3</xdr:row>
      <xdr:rowOff>85725</xdr:rowOff>
    </xdr:from>
    <xdr:to>
      <xdr:col>18</xdr:col>
      <xdr:colOff>76199</xdr:colOff>
      <xdr:row>29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03C009-0027-4883-BB10-98CF9C366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79374</xdr:colOff>
      <xdr:row>1</xdr:row>
      <xdr:rowOff>104774</xdr:rowOff>
    </xdr:from>
    <xdr:to>
      <xdr:col>15</xdr:col>
      <xdr:colOff>95249</xdr:colOff>
      <xdr:row>18</xdr:row>
      <xdr:rowOff>25399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9E1C04-B23D-478C-9D5C-905304CF0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1870074</xdr:colOff>
      <xdr:row>14</xdr:row>
      <xdr:rowOff>66674</xdr:rowOff>
    </xdr:from>
    <xdr:to>
      <xdr:col>6</xdr:col>
      <xdr:colOff>933449</xdr:colOff>
      <xdr:row>39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018BE8-E160-44D5-B4E4-4F94F64D2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" refreshedDate="43311.635353356483" createdVersion="6" refreshedVersion="6" minRefreshableVersion="3" recordCount="4114" xr:uid="{E9522E1B-3C66-4C7B-ADFD-7FBFC4578192}">
  <cacheSource type="worksheet">
    <worksheetSource ref="A1:U4115" sheet="Sheet1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64">
      <sharedItems containsSemiMixedTypes="0" containsNonDate="0" containsDate="1" containsString="0" minDate="2009-05-16T19:55:13" maxDate="2017-03-15T07:30:07" count="4114">
        <d v="2015-06-21T16:10:11"/>
        <d v="2017-01-31T06:24:43"/>
        <d v="2016-02-05T08:51:23"/>
        <d v="2014-07-08T04:21:47"/>
        <d v="2015-11-19T12:01:19"/>
        <d v="2016-07-12T14:23:27"/>
        <d v="2014-06-03T17:44:10"/>
        <d v="2016-05-25T17:07:47"/>
        <d v="2016-04-08T14:40:12"/>
        <d v="2016-03-17T18:29:04"/>
        <d v="2014-05-20T17:37:59"/>
        <d v="2016-07-21T10:41:02"/>
        <d v="2014-06-01T09:07:05"/>
        <d v="2016-05-18T08:15:09"/>
        <d v="2014-06-17T16:38:08"/>
        <d v="2015-09-09T01:24:18"/>
        <d v="2014-05-01T11:06:51"/>
        <d v="2014-10-05T09:33:42"/>
        <d v="2014-08-18T05:00:56"/>
        <d v="2015-06-20T11:35:34"/>
        <d v="2015-07-15T10:11:52"/>
        <d v="2014-08-27T07:03:09"/>
        <d v="2014-12-16T13:52:20"/>
        <d v="2015-04-03T10:41:41"/>
        <d v="2015-08-13T11:41:03"/>
        <d v="2015-11-09T16:36:01"/>
        <d v="2014-07-08T04:22:24"/>
        <d v="2014-10-16T19:57:13"/>
        <d v="2015-11-16T15:08:04"/>
        <d v="2014-06-22T08:09:28"/>
        <d v="2014-07-21T23:01:55"/>
        <d v="2016-01-07T11:00:34"/>
        <d v="2016-04-01T07:03:37"/>
        <d v="2015-10-09T07:51:41"/>
        <d v="2014-07-20T23:43:21"/>
        <d v="2015-04-03T23:00:14"/>
        <d v="2015-03-04T23:22:05"/>
        <d v="2015-01-28T08:37:59"/>
        <d v="2013-04-10T17:22:24"/>
        <d v="2014-04-24T17:07:48"/>
        <d v="2014-05-29T21:08:08"/>
        <d v="2014-09-05T05:39:14"/>
        <d v="2014-11-28T07:20:26"/>
        <d v="2014-06-12T10:58:06"/>
        <d v="2014-08-22T18:22:17"/>
        <d v="2016-03-28T06:58:27"/>
        <d v="2015-11-15T15:09:34"/>
        <d v="2014-10-20T11:40:07"/>
        <d v="2015-01-29T04:24:20"/>
        <d v="2015-09-23T20:14:05"/>
        <d v="2014-12-22T10:04:18"/>
        <d v="2015-07-11T14:17:17"/>
        <d v="2014-06-17T08:50:46"/>
        <d v="2014-03-21T05:10:45"/>
        <d v="2015-11-25T09:07:01"/>
        <d v="2016-05-06T15:15:16"/>
        <d v="2015-05-25T05:10:24"/>
        <d v="2015-03-26T11:59:22"/>
        <d v="2014-10-20T09:52:52"/>
        <d v="2015-08-13T21:39:36"/>
        <d v="2014-03-03T13:38:37"/>
        <d v="2013-05-15T11:32:37"/>
        <d v="2013-02-06T11:11:18"/>
        <d v="2013-12-04T13:53:33"/>
        <d v="2013-06-07T16:26:21"/>
        <d v="2014-07-15T11:42:34"/>
        <d v="2016-06-18T12:23:40"/>
        <d v="2012-06-15T06:00:04"/>
        <d v="2014-01-24T05:39:51"/>
        <d v="2011-08-30T20:30:25"/>
        <d v="2011-07-06T13:30:45"/>
        <d v="2012-03-28T22:30:57"/>
        <d v="2012-10-25T16:14:41"/>
        <d v="2011-02-13T10:09:44"/>
        <d v="2015-12-22T03:41:35"/>
        <d v="2013-03-23T21:01:12"/>
        <d v="2011-10-28T08:35:58"/>
        <d v="2012-03-28T19:28:37"/>
        <d v="2016-08-22T09:32:01"/>
        <d v="2014-03-26T10:38:13"/>
        <d v="2013-11-04T18:00:56"/>
        <d v="2012-07-09T19:48:47"/>
        <d v="2011-09-09T11:41:01"/>
        <d v="2015-02-07T06:46:29"/>
        <d v="2011-04-15T10:11:26"/>
        <d v="2011-08-23T19:00:37"/>
        <d v="2015-10-14T05:20:45"/>
        <d v="2010-05-24T04:56:43"/>
        <d v="2014-05-27T07:48:51"/>
        <d v="2013-05-08T10:03:12"/>
        <d v="2011-06-11T23:08:19"/>
        <d v="2011-03-17T01:39:24"/>
        <d v="2016-12-16T20:46:23"/>
        <d v="2012-06-05T12:35:37"/>
        <d v="2014-03-18T09:13:42"/>
        <d v="2012-01-26T16:07:21"/>
        <d v="2010-05-26T07:54:01"/>
        <d v="2011-06-11T19:14:42"/>
        <d v="2012-11-01T11:04:34"/>
        <d v="2013-12-23T13:39:59"/>
        <d v="2012-10-15T10:04:46"/>
        <d v="2012-12-31T10:38:30"/>
        <d v="2010-11-22T19:08:53"/>
        <d v="2014-02-12T11:20:30"/>
        <d v="2011-03-10T08:41:06"/>
        <d v="2016-04-25T09:23:40"/>
        <d v="2012-03-19T10:38:21"/>
        <d v="2011-04-02T15:34:47"/>
        <d v="2013-04-01T06:42:50"/>
        <d v="2011-01-26T16:37:10"/>
        <d v="2013-10-10T14:47:33"/>
        <d v="2015-04-30T23:59:47"/>
        <d v="2014-03-19T17:01:58"/>
        <d v="2011-07-29T10:12:08"/>
        <d v="2011-11-13T22:34:48"/>
        <d v="2012-01-10T09:44:04"/>
        <d v="2011-02-21T03:55:55"/>
        <d v="2010-03-11T12:02:24"/>
        <d v="2011-06-28T17:17:16"/>
        <d v="2011-07-14T17:39:46"/>
        <d v="2016-09-02T17:11:47"/>
        <d v="2015-04-02T08:55:10"/>
        <d v="2016-08-11T02:21:47"/>
        <d v="2014-09-22T10:46:04"/>
        <d v="2015-04-20T14:17:22"/>
        <d v="2016-12-05T15:51:20"/>
        <d v="2015-05-11T06:08:57"/>
        <d v="2015-03-04T06:59:01"/>
        <d v="2016-09-14T21:28:13"/>
        <d v="2014-08-31T14:29:43"/>
        <d v="2014-05-19T13:58:12"/>
        <d v="2016-06-20T12:06:01"/>
        <d v="2014-09-23T11:30:07"/>
        <d v="2016-05-01T11:23:04"/>
        <d v="2015-08-05T13:50:18"/>
        <d v="2014-05-29T01:09:57"/>
        <d v="2015-04-02T01:50:34"/>
        <d v="2015-08-23T05:46:33"/>
        <d v="2015-06-30T22:10:41"/>
        <d v="2015-07-02T14:06:12"/>
        <d v="2015-02-17T20:45:32"/>
        <d v="2015-04-15T19:40:23"/>
        <d v="2014-10-26T13:26:18"/>
        <d v="2016-07-07T17:32:22"/>
        <d v="2015-02-12T10:17:52"/>
        <d v="2015-07-15T05:00:52"/>
        <d v="2016-11-18T16:23:18"/>
        <d v="2014-11-26T10:25:40"/>
        <d v="2016-01-27T22:45:36"/>
        <d v="2014-11-24T20:07:50"/>
        <d v="2015-03-26T19:53:02"/>
        <d v="2015-04-19T05:13:11"/>
        <d v="2014-08-23T17:51:40"/>
        <d v="2014-10-21T06:04:04"/>
        <d v="2015-04-21T05:08:15"/>
        <d v="2015-06-13T05:25:35"/>
        <d v="2014-06-03T18:59:56"/>
        <d v="2016-01-27T13:52:52"/>
        <d v="2014-09-21T17:50:28"/>
        <d v="2016-05-24T02:25:45"/>
        <d v="2015-06-16T13:54:51"/>
        <d v="2014-06-02T08:29:55"/>
        <d v="2014-07-14T19:02:36"/>
        <d v="2015-08-27T15:04:14"/>
        <d v="2014-07-21T10:18:21"/>
        <d v="2015-12-13T07:48:44"/>
        <d v="2016-12-16T17:49:22"/>
        <d v="2015-06-05T14:15:35"/>
        <d v="2015-02-17T12:02:50"/>
        <d v="2014-09-18T04:07:39"/>
        <d v="2015-07-31T15:28:03"/>
        <d v="2016-06-12T20:20:14"/>
        <d v="2015-02-12T01:28:43"/>
        <d v="2015-01-29T05:45:08"/>
        <d v="2015-03-09T10:12:56"/>
        <d v="2014-08-04T10:40:11"/>
        <d v="2015-07-06T11:46:39"/>
        <d v="2015-03-06T17:08:46"/>
        <d v="2015-10-27T14:55:45"/>
        <d v="2016-02-02T17:55:55"/>
        <d v="2015-03-04T15:47:23"/>
        <d v="2015-05-23T09:48:15"/>
        <d v="2016-12-07T16:17:12"/>
        <d v="2014-10-27T11:26:50"/>
        <d v="2014-07-05T10:59:22"/>
        <d v="2016-07-19T13:52:19"/>
        <d v="2017-02-01T11:30:34"/>
        <d v="2015-06-26T21:37:37"/>
        <d v="2014-08-05T20:23:35"/>
        <d v="2016-07-05T08:34:37"/>
        <d v="2016-06-06T07:37:26"/>
        <d v="2015-08-23T02:35:38"/>
        <d v="2014-09-17T11:00:32"/>
        <d v="2014-09-29T14:26:06"/>
        <d v="2016-01-06T15:55:31"/>
        <d v="2015-05-11T08:05:32"/>
        <d v="2015-09-12T05:01:38"/>
        <d v="2017-01-06T12:21:40"/>
        <d v="2014-09-05T01:12:02"/>
        <d v="2016-08-01T18:58:22"/>
        <d v="2014-08-15T18:00:03"/>
        <d v="2015-01-19T11:38:49"/>
        <d v="2015-09-08T14:16:04"/>
        <d v="2014-11-30T12:21:04"/>
        <d v="2016-07-05T06:00:03"/>
        <d v="2015-09-01T07:10:22"/>
        <d v="2016-07-15T16:06:23"/>
        <d v="2014-12-04T20:43:58"/>
        <d v="2014-11-16T00:52:47"/>
        <d v="2015-06-10T14:08:55"/>
        <d v="2015-09-01T17:33:12"/>
        <d v="2015-08-19T19:50:17"/>
        <d v="2016-02-16T13:08:40"/>
        <d v="2015-07-17T06:15:47"/>
        <d v="2015-01-05T07:22:29"/>
        <d v="2016-01-05T21:31:22"/>
        <d v="2015-03-03T15:00:37"/>
        <d v="2014-11-27T07:22:29"/>
        <d v="2015-03-16T07:04:49"/>
        <d v="2016-02-28T23:50:25"/>
        <d v="2015-07-10T07:27:10"/>
        <d v="2015-01-27T12:06:04"/>
        <d v="2015-01-27T10:28:38"/>
        <d v="2016-04-21T17:09:10"/>
        <d v="2015-05-10T21:38:46"/>
        <d v="2016-03-09T15:04:14"/>
        <d v="2015-04-12T07:59:04"/>
        <d v="2015-06-09T13:27:21"/>
        <d v="2015-04-02T08:28:25"/>
        <d v="2016-01-14T14:24:57"/>
        <d v="2015-05-05T10:39:11"/>
        <d v="2015-12-03T15:00:51"/>
        <d v="2015-01-28T11:49:06"/>
        <d v="2016-08-30T13:52:52"/>
        <d v="2015-05-11T16:50:59"/>
        <d v="2015-06-09T13:48:17"/>
        <d v="2015-11-12T18:01:39"/>
        <d v="2016-01-08T05:51:09"/>
        <d v="2016-12-09T15:06:00"/>
        <d v="2015-10-19T18:38:50"/>
        <d v="2013-03-21T09:00:11"/>
        <d v="2014-11-06T08:45:04"/>
        <d v="2011-11-15T03:49:50"/>
        <d v="2014-01-22T17:08:24"/>
        <d v="2010-02-03T23:45:59"/>
        <d v="2012-07-16T17:16:25"/>
        <d v="2010-10-29T00:43:25"/>
        <d v="2010-09-09T06:30:14"/>
        <d v="2011-11-23T10:35:09"/>
        <d v="2010-06-03T14:10:20"/>
        <d v="2013-05-07T05:34:51"/>
        <d v="2012-04-14T10:54:06"/>
        <d v="2010-03-29T07:54:18"/>
        <d v="2012-01-16T07:37:15"/>
        <d v="2015-09-16T14:51:50"/>
        <d v="2011-02-14T04:38:02"/>
        <d v="2013-02-14T10:27:47"/>
        <d v="2016-04-19T07:02:42"/>
        <d v="2011-05-18T17:14:26"/>
        <d v="2015-03-09T09:42:49"/>
        <d v="2010-06-01T10:07:59"/>
        <d v="2012-04-18T13:15:04"/>
        <d v="2011-01-11T21:57:08"/>
        <d v="2012-08-28T14:54:54"/>
        <d v="2012-04-11T06:53:15"/>
        <d v="2010-03-29T21:53:50"/>
        <d v="2010-01-26T20:11:47"/>
        <d v="2014-05-26T02:51:39"/>
        <d v="2011-09-22T19:39:38"/>
        <d v="2017-01-22T20:43:42"/>
        <d v="2011-04-04T12:47:50"/>
        <d v="2013-12-03T18:24:21"/>
        <d v="2010-02-26T13:36:31"/>
        <d v="2011-06-03T03:57:46"/>
        <d v="2012-03-01T13:53:49"/>
        <d v="2012-10-10T16:46:06"/>
        <d v="2012-02-27T17:57:54"/>
        <d v="2015-04-23T13:23:39"/>
        <d v="2012-09-11T16:58:59"/>
        <d v="2017-01-23T21:51:36"/>
        <d v="2014-04-15T06:10:35"/>
        <d v="2009-05-16T19:55:13"/>
        <d v="2010-01-16T14:04:52"/>
        <d v="2011-05-12T09:02:24"/>
        <d v="2011-12-27T09:43:00"/>
        <d v="2013-08-20T10:08:48"/>
        <d v="2013-02-08T11:35:24"/>
        <d v="2012-10-01T22:40:18"/>
        <d v="2012-05-21T20:03:13"/>
        <d v="2013-10-03T02:57:14"/>
        <d v="2010-12-14T00:51:37"/>
        <d v="2013-04-12T10:27:26"/>
        <d v="2011-09-26T11:16:39"/>
        <d v="2014-03-21T08:01:54"/>
        <d v="2010-06-13T18:01:34"/>
        <d v="2013-09-01T16:06:49"/>
        <d v="2012-08-13T03:24:43"/>
        <d v="2015-03-26T09:28:21"/>
        <d v="2014-03-11T03:07:28"/>
        <d v="2010-10-17T21:24:20"/>
        <d v="2011-03-24T15:02:18"/>
        <d v="2013-02-07T09:42:15"/>
        <d v="2012-01-25T12:33:58"/>
        <d v="2012-05-02T17:42:26"/>
        <d v="2012-07-23T18:16:37"/>
        <d v="2012-02-09T07:07:29"/>
        <d v="2013-02-28T12:05:33"/>
        <d v="2013-01-08T14:40:01"/>
        <d v="2011-01-24T08:40:10"/>
        <d v="2012-08-13T10:02:14"/>
        <d v="2011-10-04T20:23:43"/>
        <d v="2011-11-20T21:16:32"/>
        <d v="2013-03-15T13:03:52"/>
        <d v="2010-06-27T21:28:14"/>
        <d v="2013-01-30T11:59:48"/>
        <d v="2012-07-23T10:32:14"/>
        <d v="2014-11-07T14:09:57"/>
        <d v="2013-11-11T08:14:43"/>
        <d v="2013-02-24T16:55:51"/>
        <d v="2009-11-06T12:07:09"/>
        <d v="2015-11-23T05:13:53"/>
        <d v="2016-10-04T02:43:06"/>
        <d v="2016-04-13T05:40:48"/>
        <d v="2016-11-22T23:42:46"/>
        <d v="2015-06-29T07:01:48"/>
        <d v="2016-11-14T20:30:33"/>
        <d v="2017-02-08T23:33:26"/>
        <d v="2015-02-22T21:38:49"/>
        <d v="2015-10-01T14:43:08"/>
        <d v="2015-10-14T03:12:07"/>
        <d v="2013-04-15T04:22:43"/>
        <d v="2016-05-17T05:57:14"/>
        <d v="2015-09-16T08:19:37"/>
        <d v="2016-03-08T07:16:31"/>
        <d v="2015-04-07T08:22:37"/>
        <d v="2015-04-07T09:41:55"/>
        <d v="2015-10-14T06:18:38"/>
        <d v="2015-02-11T19:05:08"/>
        <d v="2016-07-08T10:08:10"/>
        <d v="2015-03-30T10:14:28"/>
        <d v="2017-02-06T08:03:27"/>
        <d v="2014-09-12T13:06:38"/>
        <d v="2016-03-30T10:44:25"/>
        <d v="2014-10-14T09:42:25"/>
        <d v="2015-04-17T15:18:14"/>
        <d v="2015-04-20T14:39:50"/>
        <d v="2015-09-14T04:00:21"/>
        <d v="2015-10-15T03:53:29"/>
        <d v="2015-07-22T06:05:16"/>
        <d v="2017-01-25T03:58:28"/>
        <d v="2016-08-03T17:35:09"/>
        <d v="2016-02-27T15:09:14"/>
        <d v="2014-09-07T20:01:08"/>
        <d v="2015-10-20T11:00:19"/>
        <d v="2016-03-09T11:52:01"/>
        <d v="2014-10-30T23:03:14"/>
        <d v="2016-02-15T11:16:33"/>
        <d v="2015-03-14T21:19:57"/>
        <d v="2016-05-17T12:38:41"/>
        <d v="2014-10-22T17:41:30"/>
        <d v="2015-06-08T13:33:00"/>
        <d v="2014-10-23T16:01:46"/>
        <d v="2014-07-16T21:03:11"/>
        <d v="2010-03-18T09:52:16"/>
        <d v="2014-05-21T12:37:52"/>
        <d v="2014-01-29T06:33:19"/>
        <d v="2012-04-20T11:01:58"/>
        <d v="2013-03-22T05:51:18"/>
        <d v="2015-02-08T06:32:02"/>
        <d v="2011-12-16T05:14:29"/>
        <d v="2016-12-07T11:05:00"/>
        <d v="2012-12-18T10:25:39"/>
        <d v="2016-02-25T05:50:44"/>
        <d v="2012-06-18T13:53:18"/>
        <d v="2011-08-02T13:20:31"/>
        <d v="2014-01-18T15:38:31"/>
        <d v="2016-07-25T02:51:56"/>
        <d v="2015-10-14T22:01:08"/>
        <d v="2016-01-01T05:43:28"/>
        <d v="2012-03-19T08:31:12"/>
        <d v="2015-12-29T09:16:32"/>
        <d v="2012-06-25T08:45:17"/>
        <d v="2012-08-23T09:01:40"/>
        <d v="2014-04-25T18:49:19"/>
        <d v="2014-12-07T10:45:47"/>
        <d v="2014-10-22T06:01:41"/>
        <d v="2015-07-26T14:49:51"/>
        <d v="2015-07-15T08:14:18"/>
        <d v="2016-06-27T17:49:40"/>
        <d v="2014-02-03T17:30:50"/>
        <d v="2015-04-17T16:52:52"/>
        <d v="2011-11-17T17:00:51"/>
        <d v="2011-08-08T09:12:51"/>
        <d v="2013-09-09T09:00:52"/>
        <d v="2016-02-17T11:38:02"/>
        <d v="2012-03-22T13:49:20"/>
        <d v="2012-06-22T05:33:26"/>
        <d v="2010-07-20T10:38:04"/>
        <d v="2015-03-15T11:02:06"/>
        <d v="2016-11-13T13:01:07"/>
        <d v="2014-04-16T07:15:47"/>
        <d v="2011-07-08T12:12:50"/>
        <d v="2015-10-15T04:56:57"/>
        <d v="2011-06-23T23:27:21"/>
        <d v="2014-01-07T07:04:22"/>
        <d v="2014-02-03T18:02:19"/>
        <d v="2011-04-04T19:53:57"/>
        <d v="2011-09-20T12:54:10"/>
        <d v="2013-09-26T09:39:50"/>
        <d v="2016-06-22T12:42:24"/>
        <d v="2015-04-19T15:33:17"/>
        <d v="2013-11-19T20:13:24"/>
        <d v="2012-07-09T09:49:38"/>
        <d v="2012-06-19T13:03:31"/>
        <d v="2013-09-11T17:31:05"/>
        <d v="2014-09-22T12:26:42"/>
        <d v="2014-01-09T01:30:31"/>
        <d v="2013-03-27T15:17:40"/>
        <d v="2015-06-22T22:46:37"/>
        <d v="2013-04-30T12:13:07"/>
        <d v="2014-02-11T21:40:31"/>
        <d v="2015-06-22T03:47:36"/>
        <d v="2014-08-11T22:14:57"/>
        <d v="2013-05-06T14:13:50"/>
        <d v="2012-01-26T01:01:39"/>
        <d v="2015-09-28T12:40:04"/>
        <d v="2016-01-31T09:05:14"/>
        <d v="2015-10-08T13:49:00"/>
        <d v="2014-05-19T10:24:05"/>
        <d v="2009-09-14T13:38:02"/>
        <d v="2013-08-26T18:34:27"/>
        <d v="2016-06-05T12:54:43"/>
        <d v="2015-08-22T09:26:21"/>
        <d v="2015-08-12T07:07:02"/>
        <d v="2013-10-29T12:01:42"/>
        <d v="2013-08-14T09:56:20"/>
        <d v="2013-07-01T00:41:53"/>
        <d v="2016-08-08T23:38:46"/>
        <d v="2015-10-18T22:15:58"/>
        <d v="2014-10-07T10:16:58"/>
        <d v="2016-02-23T15:39:13"/>
        <d v="2013-10-03T11:03:16"/>
        <d v="2015-01-20T13:19:43"/>
        <d v="2014-01-10T16:21:41"/>
        <d v="2011-12-17T13:46:01"/>
        <d v="2015-05-06T00:02:55"/>
        <d v="2015-02-01T18:00:20"/>
        <d v="2013-02-26T05:19:23"/>
        <d v="2014-04-24T10:11:35"/>
        <d v="2013-09-17T05:38:05"/>
        <d v="2014-01-15T14:43:20"/>
        <d v="2013-12-26T09:09:51"/>
        <d v="2015-04-13T08:53:35"/>
        <d v="2015-02-03T11:47:59"/>
        <d v="2014-10-26T09:12:51"/>
        <d v="2012-03-02T16:03:42"/>
        <d v="2013-09-30T08:40:01"/>
        <d v="2014-07-17T10:25:12"/>
        <d v="2013-04-14T08:47:40"/>
        <d v="2011-09-14T07:22:07"/>
        <d v="2014-04-30T05:01:15"/>
        <d v="2013-05-13T12:19:27"/>
        <d v="2011-06-10T19:02:21"/>
        <d v="2011-07-26T09:02:33"/>
        <d v="2016-04-28T12:22:15"/>
        <d v="2014-06-10T18:52:54"/>
        <d v="2012-08-08T14:37:44"/>
        <d v="2012-08-14T08:18:54"/>
        <d v="2012-05-11T20:01:23"/>
        <d v="2014-07-07T15:45:24"/>
        <d v="2013-11-26T20:01:29"/>
        <d v="2014-03-05T09:19:39"/>
        <d v="2014-07-24T14:08:38"/>
        <d v="2014-08-18T08:45:19"/>
        <d v="2017-01-17T23:53:49"/>
        <d v="2015-04-05T18:04:03"/>
        <d v="2014-04-28T15:24:01"/>
        <d v="2012-03-19T12:02:14"/>
        <d v="2015-03-02T13:51:49"/>
        <d v="2014-09-22T01:47:15"/>
        <d v="2013-07-10T04:00:15"/>
        <d v="2012-09-10T08:08:09"/>
        <d v="2016-03-18T13:31:30"/>
        <d v="2012-11-29T20:44:32"/>
        <d v="2015-09-25T14:32:52"/>
        <d v="2013-04-17T04:08:19"/>
        <d v="2014-05-02T14:37:19"/>
        <d v="2016-10-26T06:16:34"/>
        <d v="2016-12-09T17:18:20"/>
        <d v="2011-12-05T03:33:36"/>
        <d v="2012-07-23T15:14:45"/>
        <d v="2015-12-28T15:34:59"/>
        <d v="2016-08-13T16:50:30"/>
        <d v="2015-04-20T09:25:38"/>
        <d v="2014-06-09T11:56:05"/>
        <d v="2015-06-16T11:51:45"/>
        <d v="2013-12-12T14:21:14"/>
        <d v="2014-11-01T16:54:25"/>
        <d v="2011-11-11T10:17:29"/>
        <d v="2009-08-18T13:29:28"/>
        <d v="2010-03-10T13:15:51"/>
        <d v="2011-06-08T21:37:31"/>
        <d v="2012-02-17T05:17:05"/>
        <d v="2014-12-18T04:38:23"/>
        <d v="2012-02-10T15:36:27"/>
        <d v="2015-11-09T18:21:26"/>
        <d v="2013-07-11T05:15:20"/>
        <d v="2012-09-04T15:00:57"/>
        <d v="2012-03-26T16:35:01"/>
        <d v="2015-05-29T07:09:30"/>
        <d v="2016-01-30T20:13:59"/>
        <d v="2013-03-06T23:16:22"/>
        <d v="2016-10-06T09:48:47"/>
        <d v="2016-07-01T07:41:45"/>
        <d v="2014-07-10T06:44:07"/>
        <d v="2015-11-19T03:46:41"/>
        <d v="2015-03-28T10:41:20"/>
        <d v="2017-01-03T06:46:01"/>
        <d v="2015-08-07T06:47:04"/>
        <d v="2012-11-05T01:23:41"/>
        <d v="2015-11-10T08:51:01"/>
        <d v="2016-10-02T18:13:39"/>
        <d v="2016-02-29T16:58:45"/>
        <d v="2015-08-21T19:11:16"/>
        <d v="2016-05-02T09:12:49"/>
        <d v="2014-07-30T01:37:21"/>
        <d v="2015-07-07T06:12:24"/>
        <d v="2017-01-17T20:56:06"/>
        <d v="2015-05-31T14:05:07"/>
        <d v="2016-12-20T16:44:54"/>
        <d v="2015-06-02T06:11:08"/>
        <d v="2016-11-01T17:33:49"/>
        <d v="2016-04-12T16:10:08"/>
        <d v="2016-04-22T02:26:05"/>
        <d v="2015-09-23T11:27:50"/>
        <d v="2016-12-07T05:05:05"/>
        <d v="2015-06-24T00:16:47"/>
        <d v="2015-10-05T10:26:31"/>
        <d v="2016-04-13T11:04:23"/>
        <d v="2016-06-13T17:11:47"/>
        <d v="2015-01-05T11:36:46"/>
        <d v="2015-09-28T17:07:14"/>
        <d v="2016-03-04T09:41:56"/>
        <d v="2014-10-01T18:12:42"/>
        <d v="2016-06-04T07:46:00"/>
        <d v="2015-10-06T06:13:09"/>
        <d v="2015-09-02T08:01:55"/>
        <d v="2016-01-11T08:42:44"/>
        <d v="2015-09-29T13:40:48"/>
        <d v="2015-06-08T07:17:02"/>
        <d v="2017-01-18T08:17:25"/>
        <d v="2015-06-17T22:37:04"/>
        <d v="2015-11-10T06:48:16"/>
        <d v="2014-10-15T09:16:31"/>
        <d v="2014-09-19T08:26:12"/>
        <d v="2016-05-13T00:29:03"/>
        <d v="2015-12-07T12:38:37"/>
        <d v="2016-11-02T14:36:43"/>
        <d v="2015-02-22T13:11:45"/>
        <d v="2015-11-12T22:47:40"/>
        <d v="2014-11-17T10:30:45"/>
        <d v="2015-09-21T07:48:33"/>
        <d v="2016-11-18T01:20:15"/>
        <d v="2015-01-17T17:40:47"/>
        <d v="2016-02-11T14:37:55"/>
        <d v="2015-06-10T10:50:49"/>
        <d v="2016-06-14T08:25:33"/>
        <d v="2014-12-02T12:13:14"/>
        <d v="2015-12-10T14:07:03"/>
        <d v="2015-12-02T12:20:12"/>
        <d v="2016-01-19T11:09:29"/>
        <d v="2015-07-07T11:35:23"/>
        <d v="2015-10-05T09:11:28"/>
        <d v="2014-11-19T17:12:11"/>
        <d v="2016-09-19T02:38:27"/>
        <d v="2015-05-14T08:37:23"/>
        <d v="2015-01-27T03:19:12"/>
        <d v="2016-03-21T06:08:22"/>
        <d v="2015-08-14T05:53:13"/>
        <d v="2014-11-25T12:27:03"/>
        <d v="2016-08-23T13:47:47"/>
        <d v="2015-07-02T16:18:24"/>
        <d v="2015-02-20T09:45:19"/>
        <d v="2015-02-17T14:31:27"/>
        <d v="2015-02-14T09:11:56"/>
        <d v="2015-10-06T01:22:57"/>
        <d v="2015-01-16T12:30:07"/>
        <d v="2015-03-17T10:10:33"/>
        <d v="2016-09-18T10:28:06"/>
        <d v="2015-06-23T06:44:59"/>
        <d v="2016-01-08T05:18:51"/>
        <d v="2015-06-22T05:02:10"/>
        <d v="2014-11-02T21:34:20"/>
        <d v="2015-03-07T08:15:45"/>
        <d v="2016-03-17T10:43:26"/>
        <d v="2015-03-19T17:40:38"/>
        <d v="2016-10-03T13:31:32"/>
        <d v="2016-06-24T08:55:35"/>
        <d v="2014-11-04T16:03:01"/>
        <d v="2015-02-12T11:30:02"/>
        <d v="2015-03-10T11:09:22"/>
        <d v="2014-11-26T12:35:39"/>
        <d v="2015-05-19T11:03:35"/>
        <d v="2014-07-15T07:20:23"/>
        <d v="2014-07-28T16:50:56"/>
        <d v="2015-07-09T00:35:08"/>
        <d v="2015-04-08T07:36:49"/>
        <d v="2015-10-23T11:48:56"/>
        <d v="2015-05-16T14:06:20"/>
        <d v="2015-10-29T16:49:04"/>
        <d v="2015-03-23T11:56:26"/>
        <d v="2015-11-20T05:27:17"/>
        <d v="2016-08-02T16:45:46"/>
        <d v="2015-08-31T03:55:20"/>
        <d v="2016-05-24T17:29:00"/>
        <d v="2015-08-25T18:55:59"/>
        <d v="2017-01-26T01:01:47"/>
        <d v="2015-03-24T00:14:03"/>
        <d v="2015-11-09T11:26:43"/>
        <d v="2014-09-26T07:36:30"/>
        <d v="2014-07-11T09:12:18"/>
        <d v="2016-06-07T15:42:17"/>
        <d v="2016-06-11T10:35:38"/>
        <d v="2015-04-27T16:13:17"/>
        <d v="2015-04-14T15:44:01"/>
        <d v="2017-02-24T13:29:37"/>
        <d v="2015-07-13T05:25:39"/>
        <d v="2016-01-14T23:21:51"/>
        <d v="2014-06-13T08:37:37"/>
        <d v="2016-04-14T07:18:28"/>
        <d v="2015-08-07T06:52:01"/>
        <d v="2016-04-29T10:32:09"/>
        <d v="2015-10-26T07:49:25"/>
        <d v="2016-05-16T23:11:02"/>
        <d v="2015-01-27T14:17:09"/>
        <d v="2015-03-12T18:12:42"/>
        <d v="2015-05-07T02:55:50"/>
        <d v="2017-01-27T15:05:18"/>
        <d v="2017-01-24T06:14:22"/>
        <d v="2014-08-14T05:59:55"/>
        <d v="2016-11-09T02:05:15"/>
        <d v="2015-07-14T05:40:48"/>
        <d v="2015-07-14T07:37:54"/>
        <d v="2015-04-06T07:24:35"/>
        <d v="2014-09-16T07:58:59"/>
        <d v="2016-07-12T16:37:54"/>
        <d v="2014-07-12T12:27:47"/>
        <d v="2016-02-16T10:25:49"/>
        <d v="2014-09-09T08:38:28"/>
        <d v="2014-08-26T13:53:33"/>
        <d v="2014-10-19T16:53:04"/>
        <d v="2014-11-12T16:25:11"/>
        <d v="2016-11-01T08:34:10"/>
        <d v="2015-07-14T06:50:40"/>
        <d v="2015-06-08T14:58:33"/>
        <d v="2015-02-10T14:58:32"/>
        <d v="2016-02-17T11:18:39"/>
        <d v="2015-11-23T12:17:52"/>
        <d v="2015-06-23T19:51:29"/>
        <d v="2015-07-24T06:14:55"/>
        <d v="2014-10-10T09:47:59"/>
        <d v="2016-09-23T07:29:19"/>
        <d v="2014-12-17T02:30:47"/>
        <d v="2015-06-18T12:14:16"/>
        <d v="2015-03-14T07:59:35"/>
        <d v="2016-11-14T09:04:21"/>
        <d v="2014-07-18T11:58:18"/>
        <d v="2016-09-19T00:57:43"/>
        <d v="2015-03-27T11:57:02"/>
        <d v="2016-06-06T07:00:58"/>
        <d v="2016-05-16T09:02:00"/>
        <d v="2014-12-11T08:37:32"/>
        <d v="2014-11-30T21:16:04"/>
        <d v="2014-07-18T12:10:17"/>
        <d v="2014-06-12T18:47:07"/>
        <d v="2014-12-02T14:20:04"/>
        <d v="2015-01-08T10:26:21"/>
        <d v="2016-05-14T01:41:35"/>
        <d v="2016-04-21T01:02:18"/>
        <d v="2016-07-05T08:41:49"/>
        <d v="2014-08-13T04:02:11"/>
        <d v="2016-09-26T11:20:04"/>
        <d v="2017-02-12T10:22:02"/>
        <d v="2016-09-21T13:36:04"/>
        <d v="2014-06-19T03:21:31"/>
        <d v="2014-11-28T12:47:52"/>
        <d v="2015-07-04T08:09:30"/>
        <d v="2016-12-07T10:00:53"/>
        <d v="2015-09-14T18:30:53"/>
        <d v="2016-11-01T08:01:37"/>
        <d v="2016-07-28T07:14:01"/>
        <d v="2015-06-02T16:40:46"/>
        <d v="2016-11-22T01:01:03"/>
        <d v="2015-03-31T11:23:47"/>
        <d v="2017-01-02T07:55:59"/>
        <d v="2014-10-01T04:30:20"/>
        <d v="2014-06-25T14:15:02"/>
        <d v="2016-01-19T04:33:09"/>
        <d v="2014-08-15T14:20:45"/>
        <d v="2013-10-16T03:39:08"/>
        <d v="2016-12-11T08:31:21"/>
        <d v="2014-06-23T07:54:40"/>
        <d v="2016-10-25T09:26:27"/>
        <d v="2016-12-07T14:49:09"/>
        <d v="2016-12-21T20:37:48"/>
        <d v="2016-12-22T03:47:58"/>
        <d v="2016-11-02T15:53:03"/>
        <d v="2016-11-22T07:55:27"/>
        <d v="2014-07-15T05:56:40"/>
        <d v="2014-11-04T16:59:19"/>
        <d v="2014-07-17T15:38:22"/>
        <d v="2016-11-04T03:01:08"/>
        <d v="2016-01-15T08:20:32"/>
        <d v="2016-05-06T04:42:12"/>
        <d v="2016-12-30T10:54:42"/>
        <d v="2015-09-25T18:10:40"/>
        <d v="2014-10-28T07:48:27"/>
        <d v="2014-08-06T12:30:02"/>
        <d v="2017-01-17T12:17:27"/>
        <d v="2016-02-08T16:57:56"/>
        <d v="2012-01-01T07:34:51"/>
        <d v="2014-06-17T05:43:27"/>
        <d v="2012-03-09T11:19:38"/>
        <d v="2015-06-29T11:35:49"/>
        <d v="2011-05-31T07:19:23"/>
        <d v="2015-11-13T07:01:52"/>
        <d v="2013-03-12T17:01:27"/>
        <d v="2012-12-03T16:29:09"/>
        <d v="2011-07-07T12:05:57"/>
        <d v="2012-07-20T20:27:41"/>
        <d v="2011-11-07T09:53:11"/>
        <d v="2011-12-02T11:05:47"/>
        <d v="2013-07-31T02:11:01"/>
        <d v="2013-11-20T02:04:52"/>
        <d v="2015-04-07T19:57:00"/>
        <d v="2014-11-02T16:42:26"/>
        <d v="2013-11-01T09:37:20"/>
        <d v="2014-01-27T22:36:27"/>
        <d v="2014-10-31T06:29:54"/>
        <d v="2014-07-09T04:03:49"/>
        <d v="2015-06-06T19:31:22"/>
        <d v="2013-05-07T07:33:26"/>
        <d v="2014-02-19T14:01:52"/>
        <d v="2012-03-22T09:01:25"/>
        <d v="2012-11-13T14:58:23"/>
        <d v="2013-04-03T05:44:05"/>
        <d v="2012-09-04T17:01:49"/>
        <d v="2014-12-15T05:10:19"/>
        <d v="2014-07-11T12:19:26"/>
        <d v="2016-12-29T14:35:30"/>
        <d v="2013-01-25T13:04:32"/>
        <d v="2011-06-19T07:07:55"/>
        <d v="2016-09-26T02:06:57"/>
        <d v="2015-01-15T06:09:51"/>
        <d v="2012-12-06T09:58:41"/>
        <d v="2013-04-19T06:31:17"/>
        <d v="2011-02-16T10:24:19"/>
        <d v="2012-11-21T17:18:34"/>
        <d v="2010-09-08T12:04:28"/>
        <d v="2014-05-29T23:55:39"/>
        <d v="2016-10-27T10:20:13"/>
        <d v="2014-01-03T10:02:06"/>
        <d v="2016-11-16T12:36:10"/>
        <d v="2013-07-16T02:43:28"/>
        <d v="2015-08-10T20:09:21"/>
        <d v="2014-09-19T05:01:24"/>
        <d v="2015-01-17T10:48:03"/>
        <d v="2015-04-20T19:26:50"/>
        <d v="2013-11-15T20:58:10"/>
        <d v="2013-11-26T15:54:54"/>
        <d v="2013-01-15T15:59:29"/>
        <d v="2015-12-11T11:46:42"/>
        <d v="2009-09-11T17:21:59"/>
        <d v="2015-04-06T09:39:45"/>
        <d v="2014-01-24T10:43:38"/>
        <d v="2011-11-15T17:26:35"/>
        <d v="2015-09-03T08:27:25"/>
        <d v="2013-07-01T15:32:57"/>
        <d v="2014-03-31T08:51:20"/>
        <d v="2010-09-15T08:25:05"/>
        <d v="2011-04-03T08:10:25"/>
        <d v="2013-05-08T16:01:14"/>
        <d v="2012-07-26T10:11:42"/>
        <d v="2012-03-19T10:34:09"/>
        <d v="2014-02-04T19:35:19"/>
        <d v="2013-01-29T06:15:15"/>
        <d v="2012-03-14T17:20:34"/>
        <d v="2013-10-02T07:03:46"/>
        <d v="2012-05-29T16:09:48"/>
        <d v="2013-01-02T20:28:00"/>
        <d v="2013-01-01T17:08:59"/>
        <d v="2013-10-10T10:44:06"/>
        <d v="2013-10-08T12:58:03"/>
        <d v="2013-06-17T09:47:24"/>
        <d v="2011-07-11T18:45:37"/>
        <d v="2012-02-24T06:42:46"/>
        <d v="2013-08-16T13:11:25"/>
        <d v="2012-03-28T15:51:28"/>
        <d v="2014-08-31T06:09:47"/>
        <d v="2012-03-28T08:00:46"/>
        <d v="2014-08-12T02:24:14"/>
        <d v="2011-06-01T11:05:20"/>
        <d v="2012-08-01T16:32:04"/>
        <d v="2011-05-02T14:47:58"/>
        <d v="2011-07-05T18:32:06"/>
        <d v="2011-05-27T11:45:12"/>
        <d v="2011-08-08T08:35:39"/>
        <d v="2017-01-24T07:05:11"/>
        <d v="2014-11-18T18:24:46"/>
        <d v="2013-12-20T12:00:30"/>
        <d v="2012-08-01T17:21:02"/>
        <d v="2013-06-18T07:26:42"/>
        <d v="2013-01-07T16:25:52"/>
        <d v="2012-06-20T15:02:45"/>
        <d v="2011-05-16T09:50:01"/>
        <d v="2014-10-02T14:01:43"/>
        <d v="2013-03-08T12:54:03"/>
        <d v="2012-01-17T06:23:31"/>
        <d v="2012-07-30T13:11:21"/>
        <d v="2013-12-11T15:57:34"/>
        <d v="2014-05-09T12:12:22"/>
        <d v="2015-03-30T14:07:45"/>
        <d v="2012-09-05T14:44:10"/>
        <d v="2015-02-20T15:20:52"/>
        <d v="2010-03-12T21:48:38"/>
        <d v="2012-10-03T23:21:24"/>
        <d v="2012-03-04T16:55:30"/>
        <d v="2012-01-19T03:21:47"/>
        <d v="2012-06-12T17:13:02"/>
        <d v="2016-05-14T11:14:00"/>
        <d v="2013-02-20T04:37:05"/>
        <d v="2012-03-28T07:31:34"/>
        <d v="2011-11-22T08:12:15"/>
        <d v="2014-03-20T13:04:35"/>
        <d v="2013-05-28T11:44:52"/>
        <d v="2012-04-06T02:59:18"/>
        <d v="2013-09-06T17:21:58"/>
        <d v="2014-04-01T15:57:42"/>
        <d v="2011-12-18T13:33:05"/>
        <d v="2012-08-23T10:19:16"/>
        <d v="2016-08-24T21:26:27"/>
        <d v="2014-10-11T12:07:43"/>
        <d v="2013-09-09T06:13:03"/>
        <d v="2016-11-20T22:11:20"/>
        <d v="2014-09-23T08:25:52"/>
        <d v="2016-07-26T20:56:36"/>
        <d v="2014-02-24T01:24:15"/>
        <d v="2015-06-10T11:09:36"/>
        <d v="2015-03-15T11:00:33"/>
        <d v="2015-02-15T19:34:24"/>
        <d v="2016-03-23T11:51:57"/>
        <d v="2016-06-01T13:07:33"/>
        <d v="2016-10-13T11:19:55"/>
        <d v="2015-01-17T11:58:29"/>
        <d v="2016-11-27T21:05:46"/>
        <d v="2016-06-23T19:00:17"/>
        <d v="2016-08-26T23:29:16"/>
        <d v="2015-10-14T05:57:11"/>
        <d v="2015-03-16T09:53:38"/>
        <d v="2015-05-04T11:41:08"/>
        <d v="2013-10-23T03:35:13"/>
        <d v="2016-08-17T15:10:04"/>
        <d v="2013-10-12T05:19:08"/>
        <d v="2012-01-12T18:49:26"/>
        <d v="2013-09-23T18:33:58"/>
        <d v="2012-11-17T10:33:17"/>
        <d v="2015-01-21T07:18:38"/>
        <d v="2009-10-01T18:31:46"/>
        <d v="2013-12-07T16:39:58"/>
        <d v="2013-03-09T12:17:37"/>
        <d v="2013-08-01T16:32:03"/>
        <d v="2013-10-30T05:28:15"/>
        <d v="2011-01-24T11:48:47"/>
        <d v="2012-10-01T20:00:40"/>
        <d v="2013-04-04T06:00:34"/>
        <d v="2015-09-01T09:22:11"/>
        <d v="2013-01-02T03:55:27"/>
        <d v="2013-11-19T10:56:00"/>
        <d v="2010-11-22T21:35:24"/>
        <d v="2012-05-08T11:55:05"/>
        <d v="2012-09-26T23:42:18"/>
        <d v="2011-11-29T22:01:26"/>
        <d v="2011-08-04T12:39:10"/>
        <d v="2016-01-02T14:27:15"/>
        <d v="2012-03-13T11:15:46"/>
        <d v="2016-12-09T14:35:11"/>
        <d v="2016-08-21T12:53:33"/>
        <d v="2012-04-27T15:00:55"/>
        <d v="2011-07-27T10:04:45"/>
        <d v="2014-09-05T10:49:03"/>
        <d v="2013-10-22T08:46:19"/>
        <d v="2014-07-21T16:45:30"/>
        <d v="2010-05-05T20:48:03"/>
        <d v="2015-03-02T13:32:43"/>
        <d v="2016-05-06T15:33:30"/>
        <d v="2010-09-09T19:03:49"/>
        <d v="2015-08-02T12:57:06"/>
        <d v="2012-10-29T08:31:48"/>
        <d v="2011-12-01T10:11:50"/>
        <d v="2011-04-12T18:22:42"/>
        <d v="2016-02-29T12:23:22"/>
        <d v="2010-04-23T11:28:34"/>
        <d v="2014-07-09T15:10:22"/>
        <d v="2012-08-28T11:06:20"/>
        <d v="2015-12-03T17:55:37"/>
        <d v="2010-11-24T21:45:26"/>
        <d v="2014-02-10T20:33:10"/>
        <d v="2011-08-11T20:37:03"/>
        <d v="2010-06-11T11:14:15"/>
        <d v="2012-06-21T08:34:00"/>
        <d v="2017-01-02T05:05:19"/>
        <d v="2014-01-02T16:07:25"/>
        <d v="2012-10-11T18:37:27"/>
        <d v="2012-04-04T19:20:19"/>
        <d v="2012-07-26T10:19:07"/>
        <d v="2012-01-29T08:18:34"/>
        <d v="2010-09-13T12:28:54"/>
        <d v="2014-06-12T14:38:50"/>
        <d v="2014-11-01T13:59:21"/>
        <d v="2012-11-14T07:24:05"/>
        <d v="2013-10-15T08:07:02"/>
        <d v="2011-10-30T20:06:16"/>
        <d v="2014-08-27T04:43:13"/>
        <d v="2014-10-22T15:02:03"/>
        <d v="2013-01-14T14:37:49"/>
        <d v="2013-10-28T13:08:31"/>
        <d v="2010-06-08T16:28:50"/>
        <d v="2012-04-14T11:44:55"/>
        <d v="2012-09-28T12:41:53"/>
        <d v="2012-03-09T21:42:49"/>
        <d v="2010-05-14T13:58:26"/>
        <d v="2014-02-10T00:38:22"/>
        <d v="2013-02-05T15:15:45"/>
        <d v="2014-03-12T20:03:29"/>
        <d v="2014-04-04T09:41:24"/>
        <d v="2015-12-30T00:00:29"/>
        <d v="2011-12-05T16:34:49"/>
        <d v="2013-10-04T11:09:17"/>
        <d v="2012-08-03T03:30:48"/>
        <d v="2013-05-22T10:18:58"/>
        <d v="2015-06-26T16:12:06"/>
        <d v="2017-01-10T18:19:05"/>
        <d v="2016-01-13T12:14:20"/>
        <d v="2016-10-30T08:01:45"/>
        <d v="2016-03-15T06:00:50"/>
        <d v="2016-12-28T12:57:06"/>
        <d v="2016-08-10T10:00:48"/>
        <d v="2016-05-01T10:45:06"/>
        <d v="2016-02-11T11:52:44"/>
        <d v="2015-12-22T17:02:56"/>
        <d v="2015-12-18T10:01:01"/>
        <d v="2016-04-20T07:41:12"/>
        <d v="2016-10-19T06:43:32"/>
        <d v="2014-12-25T19:56:39"/>
        <d v="2015-07-09T12:00:39"/>
        <d v="2016-08-03T23:05:00"/>
        <d v="2015-02-25T13:55:59"/>
        <d v="2016-10-17T05:15:33"/>
        <d v="2015-03-19T11:16:03"/>
        <d v="2014-12-19T20:11:05"/>
        <d v="2017-01-31T07:02:35"/>
        <d v="2017-01-05T08:38:55"/>
        <d v="2016-01-04T09:05:53"/>
        <d v="2016-09-12T07:15:19"/>
        <d v="2015-07-23T07:05:19"/>
        <d v="2016-09-23T16:24:06"/>
        <d v="2016-09-06T07:15:32"/>
        <d v="2016-02-21T22:06:14"/>
        <d v="2014-07-16T12:20:34"/>
        <d v="2017-01-06T23:16:47"/>
        <d v="2016-12-16T21:17:33"/>
        <d v="2015-04-17T09:01:00"/>
        <d v="2014-08-05T12:46:38"/>
        <d v="2015-09-09T16:21:33"/>
        <d v="2016-02-24T09:59:16"/>
        <d v="2016-04-29T08:43:05"/>
        <d v="2015-06-29T17:24:57"/>
        <d v="2016-01-22T14:36:37"/>
        <d v="2016-01-25T23:25:01"/>
        <d v="2016-05-16T02:00:28"/>
        <d v="2014-10-16T13:42:02"/>
        <d v="2014-07-10T14:43:42"/>
        <d v="2016-09-02T10:04:46"/>
        <d v="2016-07-23T08:01:25"/>
        <d v="2015-02-25T18:46:48"/>
        <d v="2015-12-01T15:13:30"/>
        <d v="2015-11-16T10:25:00"/>
        <d v="2014-05-13T23:04:10"/>
        <d v="2016-09-01T00:33:45"/>
        <d v="2016-08-29T14:24:55"/>
        <d v="2014-08-04T10:49:24"/>
        <d v="2016-06-17T10:09:48"/>
        <d v="2016-03-08T14:11:59"/>
        <d v="2016-10-09T15:09:28"/>
        <d v="2014-10-08T22:18:50"/>
        <d v="2014-11-04T14:34:40"/>
        <d v="2014-06-27T12:47:40"/>
        <d v="2014-10-28T18:28:17"/>
        <d v="2015-10-04T20:03:21"/>
        <d v="2014-10-13T23:11:30"/>
        <d v="2017-01-13T17:26:00"/>
        <d v="2016-12-16T09:16:53"/>
        <d v="2015-11-17T08:25:14"/>
        <d v="2017-02-14T09:01:01"/>
        <d v="2016-01-19T09:00:27"/>
        <d v="2015-09-29T06:59:43"/>
        <d v="2014-12-03T16:57:52"/>
        <d v="2016-11-02T06:00:23"/>
        <d v="2016-11-28T11:25:15"/>
        <d v="2016-05-20T06:30:46"/>
        <d v="2016-07-10T11:54:22"/>
        <d v="2014-11-03T13:33:15"/>
        <d v="2016-12-10T02:34:12"/>
        <d v="2015-12-01T12:00:56"/>
        <d v="2014-11-11T16:03:35"/>
        <d v="2015-10-26T13:04:55"/>
        <d v="2016-02-21T18:34:16"/>
        <d v="2015-10-12T08:12:15"/>
        <d v="2016-06-14T03:48:53"/>
        <d v="2015-01-05T15:22:29"/>
        <d v="2015-05-02T17:40:09"/>
        <d v="2015-09-23T22:02:51"/>
        <d v="2015-04-17T07:31:17"/>
        <d v="2015-05-21T14:04:21"/>
        <d v="2016-01-01T05:56:03"/>
        <d v="2015-02-14T12:00:37"/>
        <d v="2016-02-26T01:46:56"/>
        <d v="2014-09-22T16:49:07"/>
        <d v="2017-01-20T07:03:25"/>
        <d v="2015-02-09T09:05:07"/>
        <d v="2016-08-29T03:35:49"/>
        <d v="2015-11-16T10:20:10"/>
        <d v="2016-05-24T08:00:25"/>
        <d v="2016-11-14T09:34:40"/>
        <d v="2016-07-03T20:00:04"/>
        <d v="2015-01-12T07:23:40"/>
        <d v="2012-12-06T02:46:30"/>
        <d v="2015-04-25T11:44:22"/>
        <d v="2016-02-17T21:33:43"/>
        <d v="2016-11-17T18:37:26"/>
        <d v="2016-07-28T09:00:09"/>
        <d v="2014-07-10T17:26:32"/>
        <d v="2014-07-31T08:42:28"/>
        <d v="2015-04-19T22:04:15"/>
        <d v="2015-01-07T14:13:21"/>
        <d v="2014-07-24T12:59:10"/>
        <d v="2015-11-11T12:26:00"/>
        <d v="2014-10-06T11:38:35"/>
        <d v="2016-08-15T17:16:29"/>
        <d v="2016-01-13T02:20:45"/>
        <d v="2015-08-15T11:07:57"/>
        <d v="2014-07-29T16:20:25"/>
        <d v="2016-04-23T11:08:15"/>
        <d v="2017-02-08T20:08:52"/>
        <d v="2014-07-11T12:26:39"/>
        <d v="2016-02-06T15:49:05"/>
        <d v="2015-02-23T09:16:17"/>
        <d v="2016-11-04T12:54:43"/>
        <d v="2015-02-12T13:37:23"/>
        <d v="2015-02-11T10:57:36"/>
        <d v="2015-03-16T13:54:53"/>
        <d v="2016-03-02T22:38:28"/>
        <d v="2016-07-05T11:22:21"/>
        <d v="2016-07-31T16:44:22"/>
        <d v="2013-05-22T21:28:23"/>
        <d v="2014-01-22T01:08:42"/>
        <d v="2013-06-20T15:06:22"/>
        <d v="2013-11-21T12:32:11"/>
        <d v="2016-03-11T00:54:24"/>
        <d v="2013-10-24T21:30:59"/>
        <d v="2012-09-10T16:17:02"/>
        <d v="2015-10-18T10:04:53"/>
        <d v="2014-01-06T11:58:17"/>
        <d v="2011-09-16T15:09:01"/>
        <d v="2013-12-04T20:09:05"/>
        <d v="2012-04-06T13:41:56"/>
        <d v="2014-07-18T01:04:10"/>
        <d v="2015-12-14T20:00:11"/>
        <d v="2011-06-06T20:42:01"/>
        <d v="2016-04-19T05:35:36"/>
        <d v="2014-04-10T19:18:53"/>
        <d v="2014-12-29T14:14:52"/>
        <d v="2012-07-11T13:44:48"/>
        <d v="2014-06-03T07:49:43"/>
        <d v="2014-07-09T13:53:24"/>
        <d v="2016-02-13T08:06:15"/>
        <d v="2014-07-25T12:48:11"/>
        <d v="2014-05-16T09:08:07"/>
        <d v="2014-03-25T11:11:07"/>
        <d v="2015-05-26T20:32:55"/>
        <d v="2015-04-28T20:27:33"/>
        <d v="2016-03-11T11:41:12"/>
        <d v="2012-12-06T16:37:18"/>
        <d v="2016-01-27T15:22:17"/>
        <d v="2011-09-09T09:07:13"/>
        <d v="2013-07-31T04:53:40"/>
        <d v="2014-09-03T04:25:54"/>
        <d v="2014-01-21T11:01:17"/>
        <d v="2014-03-14T10:18:15"/>
        <d v="2015-04-13T12:04:28"/>
        <d v="2016-01-14T18:39:31"/>
        <d v="2016-06-17T10:32:18"/>
        <d v="2013-10-29T17:05:25"/>
        <d v="2016-04-18T21:19:50"/>
        <d v="2014-05-12T01:50:21"/>
        <d v="2014-02-21T19:15:27"/>
        <d v="2012-03-05T09:46:15"/>
        <d v="2014-06-23T12:40:24"/>
        <d v="2012-02-13T07:17:15"/>
        <d v="2016-10-19T10:03:10"/>
        <d v="2012-11-07T14:23:42"/>
        <d v="2015-12-08T20:53:10"/>
        <d v="2014-11-20T10:13:31"/>
        <d v="2014-07-15T15:27:00"/>
        <d v="2013-09-09T00:18:07"/>
        <d v="2016-02-29T08:41:35"/>
        <d v="2012-04-10T12:20:08"/>
        <d v="2015-11-25T06:21:53"/>
        <d v="2014-03-05T19:59:39"/>
        <d v="2014-03-24T11:01:04"/>
        <d v="2011-09-13T12:56:40"/>
        <d v="2016-02-12T14:25:16"/>
        <d v="2013-05-16T08:53:45"/>
        <d v="2014-03-20T04:34:08"/>
        <d v="2015-03-31T08:00:51"/>
        <d v="2015-07-27T06:58:50"/>
        <d v="2016-06-13T23:51:34"/>
        <d v="2014-10-14T12:30:00"/>
        <d v="2014-07-08T07:35:17"/>
        <d v="2016-05-05T22:21:33"/>
        <d v="2014-09-26T15:55:00"/>
        <d v="2015-11-24T13:47:48"/>
        <d v="2016-12-01T18:46:11"/>
        <d v="2014-07-01T01:46:21"/>
        <d v="2014-11-14T22:50:28"/>
        <d v="2016-07-07T15:44:54"/>
        <d v="2015-11-19T08:07:09"/>
        <d v="2016-03-24T11:40:21"/>
        <d v="2017-01-01T13:45:31"/>
        <d v="2014-12-02T00:20:26"/>
        <d v="2015-07-07T03:05:21"/>
        <d v="2015-06-09T08:47:30"/>
        <d v="2015-01-17T16:08:47"/>
        <d v="2015-11-16T20:38:46"/>
        <d v="2015-03-29T20:22:00"/>
        <d v="2014-08-03T09:56:32"/>
        <d v="2014-03-25T14:52:53"/>
        <d v="2014-08-20T15:19:43"/>
        <d v="2016-10-31T20:06:21"/>
        <d v="2016-05-17T09:02:46"/>
        <d v="2015-11-09T14:54:35"/>
        <d v="2015-08-07T18:27:43"/>
        <d v="2015-04-15T09:01:52"/>
        <d v="2015-05-19T09:08:25"/>
        <d v="2015-08-06T18:36:46"/>
        <d v="2014-07-15T10:20:08"/>
        <d v="2015-01-24T17:42:42"/>
        <d v="2014-10-06T07:04:40"/>
        <d v="2014-11-08T18:12:08"/>
        <d v="2015-05-30T09:26:05"/>
        <d v="2015-02-25T19:43:06"/>
        <d v="2015-04-28T07:06:29"/>
        <d v="2014-08-25T08:24:24"/>
        <d v="2014-07-10T09:22:00"/>
        <d v="2016-05-19T09:23:02"/>
        <d v="2014-06-01T21:08:50"/>
        <d v="2015-05-26T03:39:02"/>
        <d v="2014-08-12T09:38:15"/>
        <d v="2016-08-22T17:17:45"/>
        <d v="2015-01-23T00:29:23"/>
        <d v="2015-04-30T13:26:11"/>
        <d v="2014-10-26T11:18:47"/>
        <d v="2014-07-21T08:22:32"/>
        <d v="2015-06-28T20:27:37"/>
        <d v="2016-04-08T12:12:07"/>
        <d v="2015-06-15T09:28:59"/>
        <d v="2017-01-10T16:28:18"/>
        <d v="2014-09-15T07:51:36"/>
        <d v="2014-07-17T13:44:12"/>
        <d v="2015-09-28T09:17:07"/>
        <d v="2014-05-22T11:21:54"/>
        <d v="2015-01-30T00:08:41"/>
        <d v="2016-12-24T11:51:28"/>
        <d v="2016-10-13T12:40:23"/>
        <d v="2017-01-06T06:23:31"/>
        <d v="2015-05-06T12:45:49"/>
        <d v="2015-04-29T12:43:15"/>
        <d v="2015-04-15T13:28:43"/>
        <d v="2016-12-07T08:49:00"/>
        <d v="2016-06-08T15:29:55"/>
        <d v="2014-08-01T07:58:45"/>
        <d v="2016-02-19T06:29:20"/>
        <d v="2017-01-12T04:09:38"/>
        <d v="2016-02-09T10:37:33"/>
        <d v="2015-03-09T03:42:59"/>
        <d v="2015-10-21T00:20:53"/>
        <d v="2015-11-18T11:38:59"/>
        <d v="2016-05-13T07:57:14"/>
        <d v="2015-11-25T06:51:26"/>
        <d v="2015-06-06T10:30:00"/>
        <d v="2015-03-26T03:27:36"/>
        <d v="2016-06-15T06:34:06"/>
        <d v="2015-05-27T22:55:54"/>
        <d v="2015-05-01T06:45:27"/>
        <d v="2015-10-20T09:57:13"/>
        <d v="2015-05-14T04:09:11"/>
        <d v="2017-02-06T10:37:33"/>
        <d v="2016-03-01T02:19:33"/>
        <d v="2016-02-23T09:01:04"/>
        <d v="2017-01-26T12:18:25"/>
        <d v="2015-05-08T14:36:12"/>
        <d v="2016-05-25T12:47:41"/>
        <d v="2015-11-10T14:48:15"/>
        <d v="2016-12-27T10:08:20"/>
        <d v="2015-04-10T12:10:05"/>
        <d v="2014-04-30T14:09:16"/>
        <d v="2015-08-31T06:47:37"/>
        <d v="2016-06-14T11:25:40"/>
        <d v="2015-10-01T07:53:20"/>
        <d v="2016-09-20T03:05:13"/>
        <d v="2015-07-26T07:05:12"/>
        <d v="2016-11-06T03:24:48"/>
        <d v="2016-03-01T09:17:27"/>
        <d v="2016-10-10T20:15:09"/>
        <d v="2014-04-07T05:11:42"/>
        <d v="2013-08-23T13:44:38"/>
        <d v="2014-03-17T12:59:41"/>
        <d v="2014-07-07T14:03:36"/>
        <d v="2011-07-30T09:30:08"/>
        <d v="2012-03-17T03:02:07"/>
        <d v="2011-01-25T15:20:30"/>
        <d v="2015-07-08T14:36:08"/>
        <d v="2013-08-20T12:21:10"/>
        <d v="2012-01-31T14:46:14"/>
        <d v="2015-01-03T10:55:42"/>
        <d v="2013-11-04T19:14:59"/>
        <d v="2012-07-20T08:19:24"/>
        <d v="2012-08-03T22:47:45"/>
        <d v="2011-07-07T06:38:56"/>
        <d v="2011-12-06T15:06:07"/>
        <d v="2013-05-14T16:57:37"/>
        <d v="2014-10-11T12:06:20"/>
        <d v="2011-08-26T19:58:22"/>
        <d v="2011-05-08T13:06:11"/>
        <d v="2013-03-22T11:48:43"/>
        <d v="2014-05-15T06:23:54"/>
        <d v="2011-10-21T17:02:29"/>
        <d v="2013-04-05T23:00:55"/>
        <d v="2014-05-08T07:45:53"/>
        <d v="2012-06-07T09:46:51"/>
        <d v="2014-07-23T07:25:31"/>
        <d v="2011-07-27T11:32:47"/>
        <d v="2013-09-26T15:42:49"/>
        <d v="2014-08-04T10:48:27"/>
        <d v="2010-11-05T06:54:46"/>
        <d v="2013-11-01T12:17:32"/>
        <d v="2012-01-13T14:03:51"/>
        <d v="2011-02-12T18:03:10"/>
        <d v="2013-08-01T06:40:12"/>
        <d v="2014-05-07T15:17:44"/>
        <d v="2014-01-27T12:13:40"/>
        <d v="2013-12-30T00:13:47"/>
        <d v="2014-01-17T10:18:12"/>
        <d v="2014-02-21T18:01:10"/>
        <d v="2013-09-30T07:54:43"/>
        <d v="2010-10-14T07:43:35"/>
        <d v="2013-12-12T13:02:25"/>
        <d v="2013-06-24T06:02:38"/>
        <d v="2013-08-21T12:17:27"/>
        <d v="2016-03-16T11:45:12"/>
        <d v="2012-01-25T12:34:02"/>
        <d v="2013-10-14T08:24:19"/>
        <d v="2010-04-06T09:52:59"/>
        <d v="2014-08-01T09:31:31"/>
        <d v="2012-07-26T08:33:45"/>
        <d v="2013-07-03T12:49:47"/>
        <d v="2009-07-13T08:54:07"/>
        <d v="2012-07-31T05:29:07"/>
        <d v="2014-05-27T05:19:26"/>
        <d v="2014-02-11T18:22:50"/>
        <d v="2010-12-01T10:10:54"/>
        <d v="2013-07-08T09:50:36"/>
        <d v="2013-11-08T03:24:15"/>
        <d v="2013-02-15T09:13:09"/>
        <d v="2016-12-07T21:38:02"/>
        <d v="2015-06-05T05:59:35"/>
        <d v="2015-02-04T01:13:47"/>
        <d v="2015-04-13T06:54:16"/>
        <d v="2016-07-09T19:42:43"/>
        <d v="2016-12-04T19:14:05"/>
        <d v="2015-03-23T06:45:31"/>
        <d v="2015-03-01T07:39:51"/>
        <d v="2015-09-09T10:20:28"/>
        <d v="2015-10-15T08:49:31"/>
        <d v="2015-10-01T02:53:17"/>
        <d v="2015-06-29T05:44:57"/>
        <d v="2016-02-22T17:12:53"/>
        <d v="2016-04-01T09:55:58"/>
        <d v="2016-03-29T08:20:32"/>
        <d v="2015-06-14T11:32:39"/>
        <d v="2016-04-23T08:12:18"/>
        <d v="2015-07-10T09:59:38"/>
        <d v="2016-10-31T17:23:31"/>
        <d v="2016-07-15T02:35:20"/>
        <d v="2017-01-11T20:40:05"/>
        <d v="2016-06-22T07:58:28"/>
        <d v="2014-11-04T02:58:54"/>
        <d v="2016-01-18T04:04:39"/>
        <d v="2016-08-29T06:43:32"/>
        <d v="2015-09-10T13:11:08"/>
        <d v="2016-07-05T08:00:50"/>
        <d v="2016-10-26T11:15:19"/>
        <d v="2015-03-19T08:52:02"/>
        <d v="2016-02-02T09:01:54"/>
        <d v="2016-08-22T08:04:20"/>
        <d v="2015-10-01T03:57:28"/>
        <d v="2016-01-24T15:05:09"/>
        <d v="2016-05-29T21:39:06"/>
        <d v="2014-12-11T17:02:52"/>
        <d v="2014-06-26T11:29:25"/>
        <d v="2016-12-01T08:34:06"/>
        <d v="2016-11-23T09:58:57"/>
        <d v="2015-04-21T07:45:25"/>
        <d v="2016-03-22T08:45:46"/>
        <d v="2016-09-13T07:12:32"/>
        <d v="2016-11-29T18:03:55"/>
        <d v="2014-12-01T11:00:28"/>
        <d v="2015-04-29T08:17:15"/>
        <d v="2016-08-30T07:25:34"/>
        <d v="2014-10-22T21:19:05"/>
        <d v="2016-05-31T22:38:29"/>
        <d v="2016-07-18T04:05:54"/>
        <d v="2016-12-27T17:26:48"/>
        <d v="2014-06-15T18:33:45"/>
        <d v="2016-02-10T10:34:47"/>
        <d v="2015-11-05T14:28:22"/>
        <d v="2014-11-12T12:43:48"/>
        <d v="2017-02-01T05:51:19"/>
        <d v="2015-07-03T11:17:13"/>
        <d v="2014-10-24T07:31:55"/>
        <d v="2014-07-16T06:17:33"/>
        <d v="2016-08-30T06:58:37"/>
        <d v="2015-06-17T11:35:39"/>
        <d v="2016-06-21T04:38:03"/>
        <d v="2016-06-01T10:57:19"/>
        <d v="2014-06-09T11:32:39"/>
        <d v="2013-05-27T17:49:11"/>
        <d v="2015-02-05T07:18:45"/>
        <d v="2014-11-20T04:08:53"/>
        <d v="2015-11-08T23:58:55"/>
        <d v="2015-11-25T16:18:54"/>
        <d v="2016-01-13T09:45:44"/>
        <d v="2015-07-15T05:52:46"/>
        <d v="2013-02-03T18:49:48"/>
        <d v="2016-05-12T11:22:59"/>
        <d v="2012-10-30T22:06:45"/>
        <d v="2013-06-04T16:56:00"/>
        <d v="2013-01-30T15:05:37"/>
        <d v="2011-05-26T05:42:03"/>
        <d v="2011-05-05T11:33:10"/>
        <d v="2012-07-05T13:37:00"/>
        <d v="2014-05-22T09:12:52"/>
        <d v="2013-07-09T14:25:31"/>
        <d v="2016-01-27T12:15:27"/>
        <d v="2014-11-08T08:41:46"/>
        <d v="2015-02-14T09:35:52"/>
        <d v="2014-10-12T15:54:23"/>
        <d v="2015-10-14T16:04:10"/>
        <d v="2015-05-21T20:34:54"/>
        <d v="2014-03-12T06:15:46"/>
        <d v="2013-09-30T16:04:50"/>
        <d v="2015-04-07T10:12:22"/>
        <d v="2012-06-12T09:45:32"/>
        <d v="2016-11-30T14:50:33"/>
        <d v="2016-02-23T19:53:08"/>
        <d v="2016-12-15T17:35:19"/>
        <d v="2016-11-03T08:03:26"/>
        <d v="2017-01-11T21:16:10"/>
        <d v="2016-07-17T10:13:30"/>
        <d v="2015-05-06T03:47:56"/>
        <d v="2015-05-17T10:18:26"/>
        <d v="2016-11-28T21:08:45"/>
        <d v="2013-04-06T11:12:16"/>
        <d v="2016-12-02T17:47:58"/>
        <d v="2015-06-05T09:38:42"/>
        <d v="2016-03-04T08:32:01"/>
        <d v="2015-06-29T07:31:29"/>
        <d v="2015-05-02T14:06:35"/>
        <d v="2016-09-21T06:45:17"/>
        <d v="2016-07-14T03:32:37"/>
        <d v="2015-03-24T11:16:46"/>
        <d v="2015-07-08T07:36:58"/>
        <d v="2016-01-31T19:43:06"/>
        <d v="2016-07-02T08:22:03"/>
        <d v="2017-01-16T19:28:46"/>
        <d v="2016-12-15T13:48:01"/>
        <d v="2015-01-14T15:58:02"/>
        <d v="2016-09-27T14:01:50"/>
        <d v="2016-06-05T12:58:54"/>
        <d v="2014-09-06T16:06:13"/>
        <d v="2016-05-08T00:11:13"/>
        <d v="2013-05-05T15:54:34"/>
        <d v="2015-03-01T17:16:51"/>
        <d v="2013-06-25T17:30:35"/>
        <d v="2015-01-28T04:14:45"/>
        <d v="2014-10-29T08:20:01"/>
        <d v="2015-10-20T02:23:27"/>
        <d v="2014-07-18T04:52:58"/>
        <d v="2015-10-14T12:55:56"/>
        <d v="2014-11-01T19:12:15"/>
        <d v="2016-04-18T23:38:40"/>
        <d v="2015-01-08T17:25:00"/>
        <d v="2014-11-03T17:31:39"/>
        <d v="2015-12-22T02:29:30"/>
        <d v="2016-12-03T22:04:27"/>
        <d v="2015-07-07T08:13:11"/>
        <d v="2015-10-22T14:13:39"/>
        <d v="2015-08-15T19:36:14"/>
        <d v="2016-01-26T02:57:14"/>
        <d v="2016-09-09T02:56:59"/>
        <d v="2016-06-03T08:01:26"/>
        <d v="2015-01-09T13:58:29"/>
        <d v="2016-08-21T21:45:04"/>
        <d v="2015-12-02T00:38:51"/>
        <d v="2016-11-02T09:13:22"/>
        <d v="2015-03-29T19:09:19"/>
        <d v="2015-06-25T01:22:00"/>
        <d v="2016-08-19T12:26:25"/>
        <d v="2016-03-03T01:06:57"/>
        <d v="2015-03-10T17:27:22"/>
        <d v="2014-11-18T11:31:28"/>
        <d v="2015-10-26T21:03:36"/>
        <d v="2015-06-20T10:43:48"/>
        <d v="2016-10-30T07:01:15"/>
        <d v="2015-05-18T10:24:38"/>
        <d v="2015-09-11T10:43:40"/>
        <d v="2016-01-22T00:24:17"/>
        <d v="2014-06-06T04:45:39"/>
        <d v="2016-03-28T12:54:59"/>
        <d v="2015-02-05T11:55:01"/>
        <d v="2016-04-26T09:57:43"/>
        <d v="2015-07-13T10:22:49"/>
        <d v="2016-04-25T07:29:18"/>
        <d v="2016-12-03T14:13:29"/>
        <d v="2015-07-14T12:57:42"/>
        <d v="2015-05-15T05:00:55"/>
        <d v="2016-04-01T02:44:38"/>
        <d v="2016-06-08T09:32:14"/>
        <d v="2015-04-21T14:28:38"/>
        <d v="2015-03-23T11:28:25"/>
        <d v="2016-01-20T20:06:37"/>
        <d v="2014-10-19T15:00:59"/>
        <d v="2014-06-28T08:52:43"/>
        <d v="2017-03-01T08:42:27"/>
        <d v="2016-04-03T12:48:00"/>
        <d v="2014-07-12T08:08:40"/>
        <d v="2016-12-04T08:02:45"/>
        <d v="2015-10-12T13:30:44"/>
        <d v="2014-07-11T08:56:00"/>
        <d v="2015-11-03T20:54:56"/>
        <d v="2014-10-03T13:31:38"/>
        <d v="2014-09-17T07:29:14"/>
        <d v="2013-03-11T07:54:31"/>
        <d v="2013-02-21T13:52:18"/>
        <d v="2013-01-17T07:52:38"/>
        <d v="2012-02-20T09:37:32"/>
        <d v="2015-12-01T20:07:46"/>
        <d v="2012-01-25T11:14:45"/>
        <d v="2011-04-12T16:20:49"/>
        <d v="2013-01-16T06:21:49"/>
        <d v="2012-12-07T11:51:03"/>
        <d v="2015-03-10T14:58:54"/>
        <d v="2013-09-16T05:01:43"/>
        <d v="2012-01-31T15:30:39"/>
        <d v="2013-08-14T09:28:12"/>
        <d v="2014-11-17T09:21:03"/>
        <d v="2011-08-10T17:00:22"/>
        <d v="2011-10-24T06:46:44"/>
        <d v="2013-04-30T12:55:13"/>
        <d v="2014-04-25T09:53:09"/>
        <d v="2013-07-09T14:24:59"/>
        <d v="2013-10-03T14:09:05"/>
        <d v="2012-08-15T12:35:36"/>
        <d v="2016-06-26T20:37:55"/>
        <d v="2012-05-23T20:49:23"/>
        <d v="2015-05-06T11:06:13"/>
        <d v="2015-01-27T20:02:41"/>
        <d v="2016-07-03T14:01:11"/>
        <d v="2013-12-06T05:31:00"/>
        <d v="2012-10-16T06:40:52"/>
        <d v="2013-09-03T05:27:54"/>
        <d v="2014-12-18T09:07:23"/>
        <d v="2011-05-19T13:14:06"/>
        <d v="2013-05-17T12:47:55"/>
        <d v="2015-03-04T09:20:13"/>
        <d v="2011-07-28T10:57:11"/>
        <d v="2014-07-18T03:24:19"/>
        <d v="2013-06-19T07:25:22"/>
        <d v="2014-07-20T15:36:18"/>
        <d v="2016-06-05T16:10:33"/>
        <d v="2013-04-01T13:42:37"/>
        <d v="2015-06-08T06:00:23"/>
        <d v="2016-02-26T05:01:20"/>
        <d v="2016-08-24T00:20:01"/>
        <d v="2014-05-13T07:47:04"/>
        <d v="2016-02-14T02:38:23"/>
        <d v="2014-06-24T10:51:44"/>
        <d v="2010-03-17T02:48:29"/>
        <d v="2014-05-27T06:44:41"/>
        <d v="2017-01-16T04:48:05"/>
        <d v="2014-06-19T01:14:38"/>
        <d v="2015-10-19T06:00:04"/>
        <d v="2017-01-06T08:25:39"/>
        <d v="2014-06-16T07:17:46"/>
        <d v="2015-08-18T06:20:40"/>
        <d v="2016-02-14T22:04:57"/>
        <d v="2016-09-06T03:11:32"/>
        <d v="2014-11-05T05:35:53"/>
        <d v="2014-05-01T11:40:52"/>
        <d v="2014-05-23T09:48:03"/>
        <d v="2014-11-12T12:35:13"/>
        <d v="2016-05-02T20:01:31"/>
        <d v="2014-09-17T11:55:39"/>
        <d v="2014-11-21T10:01:56"/>
        <d v="2017-01-21T04:01:30"/>
        <d v="2016-07-19T08:52:18"/>
        <d v="2015-11-30T22:37:27"/>
        <d v="2017-02-14T06:24:46"/>
        <d v="2017-01-01T09:35:22"/>
        <d v="2015-02-17T07:05:20"/>
        <d v="2015-09-28T10:24:55"/>
        <d v="2014-10-29T11:15:26"/>
        <d v="2016-01-22T03:24:25"/>
        <d v="2016-03-13T16:02:57"/>
        <d v="2015-08-05T08:11:02"/>
        <d v="2016-04-24T11:53:51"/>
        <d v="2015-07-28T11:15:10"/>
        <d v="2016-06-30T23:33:47"/>
        <d v="2014-12-08T10:46:10"/>
        <d v="2016-12-01T14:03:39"/>
        <d v="2014-10-26T16:10:16"/>
        <d v="2014-12-01T09:05:38"/>
        <d v="2015-06-15T15:55:00"/>
        <d v="2014-10-23T04:13:54"/>
        <d v="2015-02-17T17:13:44"/>
        <d v="2015-01-27T13:13:54"/>
        <d v="2014-07-18T21:06:39"/>
        <d v="2017-02-16T02:14:42"/>
        <d v="2015-10-09T13:10:20"/>
        <d v="2015-10-03T19:15:59"/>
        <d v="2016-04-12T02:47:14"/>
        <d v="2015-04-27T11:47:19"/>
        <d v="2014-09-10T08:31:48"/>
        <d v="2015-08-02T22:47:27"/>
        <d v="2015-07-02T22:03:10"/>
        <d v="2015-08-25T06:43:52"/>
        <d v="2016-06-03T19:40:24"/>
        <d v="2014-08-20T07:40:33"/>
        <d v="2015-06-30T01:32:39"/>
        <d v="2015-04-13T17:16:39"/>
        <d v="2014-10-23T16:29:53"/>
        <d v="2013-10-07T17:00:03"/>
        <d v="2009-09-23T05:35:16"/>
        <d v="2014-01-13T09:49:11"/>
        <d v="2015-04-27T00:48:29"/>
        <d v="2011-05-09T09:31:01"/>
        <d v="2016-06-28T14:00:04"/>
        <d v="2014-02-01T14:29:05"/>
        <d v="2014-11-18T17:29:45"/>
        <d v="2013-04-25T08:18:34"/>
        <d v="2016-03-09T11:31:22"/>
        <d v="2015-05-20T10:28:03"/>
        <d v="2016-02-03T16:47:39"/>
        <d v="2017-02-19T16:00:02"/>
        <d v="2015-01-13T14:15:29"/>
        <d v="2014-06-09T04:34:56"/>
        <d v="2015-05-16T13:06:08"/>
        <d v="2012-05-25T12:20:48"/>
        <d v="2010-08-08T17:34:51"/>
        <d v="2013-07-26T15:54:51"/>
        <d v="2012-03-21T17:12:06"/>
        <d v="2015-11-17T02:46:30"/>
        <d v="2015-08-30T10:57:33"/>
        <d v="2014-08-26T13:43:11"/>
        <d v="2014-05-20T07:35:01"/>
        <d v="2016-12-03T13:29:28"/>
        <d v="2015-03-05T18:30:22"/>
        <d v="2014-11-13T14:49:25"/>
        <d v="2014-12-31T21:59:59"/>
        <d v="2015-09-09T15:38:06"/>
        <d v="2015-08-24T12:34:24"/>
        <d v="2016-03-04T09:25:41"/>
        <d v="2015-02-10T17:44:45"/>
        <d v="2015-01-29T12:17:35"/>
        <d v="2016-03-16T09:06:22"/>
        <d v="2014-05-20T17:12:08"/>
        <d v="2014-10-29T02:19:29"/>
        <d v="2016-08-21T00:29:57"/>
        <d v="2015-05-27T08:00:58"/>
        <d v="2016-03-09T04:56:16"/>
        <d v="2014-05-31T17:22:32"/>
        <d v="2011-04-04T18:13:53"/>
        <d v="2011-09-01T23:08:37"/>
        <d v="2011-11-28T20:04:19"/>
        <d v="2012-02-06T12:17:15"/>
        <d v="2011-07-22T16:18:33"/>
        <d v="2010-12-23T18:40:38"/>
        <d v="2012-05-24T11:24:11"/>
        <d v="2013-11-29T11:56:26"/>
        <d v="2011-09-09T16:01:49"/>
        <d v="2012-11-15T14:11:50"/>
        <d v="2013-05-14T16:00:32"/>
        <d v="2012-12-03T12:59:44"/>
        <d v="2012-06-21T17:40:02"/>
        <d v="2014-06-04T15:32:49"/>
        <d v="2011-10-28T17:13:16"/>
        <d v="2012-10-12T09:10:21"/>
        <d v="2013-09-29T07:56:28"/>
        <d v="2013-01-27T07:42:15"/>
        <d v="2014-08-24T20:28:06"/>
        <d v="2013-02-16T00:09:00"/>
        <d v="2012-04-04T06:33:35"/>
        <d v="2014-11-06T23:04:34"/>
        <d v="2013-06-28T08:31:29"/>
        <d v="2012-11-30T00:48:55"/>
        <d v="2012-08-14T08:47:33"/>
        <d v="2013-11-01T12:21:07"/>
        <d v="2012-10-23T08:58:09"/>
        <d v="2014-05-15T09:41:22"/>
        <d v="2014-01-06T12:48:53"/>
        <d v="2012-01-31T12:06:15"/>
        <d v="2012-09-12T12:37:41"/>
        <d v="2011-07-26T00:10:54"/>
        <d v="2011-12-19T13:12:36"/>
        <d v="2011-04-24T20:33:21"/>
        <d v="2016-05-12T12:51:01"/>
        <d v="2011-04-29T18:04:48"/>
        <d v="2009-11-05T10:02:20"/>
        <d v="2013-01-14T08:29:28"/>
        <d v="2012-02-02T07:39:25"/>
        <d v="2010-07-19T21:32:35"/>
        <d v="2014-11-19T06:19:04"/>
        <d v="2011-05-24T16:35:27"/>
        <d v="2012-08-25T11:46:52"/>
        <d v="2012-09-22T17:26:00"/>
        <d v="2013-09-04T06:49:00"/>
        <d v="2014-07-13T02:48:23"/>
        <d v="2012-05-10T01:49:37"/>
        <d v="2011-02-18T08:54:42"/>
        <d v="2014-04-08T08:25:55"/>
        <d v="2013-09-09T02:27:17"/>
        <d v="2011-03-23T13:37:00"/>
        <d v="2013-10-25T03:49:53"/>
        <d v="2011-03-24T12:01:36"/>
        <d v="2012-03-19T13:22:40"/>
        <d v="2012-03-06T11:00:20"/>
        <d v="2012-11-13T14:17:32"/>
        <d v="2012-04-24T10:46:08"/>
        <d v="2012-11-09T21:19:27"/>
        <d v="2013-11-18T13:55:21"/>
        <d v="2016-03-30T08:39:10"/>
        <d v="2015-12-05T15:57:11"/>
        <d v="2011-10-31T20:45:36"/>
        <d v="2015-01-01T16:31:47"/>
        <d v="2012-01-31T10:16:58"/>
        <d v="2011-01-21T07:35:13"/>
        <d v="2013-02-25T22:04:33"/>
        <d v="2014-02-11T17:41:38"/>
        <d v="2011-10-28T19:35:39"/>
        <d v="2016-04-01T13:14:36"/>
        <d v="2010-05-15T14:19:59"/>
        <d v="2016-07-02T05:03:34"/>
        <d v="2012-05-05T07:45:30"/>
        <d v="2015-02-04T13:04:52"/>
        <d v="2016-07-18T06:31:46"/>
        <d v="2011-09-16T09:35:40"/>
        <d v="2012-03-05T09:25:47"/>
        <d v="2016-02-16T01:46:16"/>
        <d v="2014-01-23T12:31:11"/>
        <d v="2011-06-28T17:39:05"/>
        <d v="2014-06-12T10:11:07"/>
        <d v="2017-02-07T18:54:44"/>
        <d v="2017-02-12T21:07:40"/>
        <d v="2017-03-14T10:45:38"/>
        <d v="2017-02-17T11:34:01"/>
        <d v="2017-02-21T22:00:23"/>
        <d v="2017-02-26T12:15:19"/>
        <d v="2017-03-07T17:07:25"/>
        <d v="2017-03-10T04:49:54"/>
        <d v="2017-02-14T14:37:10"/>
        <d v="2017-03-07T02:20:42"/>
        <d v="2017-03-01T08:50:08"/>
        <d v="2017-02-21T19:37:47"/>
        <d v="2017-03-09T14:05:12"/>
        <d v="2017-02-25T08:04:34"/>
        <d v="2017-03-06T16:45:14"/>
        <d v="2017-03-01T17:40:11"/>
        <d v="2017-03-10T16:47:28"/>
        <d v="2017-03-01T20:59:20"/>
        <d v="2017-03-12T12:44:05"/>
        <d v="2017-03-01T17:43:10"/>
        <d v="2014-12-16T07:56:45"/>
        <d v="2015-02-28T12:52:30"/>
        <d v="2015-07-01T22:45:37"/>
        <d v="2015-01-16T19:21:13"/>
        <d v="2015-08-28T16:24:06"/>
        <d v="2015-06-23T23:21:12"/>
        <d v="2016-02-27T09:18:15"/>
        <d v="2016-03-22T12:48:26"/>
        <d v="2014-07-21T05:31:54"/>
        <d v="2015-12-03T06:11:28"/>
        <d v="2014-08-01T07:30:34"/>
        <d v="2015-05-01T13:55:53"/>
        <d v="2014-09-05T11:13:32"/>
        <d v="2015-04-01T14:02:41"/>
        <d v="2015-02-28T21:13:05"/>
        <d v="2016-10-30T05:51:39"/>
        <d v="2016-03-31T15:33:58"/>
        <d v="2016-03-31T06:39:09"/>
        <d v="2014-08-18T04:49:51"/>
        <d v="2014-10-10T10:47:51"/>
        <d v="2015-11-11T03:04:23"/>
        <d v="2016-02-25T15:03:49"/>
        <d v="2015-05-05T11:48:35"/>
        <d v="2014-09-30T14:22:42"/>
        <d v="2014-07-25T15:14:09"/>
        <d v="2014-05-29T14:04:24"/>
        <d v="2015-02-09T14:16:17"/>
        <d v="2015-09-21T07:01:14"/>
        <d v="2016-04-10T17:15:06"/>
        <d v="2015-09-24T18:06:23"/>
        <d v="2015-05-28T13:45:52"/>
        <d v="2015-11-17T08:24:41"/>
        <d v="2016-09-01T08:12:54"/>
        <d v="2015-04-07T16:52:36"/>
        <d v="2016-07-08T11:32:25"/>
        <d v="2015-10-09T12:40:33"/>
        <d v="2015-06-20T14:46:32"/>
        <d v="2014-09-02T12:59:02"/>
        <d v="2016-03-06T12:58:52"/>
        <d v="2015-06-16T11:37:02"/>
        <d v="2015-04-26T07:04:31"/>
        <d v="2016-12-06T13:02:50"/>
        <d v="2016-08-04T14:12:55"/>
        <d v="2015-01-22T06:31:17"/>
        <d v="2016-11-15T22:13:58"/>
        <d v="2016-10-24T20:14:27"/>
        <d v="2015-10-15T02:27:10"/>
        <d v="2015-08-03T14:49:03"/>
        <d v="2017-01-23T15:25:21"/>
        <d v="2016-03-25T12:05:04"/>
        <d v="2015-02-17T10:45:23"/>
        <d v="2016-09-13T22:04:42"/>
        <d v="2016-02-20T09:59:28"/>
        <d v="2015-03-04T13:02:33"/>
        <d v="2015-09-05T10:56:01"/>
        <d v="2016-07-19T20:01:09"/>
        <d v="2016-12-29T11:51:23"/>
        <d v="2016-05-15T14:56:32"/>
        <d v="2015-03-05T11:53:49"/>
        <d v="2016-02-05T08:08:33"/>
        <d v="2015-07-24T05:37:40"/>
        <d v="2016-02-10T15:34:05"/>
        <d v="2016-09-23T12:50:40"/>
        <d v="2014-07-05T03:39:39"/>
        <d v="2014-07-14T15:31:52"/>
        <d v="2014-08-04T12:38:08"/>
        <d v="2014-07-04T07:48:04"/>
        <d v="2014-07-29T05:27:24"/>
        <d v="2014-12-14T11:39:19"/>
        <d v="2014-09-09T10:43:14"/>
        <d v="2014-09-23T15:30:40"/>
        <d v="2014-05-07T09:13:56"/>
        <d v="2014-12-05T10:14:58"/>
        <d v="2014-10-17T21:14:52"/>
        <d v="2014-09-09T15:26:00"/>
        <d v="2014-09-23T14:57:51"/>
        <d v="2015-01-21T00:34:13"/>
        <d v="2015-02-10T12:43:15"/>
        <d v="2016-08-03T08:36:20"/>
        <d v="2016-05-03T06:25:10"/>
        <d v="2016-08-15T06:49:05"/>
        <d v="2016-01-19T05:48:09"/>
        <d v="2015-04-21T14:47:58"/>
        <d v="2014-12-30T07:44:00"/>
        <d v="2014-09-14T19:14:15"/>
        <d v="2014-11-15T05:12:57"/>
        <d v="2015-03-05T07:43:57"/>
        <d v="2014-10-01T14:45:42"/>
        <d v="2014-11-12T22:00:03"/>
        <d v="2015-01-06T08:11:18"/>
        <d v="2014-11-30T09:46:05"/>
        <d v="2015-07-03T16:44:42"/>
        <d v="2014-10-28T13:24:00"/>
        <d v="2015-01-07T05:13:42"/>
        <d v="2016-09-14T22:55:41"/>
        <d v="2016-05-25T02:32:46"/>
        <d v="2016-11-15T05:39:49"/>
        <d v="2015-12-05T23:50:33"/>
        <d v="2014-10-22T12:13:28"/>
        <d v="2016-09-10T06:32:50"/>
        <d v="2015-11-13T07:51:08"/>
        <d v="2015-06-04T03:20:30"/>
        <d v="2015-01-13T17:43:02"/>
        <d v="2015-10-05T08:16:44"/>
        <d v="2015-08-31T11:17:38"/>
        <d v="2014-08-26T07:19:09"/>
        <d v="2014-08-28T17:38:33"/>
        <d v="2017-01-07T08:20:30"/>
        <d v="2015-01-25T13:47:19"/>
        <d v="2014-08-09T13:50:26"/>
        <d v="2014-08-25T02:24:30"/>
        <d v="2016-06-02T23:38:56"/>
        <d v="2014-07-09T13:20:12"/>
        <d v="2015-01-28T23:32:16"/>
        <d v="2015-06-17T13:45:37"/>
        <d v="2016-06-27T13:01:43"/>
        <d v="2016-12-01T07:53:27"/>
        <d v="2015-03-03T21:37:30"/>
        <d v="2014-06-30T10:03:16"/>
        <d v="2015-03-01T18:01:30"/>
        <d v="2012-01-17T23:39:27"/>
        <d v="2013-12-26T11:07:42"/>
        <d v="2012-09-24T08:26:16"/>
        <d v="2013-12-18T13:59:27"/>
        <d v="2013-06-18T12:01:43"/>
        <d v="2014-01-18T14:10:17"/>
        <d v="2011-01-11T23:49:21"/>
        <d v="2014-04-07T13:35:30"/>
        <d v="2010-12-03T18:06:11"/>
        <d v="2014-01-25T08:25:07"/>
        <d v="2012-04-27T15:54:23"/>
        <d v="2011-02-02T04:57:07"/>
        <d v="2013-01-28T17:03:23"/>
        <d v="2014-12-15T15:08:15"/>
        <d v="2016-03-01T08:51:11"/>
        <d v="2013-01-31T11:25:29"/>
        <d v="2012-01-17T17:08:55"/>
        <d v="2011-09-02T10:52:37"/>
        <d v="2016-09-01T09:19:42"/>
        <d v="2013-04-17T18:18:30"/>
        <d v="2014-04-16T12:17:25"/>
        <d v="2015-01-27T07:09:41"/>
        <d v="2011-01-21T15:52:34"/>
        <d v="2011-05-03T15:21:54"/>
        <d v="2016-06-01T23:59:58"/>
        <d v="2012-11-15T07:36:17"/>
        <d v="2015-03-30T21:40:32"/>
        <d v="2011-05-28T10:54:48"/>
        <d v="2012-09-17T12:17:39"/>
        <d v="2014-06-10T15:01:40"/>
        <d v="2014-07-07T13:45:38"/>
        <d v="2015-03-18T10:30:52"/>
        <d v="2012-09-24T17:26:57"/>
        <d v="2013-04-23T16:30:37"/>
        <d v="2013-11-22T04:55:40"/>
        <d v="2014-06-27T12:31:12"/>
        <d v="2014-08-13T10:26:53"/>
        <d v="2011-10-16T20:48:41"/>
        <d v="2011-08-23T10:28:49"/>
        <d v="2014-01-16T09:01:24"/>
        <d v="2014-12-26T23:12:21"/>
        <d v="2017-01-20T03:49:34"/>
        <d v="2014-05-13T11:08:05"/>
        <d v="2014-04-04T09:11:40"/>
        <d v="2016-10-02T00:49:07"/>
        <d v="2017-01-06T21:54:57"/>
        <d v="2016-10-06T14:11:52"/>
        <d v="2015-11-20T10:42:05"/>
        <d v="2016-12-04T16:04:09"/>
        <d v="2016-01-02T00:32:15"/>
        <d v="2014-10-11T10:48:21"/>
        <d v="2015-05-30T19:06:42"/>
        <d v="2015-06-09T06:46:50"/>
        <d v="2016-06-08T15:15:33"/>
        <d v="2016-06-07T13:35:08"/>
        <d v="2014-05-16T22:50:05"/>
        <d v="2015-01-30T16:42:05"/>
        <d v="2014-05-13T16:12:35"/>
        <d v="2016-02-13T07:35:29"/>
        <d v="2016-03-01T05:36:20"/>
        <d v="2015-02-07T19:39:49"/>
        <d v="2012-06-07T14:46:52"/>
        <d v="2012-03-09T14:45:08"/>
        <d v="2012-10-22T20:45:35"/>
        <d v="2012-07-08T18:15:10"/>
        <d v="2014-10-13T13:45:38"/>
        <d v="2015-11-15T11:12:12"/>
        <d v="2010-04-30T21:45:32"/>
        <d v="2013-01-25T11:02:26"/>
        <d v="2012-11-15T10:52:08"/>
        <d v="2010-06-06T11:09:14"/>
        <d v="2011-05-08T07:18:01"/>
        <d v="2011-03-30T14:36:25"/>
        <d v="2012-01-12T13:43:03"/>
        <d v="2015-09-20T09:55:22"/>
        <d v="2012-03-13T09:02:45"/>
        <d v="2014-02-10T06:00:06"/>
        <d v="2015-12-27T20:37:53"/>
        <d v="2015-02-23T14:36:06"/>
        <d v="2012-09-08T12:55:31"/>
        <d v="2015-04-22T05:02:09"/>
        <d v="2015-02-02T10:57:27"/>
        <d v="2016-11-28T10:29:51"/>
        <d v="2015-11-18T08:27:01"/>
        <d v="2014-08-08T14:13:14"/>
        <d v="2016-05-24T08:06:23"/>
        <d v="2014-05-08T06:05:25"/>
        <d v="2016-11-29T14:01:40"/>
        <d v="2014-09-23T02:17:59"/>
        <d v="2015-09-17T15:06:57"/>
        <d v="2014-07-09T16:48:54"/>
        <d v="2015-05-04T21:26:00"/>
        <d v="2014-09-08T04:16:18"/>
        <d v="2014-10-16T20:11:13"/>
        <d v="2014-08-12T17:10:22"/>
        <d v="2016-10-13T09:12:55"/>
        <d v="2017-01-10T22:28:53"/>
        <d v="2014-07-08T10:57:31"/>
        <d v="2015-04-19T13:00:49"/>
        <d v="2015-09-23T13:01:01"/>
        <d v="2012-06-13T21:19:03"/>
        <d v="2013-11-11T22:08:27"/>
        <d v="2011-08-17T12:22:12"/>
        <d v="2013-12-18T10:15:55"/>
        <d v="2013-09-18T13:38:08"/>
        <d v="2010-10-05T14:54:16"/>
        <d v="2012-02-21T12:40:39"/>
        <d v="2013-04-07T07:33:14"/>
        <d v="2011-05-23T16:31:06"/>
        <d v="2013-05-08T05:24:42"/>
        <d v="2012-05-08T13:25:09"/>
        <d v="2012-01-03T11:26:13"/>
        <d v="2014-08-27T19:08:27"/>
        <d v="2011-11-18T12:48:41"/>
        <d v="2014-05-14T14:22:51"/>
        <d v="2011-11-05T13:21:10"/>
        <d v="2012-05-29T18:51:21"/>
        <d v="2013-05-31T22:13:51"/>
        <d v="2013-02-08T15:38:28"/>
        <d v="2011-05-07T04:10:33"/>
        <d v="2014-04-14T22:58:51"/>
        <d v="2011-04-05T11:52:20"/>
        <d v="2016-06-26T22:28:36"/>
        <d v="2014-04-01T06:01:30"/>
        <d v="2015-06-01T22:02:38"/>
        <d v="2014-02-18T19:36:01"/>
        <d v="2009-10-16T14:02:00"/>
        <d v="2016-04-13T06:30:09"/>
        <d v="2014-06-10T02:09:11"/>
        <d v="2011-03-21T20:21:13"/>
        <d v="2016-10-08T02:05:37"/>
        <d v="2013-09-09T06:33:35"/>
        <d v="2012-02-01T20:47:45"/>
        <d v="2016-01-25T05:56:16"/>
        <d v="2012-04-20T22:31:21"/>
        <d v="2015-03-04T14:10:05"/>
        <d v="2012-09-26T18:21:53"/>
        <d v="2013-02-21T15:42:41"/>
        <d v="2014-08-20T12:17:40"/>
        <d v="2014-11-21T00:42:21"/>
        <d v="2012-08-26T20:40:17"/>
        <d v="2014-04-13T10:43:56"/>
        <d v="2014-08-12T02:18:54"/>
        <d v="2016-03-22T22:32:52"/>
        <d v="2011-12-20T18:08:30"/>
        <d v="2014-07-15T04:58:18"/>
        <d v="2014-04-01T07:55:29"/>
        <d v="2016-11-02T06:05:15"/>
        <d v="2016-07-06T11:01:08"/>
        <d v="2013-02-18T20:38:21"/>
        <d v="2013-10-14T04:01:01"/>
        <d v="2012-10-18T16:17:24"/>
        <d v="2016-06-28T09:21:04"/>
        <d v="2013-06-20T00:01:09"/>
        <d v="2013-02-08T10:07:31"/>
        <d v="2013-06-13T13:35:25"/>
        <d v="2015-11-02T21:12:20"/>
        <d v="2012-05-09T21:24:52"/>
        <d v="2015-10-13T03:02:26"/>
        <d v="2016-02-23T05:01:02"/>
        <d v="2014-06-09T09:24:25"/>
        <d v="2016-11-04T06:04:47"/>
        <d v="2016-08-10T16:16:58"/>
        <d v="2014-10-01T10:58:01"/>
        <d v="2016-07-04T08:46:11"/>
        <d v="2016-02-13T02:24:43"/>
        <d v="2015-01-30T07:21:16"/>
        <d v="2015-07-21T10:19:02"/>
        <d v="2016-11-11T08:20:08"/>
        <d v="2016-01-28T20:42:12"/>
        <d v="2015-06-12T13:26:26"/>
        <d v="2015-01-18T19:26:31"/>
        <d v="2015-11-21T06:07:17"/>
        <d v="2016-10-07T16:09:02"/>
        <d v="2015-06-26T13:38:56"/>
        <d v="2014-06-10T11:40:11"/>
        <d v="2014-07-27T14:20:12"/>
        <d v="2014-06-16T18:50:38"/>
        <d v="2014-10-14T03:35:08"/>
        <d v="2015-12-07T14:50:13"/>
        <d v="2015-05-11T21:01:56"/>
        <d v="2016-12-24T09:05:43"/>
        <d v="2010-06-17T19:00:52"/>
        <d v="2014-06-10T06:31:03"/>
        <d v="2013-09-18T11:30:18"/>
        <d v="2014-10-29T04:00:45"/>
        <d v="2010-06-18T12:06:26"/>
        <d v="2011-08-06T06:30:22"/>
        <d v="2016-10-17T23:45:43"/>
        <d v="2016-07-19T15:54:51"/>
        <d v="2015-12-09T00:36:13"/>
        <d v="2015-01-06T11:44:01"/>
        <d v="2016-05-09T15:03:34"/>
        <d v="2013-02-18T21:08:59"/>
        <d v="2011-08-10T13:02:43"/>
        <d v="2013-02-07T13:08:19"/>
        <d v="2012-02-21T17:22:35"/>
        <d v="2015-07-14T00:46:49"/>
        <d v="2016-08-23T09:00:21"/>
        <d v="2014-04-07T18:20:24"/>
        <d v="2014-08-09T17:41:37"/>
        <d v="2016-05-12T05:39:32"/>
        <d v="2015-05-12T02:05:53"/>
        <d v="2012-07-09T15:12:24"/>
        <d v="2015-05-11T20:25:46"/>
        <d v="2014-03-06T09:39:45"/>
        <d v="2015-02-13T11:31:59"/>
        <d v="2010-02-06T14:03:26"/>
        <d v="2014-07-27T16:31:21"/>
        <d v="2012-10-30T15:54:56"/>
        <d v="2014-12-01T23:54:13"/>
        <d v="2016-11-15T05:34:34"/>
        <d v="2014-03-26T17:58:38"/>
        <d v="2015-03-12T19:07:13"/>
        <d v="2015-11-03T07:00:07"/>
        <d v="2014-04-09T12:45:19"/>
        <d v="2013-10-30T21:02:33"/>
        <d v="2013-05-29T22:30:21"/>
        <d v="2016-11-01T02:32:05"/>
        <d v="2013-10-31T14:15:03"/>
        <d v="2016-10-11T04:37:07"/>
        <d v="2015-11-23T08:59:34"/>
        <d v="2016-10-17T20:14:37"/>
        <d v="2015-05-14T08:25:14"/>
        <d v="2012-06-08T18:07:27"/>
        <d v="2013-04-22T20:07:24"/>
        <d v="2015-03-18T13:41:10"/>
        <d v="2013-04-23T07:38:11"/>
        <d v="2013-10-28T04:39:23"/>
        <d v="2015-04-20T17:42:58"/>
        <d v="2013-11-25T16:32:17"/>
        <d v="2016-01-05T18:00:53"/>
        <d v="2015-10-26T06:49:11"/>
        <d v="2014-04-02T04:30:10"/>
        <d v="2014-11-03T08:10:43"/>
        <d v="2013-03-18T10:15:42"/>
        <d v="2016-01-27T03:52:12"/>
        <d v="2015-01-22T00:53:50"/>
        <d v="2015-12-23T06:27:34"/>
        <d v="2014-05-24T07:25:50"/>
        <d v="2016-12-01T10:20:54"/>
        <d v="2016-02-23T01:11:38"/>
        <d v="2016-04-12T09:35:01"/>
        <d v="2013-04-25T00:45:23"/>
        <d v="2013-11-25T00:00:29"/>
        <d v="2014-07-24T10:31:23"/>
        <d v="2015-04-21T12:29:36"/>
        <d v="2016-09-20T12:11:55"/>
        <d v="2015-12-02T15:19:51"/>
        <d v="2016-05-29T07:45:23"/>
        <d v="2016-08-17T22:41:24"/>
        <d v="2016-04-07T05:57:12"/>
        <d v="2015-03-24T08:01:58"/>
        <d v="2016-04-06T11:49:42"/>
        <d v="2013-06-25T08:21:28"/>
        <d v="2014-06-13T13:08:09"/>
        <d v="2015-04-08T17:01:16"/>
        <d v="2016-11-18T10:30:57"/>
        <d v="2015-05-26T09:03:13"/>
        <d v="2015-10-12T14:58:20"/>
        <d v="2012-04-04T19:45:55"/>
        <d v="2011-09-24T18:53:16"/>
        <d v="2012-05-05T09:19:55"/>
        <d v="2014-04-02T11:59:42"/>
        <d v="2012-06-15T12:03:07"/>
        <d v="2011-11-13T08:05:32"/>
        <d v="2011-08-08T20:54:18"/>
        <d v="2010-08-05T09:09:12"/>
        <d v="2013-06-27T17:49:54"/>
        <d v="2013-01-25T01:09:15"/>
        <d v="2011-01-11T23:44:38"/>
        <d v="2011-08-08T08:58:52"/>
        <d v="2012-10-23T12:30:32"/>
        <d v="2012-01-30T16:28:50"/>
        <d v="2011-08-03T09:36:13"/>
        <d v="2012-10-10T10:12:15"/>
        <d v="2011-10-02T06:02:15"/>
        <d v="2012-02-06T18:43:55"/>
        <d v="2015-06-18T09:54:44"/>
        <d v="2012-06-14T12:02:21"/>
        <d v="2011-12-14T19:35:14"/>
        <d v="2011-04-05T12:50:48"/>
        <d v="2012-10-10T10:07:07"/>
        <d v="2013-04-29T17:47:14"/>
        <d v="2014-11-08T10:55:53"/>
        <d v="2012-12-26T21:09:34"/>
        <d v="2014-10-22T09:03:13"/>
        <d v="2012-08-13T20:13:00"/>
        <d v="2015-06-05T09:00:17"/>
        <d v="2014-04-30T08:06:09"/>
        <d v="2011-06-08T20:43:45"/>
        <d v="2013-04-01T14:16:33"/>
        <d v="2014-08-19T12:46:16"/>
        <d v="2010-10-07T11:34:30"/>
        <d v="2011-01-20T17:56:41"/>
        <d v="2012-08-15T10:40:03"/>
        <d v="2015-10-12T17:25:49"/>
        <d v="2011-06-24T12:08:56"/>
        <d v="2012-07-16T19:07:25"/>
        <d v="2013-11-13T15:08:56"/>
        <d v="2016-12-12T09:49:08"/>
        <d v="2016-12-07T23:12:49"/>
        <d v="2010-01-20T02:11:47"/>
        <d v="2010-10-12T16:40:35"/>
        <d v="2015-07-05T16:33:53"/>
        <d v="2014-11-08T15:21:27"/>
        <d v="2015-02-10T04:07:43"/>
        <d v="2014-07-23T10:32:49"/>
        <d v="2016-02-08T16:35:00"/>
        <d v="2014-07-11T18:04:23"/>
        <d v="2015-06-11T20:58:11"/>
        <d v="2014-01-04T03:41:32"/>
        <d v="2011-03-16T18:19:59"/>
        <d v="2013-03-28T13:16:31"/>
        <d v="2012-09-04T15:07:13"/>
        <d v="2013-09-19T04:13:06"/>
        <d v="2014-11-05T10:30:29"/>
        <d v="2013-10-09T16:18:59"/>
        <d v="2016-10-04T10:00:08"/>
        <d v="2012-12-12T12:00:24"/>
        <d v="2014-10-14T21:39:19"/>
        <d v="2015-12-02T08:50:10"/>
        <d v="2010-06-03T13:16:52"/>
        <d v="2013-08-13T05:07:20"/>
        <d v="2013-10-27T21:41:54"/>
        <d v="2016-01-28T08:18:30"/>
        <d v="2014-10-14T23:05:48"/>
        <d v="2015-03-03T09:36:22"/>
        <d v="2010-06-25T16:35:56"/>
        <d v="2016-06-12T22:49:59"/>
        <d v="2016-05-30T12:20:14"/>
        <d v="2014-02-13T11:58:29"/>
        <d v="2014-12-01T13:51:58"/>
        <d v="2014-01-08T07:10:27"/>
        <d v="2016-03-01T09:56:25"/>
        <d v="2013-08-02T12:30:06"/>
        <d v="2016-11-20T15:33:03"/>
        <d v="2012-12-21T12:29:34"/>
        <d v="2011-06-16T09:32:54"/>
        <d v="2012-04-19T09:05:05"/>
        <d v="2015-08-24T12:27:39"/>
        <d v="2014-06-23T10:23:11"/>
        <d v="2015-04-17T13:35:20"/>
        <d v="2016-05-25T09:13:34"/>
        <d v="2016-03-09T08:00:35"/>
        <d v="2014-10-21T12:06:58"/>
        <d v="2012-08-31T17:35:37"/>
        <d v="2017-01-10T06:24:21"/>
        <d v="2017-02-27T08:49:11"/>
        <d v="2015-07-13T10:00:22"/>
        <d v="2015-05-17T14:58:15"/>
        <d v="2015-03-19T05:55:20"/>
        <d v="2013-08-09T08:37:23"/>
        <d v="2016-04-05T05:01:47"/>
        <d v="2016-07-13T16:13:06"/>
        <d v="2015-04-02T07:11:49"/>
        <d v="2016-05-11T22:01:07"/>
        <d v="2016-12-19T07:16:37"/>
        <d v="2015-03-11T20:06:32"/>
        <d v="2015-10-02T08:04:28"/>
        <d v="2017-02-06T16:07:33"/>
        <d v="2014-08-28T13:37:05"/>
        <d v="2017-01-10T00:46:17"/>
        <d v="2016-01-11T08:34:01"/>
        <d v="2013-02-14T00:23:59"/>
        <d v="2016-08-01T06:45:43"/>
        <d v="2015-03-04T21:01:06"/>
        <d v="2016-09-20T06:04:01"/>
        <d v="2016-04-07T10:55:00"/>
        <d v="2016-02-17T07:00:04"/>
        <d v="2017-02-02T12:00:27"/>
        <d v="2016-11-17T12:25:44"/>
        <d v="2016-10-21T01:44:32"/>
        <d v="2016-02-25T10:11:30"/>
        <d v="2015-07-12T10:31:40"/>
        <d v="2016-11-01T03:41:42"/>
        <d v="2015-01-29T06:00:59"/>
        <d v="2015-10-15T04:20:00"/>
        <d v="2015-09-15T01:59:58"/>
        <d v="2015-06-08T07:01:08"/>
        <d v="2013-01-02T12:19:25"/>
        <d v="2012-10-02T12:22:48"/>
        <d v="2015-08-25T12:38:02"/>
        <d v="2013-02-06T23:28:39"/>
        <d v="2012-05-02T11:43:09"/>
        <d v="2012-03-28T22:10:24"/>
        <d v="2013-10-16T20:39:33"/>
        <d v="2012-02-07T13:10:26"/>
        <d v="2014-04-03T03:30:44"/>
        <d v="2012-02-16T17:35:10"/>
        <d v="2014-03-18T10:50:25"/>
        <d v="2013-10-01T09:56:17"/>
        <d v="2015-04-15T11:49:39"/>
        <d v="2014-01-07T11:00:48"/>
        <d v="2012-02-19T09:12:52"/>
        <d v="2015-07-09T10:02:25"/>
        <d v="2015-10-22T10:38:33"/>
        <d v="2012-08-06T11:29:43"/>
        <d v="2015-07-20T09:15:12"/>
        <d v="2013-06-26T17:27:16"/>
        <d v="2016-03-23T08:00:09"/>
        <d v="2011-12-29T10:54:07"/>
        <d v="2015-05-28T07:22:48"/>
        <d v="2016-10-01T08:01:15"/>
        <d v="2014-08-22T11:00:15"/>
        <d v="2016-01-12T11:10:22"/>
        <d v="2013-10-14T11:22:35"/>
        <d v="2015-07-16T22:40:36"/>
        <d v="2013-07-29T07:56:31"/>
        <d v="2014-03-26T13:08:47"/>
        <d v="2013-05-29T13:51:41"/>
        <d v="2014-06-16T11:03:28"/>
        <d v="2015-11-23T01:05:39"/>
        <d v="2016-12-06T11:47:27"/>
        <d v="2015-02-26T16:31:51"/>
        <d v="2016-01-02T06:48:43"/>
        <d v="2014-10-02T16:04:43"/>
        <d v="2017-02-08T06:55:16"/>
        <d v="2013-10-25T15:00:14"/>
        <d v="2016-03-23T11:49:04"/>
        <d v="2017-01-31T11:51:40"/>
        <d v="2013-10-22T05:48:53"/>
        <d v="2017-03-06T10:01:30"/>
        <d v="2016-10-04T11:39:06"/>
        <d v="2014-01-21T09:00:17"/>
        <d v="2015-08-05T11:00:10"/>
        <d v="2015-07-15T07:59:25"/>
        <d v="2016-11-14T13:01:18"/>
        <d v="2013-03-03T08:52:45"/>
        <d v="2016-11-02T16:07:53"/>
        <d v="2014-07-26T00:17:57"/>
        <d v="2016-07-21T23:52:18"/>
        <d v="2015-10-19T07:09:07"/>
        <d v="2017-01-17T07:32:48"/>
        <d v="2016-04-07T14:50:51"/>
        <d v="2016-11-08T02:50:46"/>
        <d v="2016-05-15T14:28:49"/>
        <d v="2015-05-12T10:01:27"/>
        <d v="2016-11-28T11:18:56"/>
        <d v="2014-02-24T16:24:10"/>
        <d v="2017-01-24T09:23:40"/>
        <d v="2014-10-14T06:02:38"/>
        <d v="2015-01-10T11:58:33"/>
        <d v="2016-05-06T05:58:34"/>
        <d v="2016-11-15T12:28:27"/>
        <d v="2016-04-09T12:59:52"/>
        <d v="2014-11-25T11:54:57"/>
        <d v="2017-02-09T17:58:35"/>
        <d v="2017-02-10T08:54:23"/>
        <d v="2016-12-21T12:51:53"/>
        <d v="2016-11-09T16:00:04"/>
        <d v="2015-11-07T08:47:16"/>
        <d v="2017-02-15T05:10:42"/>
        <d v="2014-01-24T04:00:57"/>
        <d v="2014-11-22T06:47:59"/>
        <d v="2013-12-06T07:38:09"/>
        <d v="2012-01-28T08:17:03"/>
        <d v="2015-11-30T09:01:07"/>
        <d v="2015-01-16T11:21:39"/>
        <d v="2015-08-18T06:59:51"/>
        <d v="2011-05-23T22:51:37"/>
        <d v="2015-11-14T20:11:26"/>
        <d v="2012-03-09T19:00:04"/>
        <d v="2011-02-11T11:07:25"/>
        <d v="2012-05-29T20:27:23"/>
        <d v="2013-08-08T15:07:34"/>
        <d v="2014-06-02T08:01:00"/>
        <d v="2012-06-07T11:51:29"/>
        <d v="2013-10-24T15:57:40"/>
        <d v="2009-09-13T22:05:30"/>
        <d v="2012-03-19T15:26:58"/>
        <d v="2012-03-19T08:44:36"/>
        <d v="2012-08-30T08:59:59"/>
        <d v="2012-12-21T09:21:20"/>
        <d v="2012-12-27T14:54:16"/>
        <d v="2012-01-19T09:33:46"/>
        <d v="2012-02-08T17:00:49"/>
        <d v="2014-02-24T12:10:33"/>
        <d v="2011-01-21T16:46:49"/>
        <d v="2012-06-14T09:26:56"/>
        <d v="2013-05-21T19:31:36"/>
        <d v="2013-11-27T12:50:34"/>
        <d v="2011-11-02T18:39:56"/>
        <d v="2010-11-20T11:34:51"/>
        <d v="2014-07-14T08:41:12"/>
        <d v="2012-02-08T20:02:09"/>
        <d v="2012-04-05T11:15:33"/>
        <d v="2014-07-31T15:06:36"/>
        <d v="2013-02-02T15:42:17"/>
        <d v="2013-02-19T11:03:35"/>
        <d v="2014-04-06T16:06:29"/>
        <d v="2014-03-18T07:11:18"/>
        <d v="2012-04-03T15:00:26"/>
        <d v="2012-05-08T05:14:17"/>
        <d v="2012-04-05T09:25:43"/>
        <d v="2009-09-23T09:24:10"/>
        <d v="2010-01-14T05:00:49"/>
        <d v="2009-08-25T07:26:54"/>
        <d v="2013-11-14T17:58:05"/>
        <d v="2014-02-26T11:36:40"/>
        <d v="2017-03-04T22:15:01"/>
        <d v="2017-03-10T13:29:29"/>
        <d v="2017-03-13T10:07:27"/>
        <d v="2017-02-24T13:14:45"/>
        <d v="2017-02-27T16:32:11"/>
        <d v="2017-03-09T16:49:08"/>
        <d v="2014-07-22T14:00:40"/>
        <d v="2015-05-15T10:45:37"/>
        <d v="2014-06-17T06:59:06"/>
        <d v="2015-11-24T13:35:43"/>
        <d v="2014-07-18T16:08:10"/>
        <d v="2015-01-07T07:04:31"/>
        <d v="2014-05-08T07:36:30"/>
        <d v="2014-10-06T08:04:58"/>
        <d v="2014-05-12T05:44:03"/>
        <d v="2014-01-27T14:11:35"/>
        <d v="2014-05-27T07:22:23"/>
        <d v="2014-05-30T13:31:24"/>
        <d v="2016-11-18T11:11:49"/>
        <d v="2016-09-30T07:25:38"/>
        <d v="2015-06-12T11:31:44"/>
        <d v="2014-09-15T08:51:10"/>
        <d v="2015-11-19T11:48:25"/>
        <d v="2016-05-25T09:27:49"/>
        <d v="2015-02-24T16:02:36"/>
        <d v="2016-09-02T11:10:31"/>
        <d v="2016-07-26T06:34:36"/>
        <d v="2015-12-22T14:22:18"/>
        <d v="2015-07-13T10:37:08"/>
        <d v="2016-12-04T12:12:50"/>
        <d v="2015-03-30T18:25:39"/>
        <d v="2015-04-07T07:12:32"/>
        <d v="2015-04-09T08:13:42"/>
        <d v="2014-11-11T09:21:00"/>
        <d v="2015-04-02T14:02:16"/>
        <d v="2015-05-06T10:48:24"/>
        <d v="2015-09-17T06:52:58"/>
        <d v="2014-12-05T14:20:36"/>
        <d v="2015-06-04T07:35:24"/>
        <d v="2016-01-08T08:58:00"/>
        <d v="2016-04-06T12:36:48"/>
        <d v="2014-11-11T08:31:10"/>
        <d v="2015-11-13T16:16:40"/>
        <d v="2015-09-01T14:25:56"/>
        <d v="2015-12-08T09:40:25"/>
        <d v="2015-09-21T04:45:33"/>
        <d v="2016-02-25T15:16:56"/>
        <d v="2015-02-28T09:19:25"/>
        <d v="2016-01-11T11:30:11"/>
        <d v="2014-11-17T20:32:21"/>
        <d v="2015-05-26T10:39:56"/>
        <d v="2015-03-24T17:39:31"/>
        <d v="2015-07-30T07:53:44"/>
        <d v="2015-01-13T12:14:20"/>
        <d v="2016-08-10T12:03:57"/>
        <d v="2015-11-10T14:12:46"/>
        <d v="2016-10-26T12:53:03"/>
        <d v="2015-07-27T16:18:50"/>
        <d v="2015-08-20T16:23:36"/>
        <d v="2015-09-01T11:02:22"/>
        <d v="2015-03-11T14:27:28"/>
        <d v="2015-07-09T20:30:03"/>
        <d v="2015-01-22T17:21:47"/>
        <d v="2014-10-14T17:37:23"/>
        <d v="2015-07-06T08:50:32"/>
        <d v="2014-11-11T12:07:04"/>
        <d v="2016-06-07T07:02:20"/>
        <d v="2014-12-16T12:29:19"/>
        <d v="2015-06-24T07:40:52"/>
        <d v="2014-11-24T22:17:44"/>
        <d v="2015-03-01T11:04:04"/>
        <d v="2015-09-28T18:53:43"/>
        <d v="2015-07-09T07:33:37"/>
        <d v="2015-01-27T00:41:33"/>
        <d v="2016-12-12T18:54:47"/>
        <d v="2015-09-15T12:22:38"/>
        <d v="2014-12-03T13:14:16"/>
        <d v="2015-06-02T13:59:44"/>
        <d v="2014-11-13T12:28:26"/>
        <d v="2016-03-14T22:26:04"/>
        <d v="2016-01-05T11:44:56"/>
        <d v="2015-04-13T08:18:51"/>
        <d v="2016-01-30T13:10:58"/>
        <d v="2015-12-03T16:56:47"/>
        <d v="2016-08-13T06:02:55"/>
        <d v="2014-12-09T18:39:50"/>
        <d v="2015-03-19T05:48:48"/>
        <d v="2014-10-06T19:22:37"/>
        <d v="2015-07-19T13:01:15"/>
        <d v="2015-08-08T01:47:55"/>
        <d v="2015-07-26T09:34:42"/>
        <d v="2016-10-12T09:41:13"/>
        <d v="2014-04-30T18:38:02"/>
        <d v="2015-07-13T08:41:00"/>
        <d v="2016-06-15T12:42:26"/>
        <d v="2015-01-15T09:42:23"/>
        <d v="2014-07-11T13:13:07"/>
        <d v="2015-01-23T12:34:04"/>
        <d v="2014-12-20T09:43:09"/>
        <d v="2014-09-10T16:41:35"/>
        <d v="2015-01-22T08:29:56"/>
        <d v="2015-02-09T09:23:56"/>
        <d v="2014-12-01T08:54:50"/>
        <d v="2014-09-27T13:25:08"/>
        <d v="2016-05-12T13:55:49"/>
        <d v="2015-06-08T20:04:52"/>
        <d v="2016-02-11T23:38:53"/>
        <d v="2015-02-10T10:49:11"/>
        <d v="2016-12-30T13:06:06"/>
        <d v="2016-01-12T19:08:24"/>
        <d v="2016-04-28T18:23:33"/>
        <d v="2015-02-05T21:14:57"/>
        <d v="2016-01-28T13:35:43"/>
        <d v="2015-06-24T20:27:54"/>
        <d v="2015-09-04T22:39:46"/>
        <d v="2015-11-30T06:46:10"/>
        <d v="2015-01-27T15:09:48"/>
        <d v="2015-10-08T13:57:42"/>
        <d v="2015-09-18T11:38:49"/>
        <d v="2016-01-14T13:35:13"/>
        <d v="2015-07-01T19:00:54"/>
        <d v="2015-02-17T08:00:28"/>
        <d v="2014-07-16T07:00:22"/>
        <d v="2016-04-25T10:06:31"/>
        <d v="2015-08-26T20:33:41"/>
        <d v="2016-10-27T06:27:51"/>
        <d v="2016-10-11T03:16:33"/>
        <d v="2016-08-24T23:35:13"/>
        <d v="2014-10-30T19:25:15"/>
        <d v="2014-09-19T17:44:16"/>
        <d v="2017-02-13T13:48:10"/>
        <d v="2015-11-30T12:15:00"/>
        <d v="2017-01-03T08:36:49"/>
        <d v="2017-02-03T20:50:08"/>
        <d v="2016-03-23T10:45:50"/>
        <d v="2017-01-26T15:03:59"/>
        <d v="2016-02-23T06:27:36"/>
        <d v="2016-05-05T12:55:18"/>
        <d v="2016-02-07T07:18:05"/>
        <d v="2016-11-29T20:29:27"/>
        <d v="2011-08-28T16:18:17"/>
        <d v="2012-06-28T20:28:16"/>
        <d v="2013-03-07T18:40:25"/>
        <d v="2015-09-01T13:36:37"/>
        <d v="2012-08-24T09:15:48"/>
        <d v="2013-04-08T18:27:33"/>
        <d v="2012-04-26T12:58:51"/>
        <d v="2012-09-21T19:42:01"/>
        <d v="2011-01-14T02:18:49"/>
        <d v="2012-04-23T17:47:35"/>
        <d v="2011-12-16T15:49:52"/>
        <d v="2010-06-24T18:46:20"/>
        <d v="2012-10-11T09:57:49"/>
        <d v="2010-08-26T16:16:16"/>
        <d v="2010-05-11T22:54:15"/>
        <d v="2014-09-30T23:52:50"/>
        <d v="2012-06-28T08:35:45"/>
        <d v="2012-12-14T14:48:33"/>
        <d v="2012-07-17T09:26:34"/>
        <d v="2015-08-11T14:28:04"/>
        <d v="2012-03-31T07:30:08"/>
        <d v="2011-06-17T10:46:23"/>
        <d v="2012-03-02T10:00:03"/>
        <d v="2011-08-16T14:00:03"/>
        <d v="2011-09-07T15:57:59"/>
        <d v="2012-03-23T08:59:36"/>
        <d v="2012-04-26T17:59:57"/>
        <d v="2011-10-17T07:11:48"/>
        <d v="2013-04-09T08:33:59"/>
        <d v="2012-04-23T21:27:56"/>
        <d v="2010-12-30T12:08:34"/>
        <d v="2012-04-25T15:39:48"/>
        <d v="2013-03-14T20:02:20"/>
        <d v="2012-04-23T07:29:04"/>
        <d v="2012-05-07T14:42:55"/>
        <d v="2013-02-22T15:54:52"/>
        <d v="2011-07-06T13:05:38"/>
        <d v="2015-01-13T15:13:07"/>
        <d v="2012-11-13T07:33:57"/>
        <d v="2012-05-24T10:32:55"/>
        <d v="2015-08-28T10:38:24"/>
        <d v="2014-08-07T11:48:38"/>
        <d v="2016-05-08T13:35:08"/>
        <d v="2014-10-15T16:22:14"/>
        <d v="2015-02-11T17:20:16"/>
        <d v="2015-09-10T23:07:49"/>
        <d v="2015-04-10T17:45:04"/>
        <d v="2014-07-15T14:50:34"/>
        <d v="2015-02-23T11:25:49"/>
        <d v="2015-03-15T15:56:12"/>
        <d v="2016-01-02T02:43:33"/>
        <d v="2014-11-28T13:02:41"/>
        <d v="2016-12-27T16:09:49"/>
        <d v="2014-08-03T01:21:17"/>
        <d v="2015-01-23T12:09:13"/>
        <d v="2014-10-30T07:40:52"/>
        <d v="2015-02-17T11:15:30"/>
        <d v="2014-10-14T08:20:28"/>
        <d v="2014-06-18T19:43:24"/>
        <d v="2016-08-30T06:24:45"/>
        <d v="2015-09-22T15:13:41"/>
        <d v="2016-03-31T05:46:00"/>
        <d v="2014-10-18T15:24:52"/>
        <d v="2014-11-18T11:22:37"/>
        <d v="2012-05-29T12:16:11"/>
        <d v="2014-11-09T18:11:14"/>
        <d v="2013-09-29T10:01:31"/>
        <d v="2015-08-01T12:01:43"/>
        <d v="2012-02-08T17:56:15"/>
        <d v="2015-03-18T12:45:05"/>
        <d v="2015-07-23T08:19:14"/>
        <d v="2012-07-17T12:22:46"/>
        <d v="2013-01-30T10:01:51"/>
        <d v="2009-11-10T08:48:32"/>
        <d v="2014-10-31T10:59:05"/>
        <d v="2013-07-08T18:32:46"/>
        <d v="2011-06-02T07:34:15"/>
        <d v="2013-01-24T04:14:21"/>
        <d v="2014-12-04T13:39:12"/>
        <d v="2011-08-30T08:12:01"/>
        <d v="2013-07-28T02:46:58"/>
        <d v="2013-08-23T02:14:17"/>
        <d v="2010-12-01T18:34:58"/>
        <d v="2012-06-08T04:29:29"/>
        <d v="2015-01-22T19:18:58"/>
        <d v="2013-09-07T12:36:19"/>
        <d v="2012-03-05T10:33:23"/>
        <d v="2016-09-05T07:00:37"/>
        <d v="2013-04-26T10:11:10"/>
        <d v="2015-08-12T07:13:26"/>
        <d v="2012-02-21T22:03:05"/>
        <d v="2017-02-03T11:26:21"/>
        <d v="2012-07-22T20:46:47"/>
        <d v="2015-04-30T17:52:43"/>
        <d v="2012-04-27T07:43:13"/>
        <d v="2012-11-09T15:47:37"/>
        <d v="2014-04-15T09:53:06"/>
        <d v="2015-03-30T12:38:26"/>
        <d v="2011-10-13T12:58:04"/>
        <d v="2015-02-04T14:49:34"/>
        <d v="2015-09-13T04:41:29"/>
        <d v="2016-08-12T04:35:39"/>
        <d v="2015-05-30T19:20:51"/>
        <d v="2014-07-01T16:58:19"/>
        <d v="2016-03-11T07:36:29"/>
        <d v="2014-07-22T15:32:28"/>
        <d v="2015-03-24T13:05:38"/>
        <d v="2016-08-02T07:59:54"/>
        <d v="2015-08-17T18:31:52"/>
        <d v="2017-01-09T13:40:35"/>
        <d v="2016-03-20T00:12:01"/>
        <d v="2015-03-13T18:51:57"/>
        <d v="2014-07-09T06:12:29"/>
        <d v="2016-04-27T11:49:05"/>
        <d v="2014-12-12T18:36:34"/>
        <d v="2015-02-24T16:14:07"/>
        <d v="2014-07-10T11:41:37"/>
        <d v="2015-08-21T16:32:59"/>
        <d v="2014-07-17T11:55:03"/>
        <d v="2015-04-15T23:50:03"/>
        <d v="2015-10-17T07:04:58"/>
        <d v="2016-09-29T15:43:54"/>
        <d v="2015-01-15T10:28:00"/>
        <d v="2015-05-15T20:09:29"/>
        <d v="2014-06-05T15:07:12"/>
        <d v="2015-11-24T23:55:36"/>
        <d v="2015-11-30T08:12:33"/>
        <d v="2015-02-07T08:13:46"/>
        <d v="2016-02-22T04:52:07"/>
        <d v="2016-01-19T06:08:17"/>
        <d v="2016-01-13T13:45:24"/>
        <d v="2014-09-05T11:13:41"/>
        <d v="2015-03-26T12:17:06"/>
        <d v="2014-07-08T15:13:48"/>
        <d v="2017-01-24T21:51:40"/>
        <d v="2014-07-08T07:56:49"/>
        <d v="2016-05-20T00:11:57"/>
        <d v="2015-08-24T12:10:01"/>
        <d v="2014-06-19T10:05:47"/>
        <d v="2016-01-25T13:36:40"/>
        <d v="2012-08-29T13:39:09"/>
        <d v="2014-10-03T09:56:08"/>
        <d v="2013-12-09T13:54:14"/>
        <d v="2012-03-29T17:13:43"/>
        <d v="2016-05-18T04:59:50"/>
        <d v="2014-03-28T09:06:22"/>
        <d v="2015-06-29T12:59:32"/>
        <d v="2017-02-01T11:14:28"/>
        <d v="2012-06-14T21:42:31"/>
        <d v="2016-07-13T13:08:45"/>
        <d v="2016-11-30T00:03:34"/>
        <d v="2014-12-08T19:26:10"/>
        <d v="2012-08-22T11:38:14"/>
        <d v="2014-04-01T09:00:12"/>
        <d v="2016-03-24T03:56:04"/>
        <d v="2015-07-26T15:52:09"/>
        <d v="2014-09-20T12:59:11"/>
        <d v="2015-10-02T11:01:01"/>
        <d v="2015-09-26T13:13:24"/>
        <d v="2015-09-03T20:00:42"/>
        <d v="2015-04-21T09:56:28"/>
        <d v="2016-11-15T09:50:16"/>
        <d v="2016-11-17T22:09:26"/>
        <d v="2012-08-23T02:07:02"/>
        <d v="2016-10-15T11:26:48"/>
        <d v="2015-05-04T07:04:29"/>
        <d v="2015-10-27T11:54:21"/>
        <d v="2014-11-10T15:11:07"/>
        <d v="2015-04-14T04:55:22"/>
        <d v="2016-06-02T18:31:52"/>
        <d v="2015-08-01T20:03:47"/>
        <d v="2016-05-03T17:28:59"/>
        <d v="2014-01-28T11:45:32"/>
        <d v="2016-08-30T07:45:21"/>
        <d v="2015-02-02T14:49:21"/>
        <d v="2016-09-23T06:45:14"/>
        <d v="2016-09-26T05:11:15"/>
        <d v="2014-12-16T13:54:55"/>
        <d v="2015-01-20T12:45:48"/>
        <d v="2015-04-08T19:51:14"/>
        <d v="2014-08-29T11:51:03"/>
        <d v="2016-06-14T21:55:08"/>
        <d v="2016-11-15T05:58:35"/>
        <d v="2017-02-08T11:00:35"/>
        <d v="2014-10-09T12:13:23"/>
        <d v="2015-08-09T23:31:09"/>
        <d v="2015-07-14T22:16:59"/>
        <d v="2016-02-08T09:09:20"/>
        <d v="2015-12-03T15:55:41"/>
        <d v="2016-11-21T06:59:03"/>
        <d v="2015-11-19T11:20:09"/>
        <d v="2014-11-09T19:48:45"/>
        <d v="2014-05-12T07:38:47"/>
        <d v="2015-02-20T06:25:26"/>
        <d v="2016-01-12T12:47:27"/>
        <d v="2017-02-01T08:31:28"/>
        <d v="2016-06-30T14:17:33"/>
        <d v="2016-06-30T13:13:14"/>
        <d v="2015-03-18T17:40:10"/>
        <d v="2015-09-25T09:06:58"/>
        <d v="2013-09-25T15:00:10"/>
        <d v="2015-07-22T09:55:13"/>
        <d v="2015-08-06T06:56:47"/>
        <d v="2015-11-04T16:36:37"/>
        <d v="2015-03-20T13:29:34"/>
        <d v="2015-08-19T10:20:39"/>
        <d v="2016-01-11T14:13:36"/>
        <d v="2015-09-28T06:07:45"/>
        <d v="2015-11-10T16:51:36"/>
        <d v="2014-06-30T16:29:40"/>
        <d v="2014-11-19T09:58:36"/>
        <d v="2015-12-06T13:13:10"/>
        <d v="2014-09-30T04:59:59"/>
        <d v="2016-06-08T07:11:10"/>
        <d v="2014-10-11T12:34:49"/>
        <d v="2016-04-22T06:59:34"/>
        <d v="2014-06-02T16:42:23"/>
        <d v="2015-08-25T11:09:25"/>
        <d v="2015-01-28T16:01:34"/>
        <d v="2016-03-06T21:04:51"/>
        <d v="2014-06-15T13:29:10"/>
        <d v="2014-10-20T12:55:40"/>
        <d v="2015-01-30T10:07:20"/>
        <d v="2014-06-30T13:57:05"/>
        <d v="2015-02-26T08:42:10"/>
        <d v="2014-09-10T15:23:43"/>
        <d v="2015-05-30T07:21:58"/>
        <d v="2015-01-23T18:51:10"/>
        <d v="2016-06-30T15:04:50"/>
        <d v="2015-04-18T18:31:16"/>
        <d v="2015-03-26T09:22:37"/>
        <d v="2015-02-23T00:01:00"/>
        <d v="2014-07-13T19:19:26"/>
        <d v="2014-08-26T19:22:19"/>
        <d v="2015-02-12T20:21:58"/>
        <d v="2014-11-21T12:16:00"/>
        <d v="2015-07-02T14:33:43"/>
        <d v="2014-05-28T13:33:28"/>
        <d v="2014-07-09T13:31:03"/>
        <d v="2014-08-19T12:59:32"/>
        <d v="2017-03-07T10:35:34"/>
        <d v="2017-03-06T11:14:37"/>
        <d v="2017-01-21T08:33:50"/>
        <d v="2017-02-21T12:41:54"/>
        <d v="2017-02-07T13:59:18"/>
        <d v="2014-09-16T23:04:43"/>
        <d v="2013-04-27T10:47:23"/>
        <d v="2016-05-22T08:45:26"/>
        <d v="2016-08-29T19:35:41"/>
        <d v="2014-07-07T21:30:28"/>
        <d v="2014-05-21T09:53:10"/>
        <d v="2013-06-06T17:29:20"/>
        <d v="2015-11-14T07:41:24"/>
        <d v="2016-09-16T07:43:16"/>
        <d v="2016-01-18T01:33:48"/>
        <d v="2015-09-07T23:59:53"/>
        <d v="2014-10-22T13:57:29"/>
        <d v="2016-04-05T06:19:05"/>
        <d v="2016-02-17T16:44:54"/>
        <d v="2016-10-12T03:10:53"/>
        <d v="2013-08-07T05:03:18"/>
        <d v="2016-11-30T12:34:13"/>
        <d v="2014-11-01T12:08:08"/>
        <d v="2015-07-13T23:50:59"/>
        <d v="2017-01-10T09:52:15"/>
        <d v="2016-03-23T05:55:11"/>
        <d v="2015-07-13T08:14:23"/>
        <d v="2015-11-25T06:23:54"/>
        <d v="2015-03-31T21:46:37"/>
        <d v="2013-03-18T04:59:35"/>
        <d v="2014-08-21T04:37:02"/>
        <d v="2013-04-25T11:23:48"/>
        <d v="2015-02-08T22:32:54"/>
        <d v="2016-09-13T08:03:12"/>
        <d v="2013-02-10T18:54:10"/>
        <d v="2014-03-24T07:59:33"/>
        <d v="2013-12-03T14:01:27"/>
        <d v="2016-09-06T19:26:44"/>
        <d v="2014-03-21T13:18:37"/>
        <d v="2015-02-09T16:45:52"/>
        <d v="2014-09-29T07:46:42"/>
        <d v="2012-05-01T09:16:27"/>
        <d v="2016-09-18T23:53:27"/>
        <d v="2012-01-29T17:29:58"/>
        <d v="2012-05-15T15:42:48"/>
        <d v="2014-07-30T10:45:11"/>
        <d v="2012-05-15T07:33:17"/>
        <d v="2016-08-03T09:03:22"/>
        <d v="2015-03-05T11:10:37"/>
        <d v="2012-06-18T13:35:45"/>
        <d v="2014-04-18T13:17:22"/>
        <d v="2011-11-08T10:21:44"/>
        <d v="2012-07-27T13:37:03"/>
        <d v="2014-08-12T07:15:51"/>
        <d v="2015-03-09T10:58:47"/>
        <d v="2013-12-12T13:36:41"/>
        <d v="2016-07-22T07:45:32"/>
        <d v="2016-09-26T02:36:23"/>
        <d v="2016-06-03T00:47:46"/>
        <d v="2013-05-21T03:04:18"/>
        <d v="2012-12-03T17:31:33"/>
        <d v="2012-01-18T16:53:15"/>
        <d v="2013-04-09T05:54:44"/>
        <d v="2012-04-30T23:00:31"/>
        <d v="2012-10-12T05:53:48"/>
        <d v="2011-07-12T08:01:58"/>
        <d v="2015-06-17T15:00:50"/>
        <d v="2012-02-28T06:45:23"/>
        <d v="2014-04-16T11:49:50"/>
        <d v="2014-02-16T08:55:30"/>
        <d v="2012-12-14T04:45:40"/>
        <d v="2013-09-20T12:51:34"/>
        <d v="2016-04-14T12:45:21"/>
        <d v="2013-02-05T19:02:08"/>
        <d v="2011-11-15T16:19:14"/>
        <d v="2015-05-11T23:07:56"/>
        <d v="2015-06-17T08:03:24"/>
        <d v="2014-07-26T15:28:26"/>
        <d v="2015-10-23T06:03:41"/>
        <d v="2017-02-08T02:44:48"/>
        <d v="2015-01-14T14:35:54"/>
        <d v="2015-01-22T14:11:58"/>
        <d v="2015-04-09T04:50:46"/>
        <d v="2014-10-08T10:54:03"/>
        <d v="2016-07-06T20:32:47"/>
        <d v="2014-06-25T05:39:40"/>
        <d v="2014-06-17T20:45:52"/>
        <d v="2016-06-29T08:50:43"/>
        <d v="2015-02-20T16:18:54"/>
        <d v="2015-01-12T14:31:43"/>
        <d v="2016-08-09T13:35:59"/>
        <d v="2015-06-27T21:32:39"/>
        <d v="2015-06-21T02:03:25"/>
        <d v="2016-02-16T08:35:59"/>
        <d v="2014-05-21T04:37:21"/>
        <d v="2014-06-05T04:40:28"/>
        <d v="2014-06-08T14:34:00"/>
        <d v="2015-07-16T08:12:01"/>
        <d v="2016-05-16T22:21:10"/>
        <d v="2014-11-05T05:16:06"/>
        <d v="2014-09-17T21:50:09"/>
        <d v="2015-07-07T07:31:47"/>
        <d v="2015-06-02T17:34:36"/>
        <d v="2014-08-30T02:53:10"/>
        <d v="2015-07-28T04:07:53"/>
        <d v="2015-06-29T22:24:50"/>
        <d v="2015-05-30T12:57:18"/>
        <d v="2015-07-23T12:18:55"/>
        <d v="2016-03-22T03:55:25"/>
        <d v="2014-04-29T19:21:04"/>
        <d v="2015-01-24T03:55:03"/>
        <d v="2015-02-19T09:51:38"/>
        <d v="2016-11-19T09:49:21"/>
        <d v="2015-04-09T01:35:15"/>
        <d v="2016-07-08T10:38:29"/>
        <d v="2015-07-03T03:13:12"/>
        <d v="2015-01-19T07:14:22"/>
        <d v="2015-09-03T06:21:26"/>
        <d v="2015-05-15T04:36:49"/>
        <d v="2016-02-01T06:39:49"/>
        <d v="2014-08-24T14:08:55"/>
        <d v="2015-02-25T08:24:52"/>
        <d v="2015-03-03T16:16:46"/>
        <d v="2015-05-11T22:29:56"/>
        <d v="2015-11-04T11:01:26"/>
        <d v="2015-06-15T16:50:12"/>
        <d v="2016-05-04T08:24:26"/>
        <d v="2015-09-06T22:21:09"/>
        <d v="2016-05-05T02:25:18"/>
        <d v="2014-04-29T12:09:08"/>
        <d v="2015-06-16T11:47:50"/>
        <d v="2014-10-26T09:01:34"/>
        <d v="2015-09-20T19:03:53"/>
        <d v="2015-01-15T15:02:10"/>
        <d v="2015-11-05T08:53:37"/>
        <d v="2017-01-10T22:16:58"/>
        <d v="2015-10-30T13:48:04"/>
        <d v="2014-07-22T06:34:56"/>
        <d v="2014-08-01T21:45:54"/>
        <d v="2015-02-24T16:51:19"/>
        <d v="2015-10-14T09:44:57"/>
        <d v="2014-05-25T14:51:35"/>
        <d v="2016-05-02T09:42:30"/>
        <d v="2016-12-05T05:06:20"/>
        <d v="2015-04-08T16:23:53"/>
        <d v="2015-04-14T08:36:34"/>
        <d v="2016-03-24T11:21:05"/>
        <d v="2015-04-29T07:34:19"/>
        <d v="2016-03-24T02:16:40"/>
        <d v="2014-08-06T16:10:11"/>
        <d v="2016-01-20T16:03:49"/>
        <d v="2014-05-21T17:05:03"/>
        <d v="2014-07-15T20:34:57"/>
        <d v="2015-04-17T09:11:59"/>
        <d v="2015-12-31T16:11:11"/>
        <d v="2015-06-09T16:54:07"/>
        <d v="2016-12-22T14:04:55"/>
        <d v="2014-11-11T05:04:55"/>
        <d v="2015-08-17T00:41:44"/>
        <d v="2016-04-20T11:12:56"/>
        <d v="2015-09-10T06:10:48"/>
        <d v="2014-05-25T10:57:09"/>
        <d v="2014-07-11T08:12:03"/>
        <d v="2015-06-17T06:43:27"/>
        <d v="2014-11-06T18:44:19"/>
        <d v="2016-09-14T14:55:21"/>
        <d v="2016-06-09T20:41:12"/>
        <d v="2016-09-05T11:50:54"/>
        <d v="2016-06-19T06:14:41"/>
        <d v="2014-04-16T20:32:45"/>
        <d v="2014-12-01T09:43:33"/>
        <d v="2015-04-20T18:47:18"/>
        <d v="2014-12-29T11:37:11"/>
        <d v="2016-12-18T12:16:26"/>
        <d v="2016-04-04T19:04:53"/>
        <d v="2015-06-16T09:51:19"/>
        <d v="2016-10-29T14:55:24"/>
        <d v="2015-05-04T06:46:35"/>
        <d v="2015-12-21T09:24:21"/>
        <d v="2015-07-07T13:44:12"/>
        <d v="2014-10-04T06:20:36"/>
        <d v="2016-04-01T06:18:38"/>
        <d v="2016-01-01T13:40:37"/>
        <d v="2014-11-05T09:27:15"/>
        <d v="2015-02-11T17:50:01"/>
        <d v="2015-09-14T07:11:24"/>
        <d v="2014-12-12T02:15:24"/>
        <d v="2014-10-10T04:50:40"/>
        <d v="2014-07-30T12:43:05"/>
        <d v="2014-07-11T09:49:52"/>
        <d v="2016-02-15T13:12:08"/>
        <d v="2014-08-18T09:08:24"/>
        <d v="2014-11-10T10:33:15"/>
        <d v="2015-02-02T15:40:15"/>
        <d v="2014-06-21T05:19:52"/>
        <d v="2016-11-27T13:48:41"/>
        <d v="2015-09-11T07:30:58"/>
        <d v="2015-10-01T07:57:33"/>
        <d v="2016-05-24T17:52:38"/>
        <d v="2014-07-09T21:37:12"/>
        <d v="2014-12-09T13:42:19"/>
        <d v="2015-07-25T02:33:16"/>
        <d v="2015-07-10T20:00:18"/>
        <d v="2014-10-28T15:13:51"/>
        <d v="2016-08-23T17:21:53"/>
        <d v="2015-07-14T07:34:26"/>
        <d v="2016-03-15T13:03:57"/>
        <d v="2016-05-09T09:33:39"/>
        <d v="2014-10-16T22:23:21"/>
        <d v="2015-04-13T12:11:27"/>
        <d v="2015-05-18T10:27:06"/>
        <d v="2015-12-15T19:09:34"/>
        <d v="2014-07-08T14:08:59"/>
        <d v="2015-01-13T13:46:34"/>
        <d v="2016-02-15T01:33:10"/>
        <d v="2014-04-26T03:26:29"/>
        <d v="2015-08-28T21:37:27"/>
        <d v="2015-10-01T07:06:47"/>
        <d v="2014-07-06T06:52:09"/>
        <d v="2015-02-23T11:01:10"/>
        <d v="2014-08-26T13:16:44"/>
        <d v="2015-04-03T12:58:47"/>
        <d v="2015-01-08T19:39:39"/>
        <d v="2015-04-09T05:21:50"/>
        <d v="2014-08-12T06:01:08"/>
        <d v="2015-02-09T10:22:59"/>
        <d v="2014-06-16T08:03:49"/>
        <d v="2016-02-03T15:57:26"/>
        <d v="2014-04-25T05:32:38"/>
        <d v="2015-04-07T06:01:04"/>
        <d v="2014-08-20T22:59:23"/>
        <d v="2015-01-20T19:57:17"/>
        <d v="2016-05-05T14:57:33"/>
        <d v="2014-05-16T07:16:04"/>
        <d v="2016-07-02T06:00:08"/>
        <d v="2014-09-30T07:37:03"/>
        <d v="2014-06-13T02:58:33"/>
        <d v="2014-12-31T08:53:34"/>
        <d v="2014-07-25T11:25:12"/>
        <d v="2014-12-09T10:33:38"/>
        <d v="2015-01-30T15:02:35"/>
        <d v="2015-11-26T11:17:39"/>
        <d v="2015-03-13T19:06:20"/>
        <d v="2015-05-08T13:56:38"/>
        <d v="2015-04-23T19:21:00"/>
        <d v="2016-07-16T04:44:52"/>
        <d v="2016-10-06T05:29:27"/>
        <d v="2015-04-03T07:34:53"/>
        <d v="2015-10-20T11:45:17"/>
        <d v="2015-12-24T00:45:52"/>
        <d v="2014-08-21T11:16:13"/>
        <d v="2016-09-15T08:33:59"/>
        <d v="2015-09-08T11:00:21"/>
        <d v="2017-02-24T06:00:03"/>
        <d v="2015-05-17T09:47:29"/>
        <d v="2016-04-04T15:00:50"/>
        <d v="2015-01-26T16:16:12"/>
        <d v="2016-03-09T10:41:57"/>
        <d v="2016-05-07T16:12:05"/>
        <d v="2014-08-12T10:10:23"/>
        <d v="2015-02-25T21:05:59"/>
        <d v="2015-01-31T21:51:46"/>
        <d v="2015-06-02T03:17:04"/>
        <d v="2014-07-07T13:50:19"/>
        <d v="2015-06-07T09:30:33"/>
        <d v="2015-08-17T09:43:32"/>
        <d v="2015-02-06T20:44:52"/>
        <d v="2016-08-03T04:34:20"/>
        <d v="2015-04-03T10:52:33"/>
        <d v="2014-06-18T08:04:11"/>
        <d v="2014-08-01T07:47:58"/>
        <d v="2016-11-19T18:38:40"/>
        <d v="2015-12-03T11:38:28"/>
        <d v="2014-08-28T17:27:51"/>
        <d v="2014-10-29T08:24:46"/>
        <d v="2016-02-25T09:32:10"/>
        <d v="2015-01-22T13:08:54"/>
        <d v="2014-10-10T07:22:27"/>
        <d v="2014-12-20T11:47:03"/>
        <d v="2015-08-03T13:58:50"/>
        <d v="2015-08-09T05:25:56"/>
        <d v="2016-01-12T08:29:03"/>
        <d v="2014-09-12T07:10:36"/>
        <d v="2016-07-24T22:41:21"/>
        <d v="2016-10-11T15:22:08"/>
        <d v="2016-03-02T04:00:06"/>
        <d v="2016-09-13T23:22:31"/>
        <d v="2016-05-21T00:41:21"/>
        <d v="2015-11-28T16:29:22"/>
        <d v="2015-12-03T05:47:00"/>
        <d v="2017-01-05T12:05:30"/>
        <d v="2016-09-09T10:25:10"/>
        <d v="2016-01-21T12:07:47"/>
        <d v="2014-09-03T03:29:32"/>
        <d v="2016-12-20T07:57:51"/>
        <d v="2015-03-27T13:54:00"/>
        <d v="2017-02-09T09:36:33"/>
        <d v="2014-05-18T20:38:49"/>
        <d v="2017-02-14T09:46:00"/>
        <d v="2017-01-17T11:51:10"/>
        <d v="2016-06-13T13:29:42"/>
        <d v="2012-11-26T12:04:12"/>
        <d v="2016-01-29T12:22:56"/>
        <d v="2014-10-16T13:08:44"/>
        <d v="2014-09-06T08:11:45"/>
        <d v="2014-11-14T10:09:51"/>
        <d v="2015-04-03T21:11:23"/>
        <d v="2015-12-21T21:05:19"/>
        <d v="2014-10-27T05:40:40"/>
        <d v="2014-12-23T11:58:39"/>
        <d v="2015-11-26T03:15:16"/>
        <d v="2015-01-20T08:52:10"/>
        <d v="2015-05-22T12:04:09"/>
        <d v="2014-10-07T18:58:00"/>
        <d v="2014-05-26T09:27:18"/>
        <d v="2014-05-19T05:09:12"/>
        <d v="2014-07-21T12:24:03"/>
        <d v="2015-06-07T23:09:36"/>
        <d v="2014-04-29T12:00:20"/>
        <d v="2015-06-15T12:18:53"/>
        <d v="2016-10-17T06:51:09"/>
        <d v="2016-07-13T14:53:29"/>
        <d v="2015-04-27T08:13:06"/>
        <d v="2012-09-06T15:51:15"/>
        <d v="2014-05-02T04:13:33"/>
        <d v="2017-02-17T03:01:32"/>
        <d v="2015-02-18T08:54:11"/>
        <d v="2016-07-15T22:20:25"/>
        <d v="2014-10-20T09:00:47"/>
        <d v="2015-08-17T09:56:11"/>
        <d v="2016-08-15T13:10:47"/>
        <d v="2015-08-11T17:04:19"/>
        <d v="2016-07-18T18:38:45"/>
        <d v="2016-10-01T04:50:55"/>
        <d v="2013-04-04T05:26:49"/>
        <d v="2013-07-11T10:50:44"/>
        <d v="2010-07-19T13:26:13"/>
        <d v="2016-01-03T22:03:17"/>
        <d v="2013-12-02T11:03:58"/>
        <d v="2015-06-22T11:00:21"/>
        <d v="2015-12-21T12:50:48"/>
        <d v="2015-09-06T08:30:47"/>
        <d v="2015-03-19T17:41:39"/>
        <d v="2016-01-18T09:26:38"/>
        <d v="2014-07-22T19:44:15"/>
        <d v="2014-08-11T11:16:26"/>
        <d v="2016-03-14T15:44:14"/>
        <d v="2014-12-02T13:37:42"/>
        <d v="2015-05-14T16:20:55"/>
        <d v="2016-04-04T20:02:40"/>
        <d v="2017-01-09T01:59:05"/>
        <d v="2015-04-28T08:04:54"/>
        <d v="2014-08-11T10:16:53"/>
        <d v="2015-01-23T11:59:14"/>
        <d v="2014-11-10T14:59:50"/>
        <d v="2014-07-31T07:16:24"/>
        <d v="2016-03-04T07:36:51"/>
        <d v="2016-03-31T00:59:00"/>
        <d v="2014-07-09T14:27:26"/>
        <d v="2015-08-28T22:35:34"/>
        <d v="2014-07-14T10:49:08"/>
        <d v="2015-09-01T04:51:32"/>
        <d v="2016-09-17T14:08:58"/>
        <d v="2015-10-21T19:07:26"/>
        <d v="2014-07-04T17:19:32"/>
        <d v="2016-06-09T21:28:57"/>
        <d v="2015-08-10T14:31:19"/>
        <d v="2015-09-16T08:35:52"/>
        <d v="2014-11-14T12:00:34"/>
        <d v="2016-11-16T09:36:09"/>
        <d v="2015-04-03T09:34:41"/>
        <d v="2016-10-15T08:34:22"/>
        <d v="2015-04-17T08:25:00"/>
        <d v="2016-02-09T05:42:39"/>
        <d v="2016-06-29T18:27:20"/>
        <d v="2015-08-10T07:38:43"/>
        <d v="2017-01-31T14:57:58"/>
        <d v="2015-01-26T19:19:55"/>
        <d v="2015-02-20T09:07:15"/>
        <d v="2014-10-27T16:40:44"/>
        <d v="2015-08-20T20:21:31"/>
        <d v="2015-10-16T14:09:06"/>
        <d v="2014-08-02T05:31:18"/>
        <d v="2015-04-06T09:22:11"/>
        <d v="2015-08-30T13:12:39"/>
        <d v="2015-06-18T08:05:59"/>
        <d v="2016-10-21T19:36:30"/>
        <d v="2014-12-08T05:44:07"/>
        <d v="2016-06-07T05:01:23"/>
        <d v="2015-03-02T11:39:05"/>
        <d v="2016-07-15T14:45:43"/>
        <d v="2015-09-08T06:51:52"/>
        <d v="2014-05-01T13:49:01"/>
        <d v="2015-07-22T11:05:56"/>
        <d v="2016-06-01T16:36:20"/>
        <d v="2015-04-20T11:48:46"/>
        <d v="2016-09-16T04:05:01"/>
        <d v="2015-12-21T11:00:49"/>
        <d v="2016-01-12T20:33:11"/>
        <d v="2014-09-20T06:56:15"/>
        <d v="2015-06-16T01:12:17"/>
        <d v="2016-07-04T00:10:18"/>
        <d v="2015-04-12T19:45:06"/>
        <d v="2015-01-02T13:48:31"/>
        <d v="2014-08-25T09:15:16"/>
        <d v="2015-08-25T02:17:56"/>
        <d v="2015-05-04T11:32:31"/>
        <d v="2015-02-27T08:19:54"/>
        <d v="2014-07-23T19:00:10"/>
        <d v="2017-01-09T16:45:19"/>
        <d v="2014-09-03T06:17:00"/>
        <d v="2016-09-01T18:55:34"/>
        <d v="2015-03-18T09:33:02"/>
        <d v="2014-07-23T07:10:50"/>
        <d v="2016-05-06T02:43:47"/>
        <d v="2015-03-18T04:22:05"/>
        <d v="2016-05-19T00:59:20"/>
        <d v="2016-06-13T07:35:23"/>
        <d v="2015-02-24T17:05:32"/>
        <d v="2016-03-06T14:36:36"/>
        <d v="2014-07-28T08:18:55"/>
        <d v="2016-11-04T14:22:12"/>
        <d v="2016-06-09T15:49:58"/>
        <d v="2014-12-04T10:43:21"/>
        <d v="2015-12-07T20:57:52"/>
        <d v="2016-02-26T16:26:02"/>
        <d v="2015-01-30T12:33:49"/>
        <d v="2017-02-14T11:49:01"/>
        <d v="2017-03-09T12:13:39"/>
        <d v="2017-03-14T07:21:56"/>
        <d v="2017-03-09T05:54:05"/>
        <d v="2017-02-20T00:24:20"/>
        <d v="2017-02-22T05:33:54"/>
        <d v="2017-03-06T09:16:59"/>
        <d v="2017-03-12T19:38:41"/>
        <d v="2017-02-23T03:05:54"/>
        <d v="2017-03-13T13:14:29"/>
        <d v="2017-03-15T07:30:07"/>
        <d v="2017-02-18T22:29:20"/>
        <d v="2017-03-08T09:15:03"/>
        <d v="2017-03-06T10:04:48"/>
        <d v="2017-02-17T04:18:59"/>
        <d v="2017-03-14T00:35:56"/>
        <d v="2017-03-02T04:55:07"/>
        <d v="2017-01-26T16:58:54"/>
        <d v="2017-03-02T08:22:46"/>
        <d v="2014-09-27T15:15:55"/>
        <d v="2014-09-09T07:58:04"/>
        <d v="2012-11-12T16:25:00"/>
        <d v="2010-10-26T22:20:03"/>
        <d v="2014-08-11T12:09:34"/>
        <d v="2013-10-03T12:49:27"/>
        <d v="2011-03-30T19:42:17"/>
        <d v="2012-03-02T13:00:58"/>
        <d v="2012-11-20T03:58:45"/>
        <d v="2012-04-27T14:52:24"/>
        <d v="2014-07-09T10:55:05"/>
        <d v="2013-06-22T12:09:12"/>
        <d v="2011-12-06T17:36:01"/>
        <d v="2014-07-20T22:21:27"/>
        <d v="2014-09-15T04:52:02"/>
        <d v="2014-06-09T08:27:42"/>
        <d v="2014-05-16T10:05:25"/>
        <d v="2014-05-07T11:20:15"/>
        <d v="2011-04-10T19:49:20"/>
        <d v="2014-10-28T08:35:53"/>
        <d v="2014-07-18T20:13:01"/>
        <d v="2014-05-12T18:32:33"/>
        <d v="2013-11-13T09:42:41"/>
        <d v="2014-05-29T17:55:44"/>
        <d v="2016-04-06T06:35:58"/>
        <d v="2012-01-15T09:31:08"/>
        <d v="2014-08-27T13:04:52"/>
        <d v="2014-08-11T12:45:08"/>
        <d v="2010-12-19T13:17:07"/>
        <d v="2013-07-22T14:20:31"/>
        <d v="2014-05-22T08:00:09"/>
        <d v="2014-06-16T06:31:15"/>
        <d v="2013-04-11T08:51:11"/>
        <d v="2014-05-21T01:54:09"/>
        <d v="2014-05-19T23:26:27"/>
        <d v="2011-12-06T14:47:01"/>
        <d v="2013-08-05T11:04:29"/>
        <d v="2014-06-01T15:50:31"/>
        <d v="2014-07-09T15:27:21"/>
        <d v="2014-08-17T14:10:38"/>
        <d v="2014-07-15T07:59:33"/>
        <d v="2015-05-20T01:58:22"/>
        <d v="2015-04-24T00:18:52"/>
        <d v="2016-11-08T19:37:55"/>
        <d v="2016-06-17T10:07:49"/>
        <d v="2015-01-14T14:34:19"/>
        <d v="2015-01-06T15:14:16"/>
        <d v="2015-06-26T17:29:58"/>
        <d v="2015-01-13T06:15:42"/>
        <d v="2015-06-02T06:21:15"/>
        <d v="2015-01-05T03:50:18"/>
        <d v="2015-01-09T02:11:17"/>
        <d v="2014-08-07T10:16:58"/>
        <d v="2016-03-30T23:41:41"/>
        <d v="2014-08-10T10:24:37"/>
        <d v="2015-10-16T12:29:06"/>
        <d v="2015-08-26T15:43:42"/>
        <d v="2015-06-17T08:27:59"/>
        <d v="2015-04-01T00:59:32"/>
        <d v="2015-08-19T22:37:31"/>
        <d v="2015-02-21T22:40:07"/>
        <d v="2014-07-07T06:31:17"/>
        <d v="2014-05-19T07:17:38"/>
        <d v="2012-04-14T14:28:39"/>
        <d v="2014-07-14T06:04:40"/>
        <d v="2014-07-09T11:05:51"/>
        <d v="2015-06-16T10:19:19"/>
        <d v="2015-11-29T11:01:13"/>
        <d v="2015-08-03T07:57:51"/>
        <d v="2015-06-10T03:06:11"/>
        <d v="2016-10-05T05:06:24"/>
        <d v="2014-11-27T16:03:06"/>
        <d v="2015-02-15T15:35:47"/>
        <d v="2017-02-06T12:00:04"/>
        <d v="2015-05-31T08:43:23"/>
        <d v="2015-09-23T05:58:17"/>
        <d v="2015-07-21T12:02:56"/>
        <d v="2016-11-23T12:25:13"/>
        <d v="2016-05-13T05:25:38"/>
        <d v="2015-09-30T06:00:12"/>
        <d v="2016-12-18T13:10:36"/>
        <d v="2015-11-15T09:01:24"/>
        <d v="2014-10-20T22:59:58"/>
        <d v="2014-09-15T20:02:06"/>
        <d v="2016-03-17T14:39:07"/>
        <d v="2016-04-03T11:31:57"/>
        <d v="2017-01-31T11:19:15"/>
        <d v="2016-12-30T10:56:48"/>
        <d v="2016-06-01T00:20:51"/>
        <d v="2016-11-28T14:00:33"/>
        <d v="2015-09-05T03:23:04"/>
        <d v="2015-06-01T04:14:58"/>
        <d v="2015-09-30T18:08:13"/>
        <d v="2017-01-19T08:39:08"/>
        <d v="2014-09-10T23:47:50"/>
        <d v="2014-08-20T10:08:12"/>
        <d v="2015-09-14T18:19:22"/>
        <d v="2016-11-01T08:39:42"/>
        <d v="2015-05-11T06:24:18"/>
        <d v="2015-08-14T03:20:00"/>
        <d v="2015-06-12T02:25:12"/>
        <d v="2015-03-05T13:19:17"/>
        <d v="2015-05-21T09:55:14"/>
        <d v="2014-10-06T09:48:44"/>
        <d v="2015-05-22T09:32:46"/>
        <d v="2016-08-08T03:20:40"/>
        <d v="2016-08-20T05:50:28"/>
        <d v="2015-02-23T18:03:29"/>
        <d v="2014-09-07T10:26:15"/>
        <d v="2015-05-20T05:46:17"/>
        <d v="2017-01-23T05:25:52"/>
        <d v="2014-12-09T13:17:41"/>
        <d v="2016-09-01T10:15:45"/>
        <d v="2015-10-26T08:08:38"/>
        <d v="2015-06-16T09:24:36"/>
        <d v="2014-11-20T23:34:22"/>
        <d v="2015-10-07T04:23:08"/>
        <d v="2015-01-12T11:12:18"/>
        <d v="2015-11-03T09:05:15"/>
        <d v="2015-05-12T04:52:02"/>
        <d v="2015-06-17T10:11:00"/>
        <d v="2016-08-08T13:42:08"/>
        <d v="2015-05-13T01:29:57"/>
        <d v="2015-06-12T04:47:45"/>
        <d v="2014-10-03T02:29:35"/>
        <d v="2015-10-07T04:00:09"/>
        <d v="2016-08-29T11:14:02"/>
        <d v="2016-01-31T08:54:32"/>
        <d v="2015-01-13T13:07:51"/>
        <d v="2016-02-26T14:47:59"/>
        <d v="2014-10-19T08:23:26"/>
        <d v="2015-04-30T12:21:43"/>
        <d v="2016-03-01T18:27:39"/>
        <d v="2015-04-27T10:09:58"/>
        <d v="2015-08-02T16:28:25"/>
        <d v="2016-03-15T20:39:48"/>
        <d v="2016-01-10T09:51:38"/>
        <d v="2016-01-11T13:14:13"/>
        <d v="2017-01-27T14:37:06"/>
        <d v="2016-07-16T12:09:42"/>
        <d v="2015-11-03T10:00:28"/>
        <d v="2016-05-15T10:35:15"/>
        <d v="2017-01-23T00:50:02"/>
        <d v="2017-02-09T04:21:31"/>
        <d v="2015-08-16T08:51:40"/>
        <d v="2015-10-05T10:29:08"/>
        <d v="2017-02-02T02:12:32"/>
        <d v="2015-05-17T04:59:14"/>
        <d v="2016-08-27T02:37:09"/>
        <d v="2015-11-01T10:09:32"/>
        <d v="2015-07-08T10:30:56"/>
        <d v="2015-08-23T14:59:28"/>
        <d v="2015-09-14T14:01:03"/>
        <d v="2015-04-08T09:51:02"/>
        <d v="2016-06-17T09:39:36"/>
        <d v="2016-11-07T00:26:16"/>
        <d v="2015-02-21T07:38:04"/>
        <d v="2016-11-22T06:59:12"/>
        <d v="2015-07-01T12:32:28"/>
        <d v="2016-05-02T21:15:42"/>
        <d v="2016-04-14T17:22:19"/>
        <d v="2016-03-23T13:02:45"/>
        <d v="2016-09-15T07:36:18"/>
        <d v="2015-09-06T14:17:05"/>
        <d v="2015-09-16T23:00:10"/>
        <d v="2016-10-21T11:25:46"/>
        <d v="2016-01-12T21:51:57"/>
        <d v="2015-04-10T22:25:11"/>
        <d v="2016-04-05T23:17:21"/>
        <d v="2014-07-06T12:54:35"/>
        <d v="2016-05-08T16:57:04"/>
        <d v="2016-03-01T23:14:53"/>
        <d v="2014-12-17T06:03:06"/>
        <d v="2016-05-22T17:05:57"/>
        <d v="2014-10-01T18:24:25"/>
        <d v="2016-05-30T16:14:56"/>
        <d v="2016-08-26T00:46:48"/>
        <d v="2016-05-22T05:59:50"/>
        <d v="2015-03-01T10:51:17"/>
        <d v="2015-02-06T09:08:25"/>
        <d v="2016-04-08T00:59:26"/>
        <d v="2014-07-02T05:48:03"/>
        <d v="2014-07-16T23:45:08"/>
        <d v="2015-03-02T13:17:48"/>
        <d v="2015-09-01T08:44:46"/>
        <d v="2014-06-19T12:38:50"/>
        <d v="2015-05-24T08:14:40"/>
        <d v="2015-06-30T04:30:22"/>
        <d v="2014-07-07T08:10:46"/>
        <d v="2016-03-08T01:34:06"/>
        <d v="2014-09-18T22:46:07"/>
        <d v="2017-02-03T05:48:00"/>
        <d v="2016-06-28T07:58:38"/>
        <d v="2016-11-11T15:22:34"/>
        <d v="2016-05-20T11:10:21"/>
        <d v="2015-02-26T23:06:50"/>
        <d v="2016-03-23T13:59:44"/>
        <d v="2014-07-30T20:48:13"/>
        <d v="2015-02-17T18:32:48"/>
        <d v="2015-02-18T16:35:10"/>
        <d v="2016-04-24T05:14:14"/>
        <d v="2016-04-06T05:24:40"/>
        <d v="2016-05-22T18:39:32"/>
        <d v="2015-10-25T08:50:11"/>
        <d v="2014-06-16T01:29:25"/>
        <d v="2016-05-05T15:49:38"/>
        <d v="2016-04-19T02:22:30"/>
        <d v="2015-09-23T09:26:46"/>
        <d v="2016-04-29T06:52:07"/>
        <d v="2016-06-15T11:34:32"/>
        <d v="2014-07-02T02:01:50"/>
        <d v="2014-10-19T23:27:59"/>
        <d v="2017-01-10T17:22:14"/>
        <d v="2016-11-22T17:59:03"/>
        <d v="2014-08-14T16:36:30"/>
        <d v="2015-02-20T18:11:57"/>
        <d v="2014-07-31T10:30:45"/>
        <d v="2016-02-22T15:27:29"/>
        <d v="2015-11-12T18:26:32"/>
        <d v="2015-04-12T17:37:17"/>
        <d v="2015-07-07T14:24:54"/>
        <d v="2014-11-25T20:47:39"/>
        <d v="2016-11-15T16:59:40"/>
        <d v="2016-11-16T00:01:25"/>
        <d v="2015-11-04T12:59:25"/>
        <d v="2014-08-04T05:09:16"/>
        <d v="2015-06-24T12:30:40"/>
        <d v="2015-09-28T09:33:36"/>
        <d v="2014-05-06T06:39:33"/>
        <d v="2015-02-24T08:49:54"/>
        <d v="2015-02-18T09:34:59"/>
        <d v="2014-08-07T00:31:46"/>
        <d v="2015-08-09T04:20:00"/>
        <d v="2014-10-25T14:52:58"/>
        <d v="2015-02-08T20:26:23"/>
        <d v="2016-07-08T02:20:56"/>
        <d v="2016-06-03T10:47:00"/>
        <d v="2015-10-14T18:06:08"/>
        <d v="2014-11-10T12:49:12"/>
        <d v="2014-11-03T07:28:26"/>
        <d v="2014-11-04T10:18:08"/>
        <d v="2015-05-19T03:04:01"/>
        <d v="2016-05-04T05:31:22"/>
        <d v="2014-06-25T10:35:45"/>
        <d v="2014-07-10T05:05:48"/>
        <d v="2016-03-17T12:17:35"/>
        <d v="2014-10-11T14:07:10"/>
        <d v="2014-06-27T06:17:25"/>
        <d v="2015-05-16T09:05:44"/>
        <d v="2014-05-05T02:43:09"/>
        <d v="2016-01-09T03:28:49"/>
        <d v="2014-10-29T10:02:56"/>
        <d v="2015-01-22T14:05:25"/>
        <d v="2014-07-14T14:53:34"/>
        <d v="2015-07-08T09:22:26"/>
        <d v="2015-10-13T06:50:43"/>
        <d v="2015-05-26T03:05:24"/>
        <d v="2015-05-28T04:05:02"/>
        <d v="2016-02-09T16:24:46"/>
        <d v="2014-06-01T03:49:36"/>
        <d v="2014-06-06T02:08:09"/>
        <d v="2014-06-18T15:48:24"/>
        <d v="2016-06-23T11:32:38"/>
        <d v="2016-05-09T16:59:50"/>
        <d v="2015-09-17T16:32:52"/>
        <d v="2014-08-28T15:01:02"/>
        <d v="2015-02-18T09:35:38"/>
        <d v="2016-11-01T11:58:45"/>
        <d v="2016-04-06T19:27:36"/>
        <d v="2015-03-26T01:54:05"/>
        <d v="2014-09-12T13:55:48"/>
        <d v="2014-04-23T12:01:47"/>
        <d v="2016-03-19T11:43:05"/>
        <d v="2016-02-04T18:10:02"/>
        <d v="2015-02-02T10:59:23"/>
        <d v="2015-11-15T05:29:36"/>
        <d v="2015-03-25T13:52:21"/>
        <d v="2015-01-14T08:14:44"/>
        <d v="2014-09-02T06:48:56"/>
        <d v="2014-09-01T17:21:43"/>
        <d v="2014-06-02T07:29:12"/>
        <d v="2015-02-03T09:17:27"/>
        <d v="2016-10-18T16:31:01"/>
        <d v="2014-06-30T14:41:41"/>
        <d v="2014-07-19T09:32:33"/>
        <d v="2016-01-11T05:56:54"/>
        <d v="2014-05-16T17:30:55"/>
        <d v="2014-06-10T01:07:49"/>
        <d v="2016-07-21T06:48:13"/>
        <d v="2014-07-31T04:59:53"/>
        <d v="2015-07-20T09:03:40"/>
        <d v="2015-04-06T14:16:07"/>
        <d v="2016-01-05T13:52:10"/>
        <d v="2014-06-18T18:57:08"/>
        <d v="2015-10-17T02:18:41"/>
        <d v="2015-04-30T12:11:12"/>
        <d v="2014-08-10T04:35:46"/>
        <d v="2016-05-30T22:59:46"/>
        <d v="2015-09-25T04:43:56"/>
        <d v="2015-01-12T11:58:45"/>
        <d v="2016-02-02T13:20:12"/>
        <d v="2014-11-16T18:51:29"/>
        <d v="2016-06-10T17:15:38"/>
        <d v="2015-02-01T08:54:31"/>
        <d v="2015-03-25T09:22:07"/>
        <d v="2014-06-30T07:20:26"/>
        <d v="2016-06-14T15:29:16"/>
        <d v="2014-07-01T08:45:59"/>
        <d v="2016-09-13T10:00:27"/>
        <d v="2014-06-30T20:56:07"/>
        <d v="2015-01-12T08:57:37"/>
        <d v="2015-01-06T20:51:43"/>
        <d v="2016-04-20T03:31:00"/>
        <d v="2014-08-01T04:39:12"/>
        <d v="2016-09-30T07:11:19"/>
        <d v="2015-06-24T13:33:48"/>
        <d v="2016-08-30T14:03:05"/>
        <d v="2016-07-23T19:07:17"/>
        <d v="2015-07-15T07:01:12"/>
        <d v="2016-02-19T16:27:30"/>
        <d v="2015-02-18T08:07:12"/>
        <d v="2016-08-23T10:22:09"/>
        <d v="2016-03-29T07:24:05"/>
        <d v="2016-06-07T16:31:42"/>
        <d v="2014-07-21T11:41:30"/>
        <d v="2014-10-15T20:05:31"/>
        <d v="2015-02-27T12:01:36"/>
        <d v="2016-06-20T04:02:11"/>
        <d v="2014-10-06T13:08:24"/>
        <d v="2014-10-08T22:43:10"/>
        <d v="2015-05-04T09:40:43"/>
        <d v="2015-02-18T14:00:22"/>
        <d v="2014-05-22T12:31:20"/>
        <d v="2015-06-15T23:37:07"/>
        <d v="2014-12-15T21:56:28"/>
        <d v="2014-06-06T10:31:06"/>
        <d v="2014-06-03T08:03:01"/>
        <d v="2016-05-16T10:14:59"/>
        <d v="2016-01-03T08:38:00"/>
        <d v="2015-05-02T13:00:01"/>
        <d v="2015-05-25T14:34:12"/>
        <d v="2015-03-24T10:26:00"/>
        <d v="2014-04-24T07:15:31"/>
        <d v="2016-03-14T11:15:24"/>
        <d v="2015-04-26T21:59:44"/>
        <d v="2015-09-20T16:13:17"/>
        <d v="2014-07-28T12:47:16"/>
        <d v="2016-11-14T21:09:35"/>
        <d v="2014-10-03T10:18:29"/>
        <d v="2016-08-02T12:19:26"/>
        <d v="2016-05-21T09:48:24"/>
        <d v="2016-03-29T19:48:24"/>
        <d v="2015-05-07T16:52:05"/>
        <d v="2016-02-19T14:03:58"/>
        <d v="2015-08-17T10:19:55"/>
        <d v="2016-03-01T12:08:44"/>
        <d v="2016-06-24T03:28:48"/>
        <d v="2015-10-20T09:58:11"/>
        <d v="2014-05-01T14:27:25"/>
        <d v="2014-07-09T09:37:20"/>
        <d v="2016-05-01T14:08:57"/>
        <d v="2016-04-17T09:30:53"/>
        <d v="2014-11-07T12:37:46"/>
        <d v="2014-06-12T06:54:06"/>
        <d v="2014-10-15T12:58:15"/>
        <d v="2015-02-22T04:53:12"/>
        <d v="2014-05-21T18:18:32"/>
        <d v="2015-01-16T12:19:12"/>
        <d v="2015-05-01T10:32:51"/>
        <d v="2014-08-04T16:14:30"/>
        <d v="2014-06-04T11:37:14"/>
        <d v="2014-09-11T10:48:19"/>
        <d v="2015-02-02T06:22:30"/>
        <d v="2015-08-11T11:46:52"/>
        <d v="2014-08-30T00:40:20"/>
        <d v="2015-08-18T10:57:26"/>
        <d v="2016-07-30T01:32:28"/>
        <d v="2014-08-29T10:19:33"/>
        <d v="2015-07-29T08:41:46"/>
        <d v="2016-03-31T00:02:51"/>
        <d v="2015-06-11T16:33:25"/>
        <d v="2016-12-29T04:01:58"/>
        <d v="2015-06-22T10:16:58"/>
        <d v="2016-03-13T06:57:37"/>
        <d v="2016-05-31T07:42:14"/>
        <d v="2014-09-02T06:23:47"/>
        <d v="2015-10-12T10:16:07"/>
        <d v="2015-08-27T07:00:23"/>
        <d v="2015-09-01T07:21:50"/>
        <d v="2015-11-20T09:27:05"/>
        <d v="2014-10-11T00:30:16"/>
        <d v="2016-07-20T02:05:40"/>
        <d v="2016-08-18T10:08:42"/>
        <d v="2016-05-26T16:04:51"/>
        <d v="2015-08-06T09:31:15"/>
        <d v="2014-07-09T06:23:42"/>
        <d v="2015-05-26T10:07:39"/>
        <d v="2015-02-05T11:57:37"/>
        <d v="2015-03-12T11:22:39"/>
        <d v="2015-03-10T07:51:24"/>
        <d v="2016-04-19T17:53:21"/>
        <d v="2016-02-11T14:36:54"/>
        <d v="2015-08-07T01:27:53"/>
        <d v="2016-04-02T13:26:38"/>
        <d v="2014-04-24T04:22:50"/>
        <d v="2014-05-29T06:05:24"/>
        <d v="2015-07-10T16:41:20"/>
        <d v="2015-01-11T17:12:39"/>
        <d v="2016-10-18T02:36:34"/>
        <d v="2014-06-18T07:35:24"/>
        <d v="2014-03-31T22:38:31"/>
        <d v="2015-05-15T11:36:15"/>
        <d v="2015-07-08T18:18:28"/>
        <d v="2015-04-21T13:21:06"/>
        <d v="2015-07-18T08:19:38"/>
        <d v="2016-03-04T10:17:07"/>
        <d v="2016-07-04T08:07:36"/>
        <d v="2015-08-20T06:57:29"/>
        <d v="2014-12-01T09:50:08"/>
        <d v="2014-12-24T04:11:23"/>
        <d v="2015-05-11T11:27:24"/>
        <d v="2014-08-18T09:46:34"/>
        <d v="2014-12-09T08:31:36"/>
        <d v="2014-12-02T23:58:03"/>
        <d v="2014-09-30T12:36:53"/>
        <d v="2015-05-22T05:41:22"/>
        <d v="2014-10-09T01:00:46"/>
        <d v="2014-10-14T14:37:28"/>
        <d v="2016-07-10T10:48:47"/>
        <d v="2016-10-06T05:10:54"/>
        <d v="2015-03-30T10:53:03"/>
        <d v="2016-03-31T09:36:17"/>
        <d v="2016-03-01T10:17:36"/>
        <d v="2015-01-21T20:13:42"/>
        <d v="2014-07-16T03:18:30"/>
        <d v="2016-03-21T18:18:02"/>
        <d v="2016-02-18T02:13:25"/>
        <d v="2015-06-12T23:35:44"/>
        <d v="2014-11-21T09:11:30"/>
        <d v="2016-07-25T08:44:30"/>
        <d v="2016-05-13T04:57:34"/>
        <d v="2015-04-07T11:53:30"/>
        <d v="2015-05-01T07:32:27"/>
        <d v="2014-09-20T00:00:34"/>
        <d v="2014-12-30T14:45:44"/>
        <d v="2014-12-15T11:55:07"/>
        <d v="2014-12-01T13:33:59"/>
        <d v="2016-08-09T17:36:22"/>
        <d v="2015-02-14T16:12:03"/>
        <d v="2014-08-05T09:09:42"/>
        <d v="2016-02-17T06:03:10"/>
        <d v="2014-08-15T11:10:22"/>
        <d v="2015-08-04T11:04:37"/>
        <d v="2016-09-15T12:22:44"/>
        <d v="2014-12-17T15:58:02"/>
        <d v="2016-03-18T13:27:59"/>
        <d v="2015-10-06T12:44:40"/>
        <d v="2016-04-22T16:22:36"/>
        <d v="2016-01-14T11:02:06"/>
        <d v="2016-07-15T06:30:57"/>
        <d v="2015-11-30T15:08:02"/>
        <d v="2016-05-16T09:01:30"/>
        <d v="2016-02-29T15:48:05"/>
        <d v="2015-07-18T02:22:16"/>
        <d v="2015-03-09T00:53:21"/>
        <d v="2014-05-30T09:26:51"/>
        <d v="2014-05-29T06:09:34"/>
        <d v="2015-05-19T17:00:16"/>
        <d v="2015-11-10T06:14:56"/>
        <d v="2015-02-17T14:47:44"/>
        <d v="2017-02-13T06:38:49"/>
        <d v="2015-05-04T07:04:10"/>
        <d v="2016-10-17T19:10:26"/>
        <d v="2015-02-02T14:31:01"/>
        <d v="2016-09-06T14:27:24"/>
        <d v="2014-08-25T21:19:31"/>
        <d v="2014-07-08T09:41:10"/>
        <d v="2016-06-24T10:34:50"/>
        <d v="2015-06-02T07:39:37"/>
        <d v="2014-07-26T08:00:57"/>
        <d v="2016-03-31T09:48:07"/>
        <d v="2015-10-14T11:59:56"/>
        <d v="2016-03-07T18:16:04"/>
        <d v="2014-10-30T12:19:50"/>
        <d v="2014-08-29T10:04:57"/>
        <d v="2014-11-03T14:29:09"/>
        <d v="2016-10-06T06:57:47"/>
        <d v="2016-11-26T19:59:34"/>
        <d v="2016-03-21T13:11:16"/>
        <d v="2015-08-10T08:40:29"/>
        <d v="2014-12-02T08:48:55"/>
        <d v="2015-02-18T08:08:52"/>
        <d v="2016-08-08T08:15:06"/>
        <d v="2015-04-10T10:45:30"/>
        <d v="2014-09-17T07:02:59"/>
        <d v="2015-10-20T11:35:27"/>
        <d v="2015-10-07T19:27:19"/>
        <d v="2016-02-08T21:48:07"/>
        <d v="2016-10-22T15:17:18"/>
        <d v="2015-05-16T02:06:42"/>
        <d v="2016-08-16T09:58:47"/>
        <d v="2014-09-04T23:00:45"/>
        <d v="2014-05-21T09:06:34"/>
        <d v="2016-01-12T03:29:44"/>
        <d v="2014-07-08T07:30:42"/>
        <d v="2016-08-14T07:28:22"/>
        <d v="2015-07-06T00:43:27"/>
        <d v="2016-03-11T01:59:46"/>
        <d v="2015-06-18T11:16:38"/>
        <d v="2017-01-02T13:50:36"/>
        <d v="2016-05-09T07:06:59"/>
        <d v="2014-05-16T12:36:20"/>
        <d v="2015-02-19T22:39:10"/>
        <d v="2014-11-28T13:08:45"/>
        <d v="2016-03-18T13:31:12"/>
        <d v="2015-02-28T21:16:54"/>
        <d v="2016-10-22T02:50:30"/>
        <d v="2016-06-01T21:58:09"/>
        <d v="2015-10-17T11:23:42"/>
        <d v="2014-07-02T13:43:02"/>
        <d v="2015-06-18T15:16:59"/>
        <d v="2015-06-30T05:20:52"/>
        <d v="2015-05-12T08:12:17"/>
        <d v="2015-05-18T04:20:11"/>
        <d v="2014-06-30T07:04:27"/>
        <d v="2014-08-27T14:43:04"/>
        <d v="2014-10-01T23:04:57"/>
        <d v="2016-07-05T12:57:09"/>
        <d v="2016-05-03T06:19:42"/>
        <d v="2014-08-25T11:34:44"/>
        <d v="2014-06-12T05:46:58"/>
        <d v="2015-04-26T04:44:58"/>
        <d v="2014-05-27T10:16:21"/>
        <d v="2016-09-14T02:53:54"/>
        <d v="2016-01-05T07:38:10"/>
        <d v="2014-05-13T08:26:58"/>
        <d v="2016-09-19T18:48:16"/>
        <d v="2015-08-02T20:19:46"/>
        <d v="2014-04-24T06:14:19"/>
        <d v="2015-08-14T07:54:20"/>
        <d v="2014-05-27T21:14:15"/>
        <d v="2014-07-09T10:53:24"/>
        <d v="2015-05-23T11:50:39"/>
        <d v="2014-10-28T06:21:23"/>
        <d v="2015-01-16T08:48:49"/>
        <d v="2014-09-09T15:09:39"/>
        <d v="2015-10-31T20:35:29"/>
        <d v="2016-04-29T19:12:47"/>
        <d v="2014-12-22T12:53:30"/>
        <d v="2014-12-15T06:48:36"/>
        <d v="2016-04-19T03:10:48"/>
        <d v="2016-02-01T11:21:27"/>
        <d v="2014-09-15T06:26:56"/>
        <d v="2014-08-31T06:03:20"/>
        <d v="2015-05-05T04:59:53"/>
        <d v="2016-06-03T04:54:44"/>
        <d v="2016-07-05T04:06:28"/>
        <d v="2016-04-01T08:33:14"/>
        <d v="2014-06-02T05:01:54"/>
        <d v="2014-08-28T13:55:49"/>
        <d v="2016-06-30T17:09:38"/>
        <d v="2014-06-19T19:24:46"/>
        <d v="2014-05-26T08:59:06"/>
        <d v="2015-03-09T05:49:48"/>
        <d v="2014-05-20T09:22:53"/>
        <d v="2015-05-09T20:07:47"/>
        <d v="2016-05-15T09:42:46"/>
        <d v="2015-04-24T05:21:07"/>
        <d v="2015-02-01T15:53:39"/>
        <d v="2015-12-22T13:18:29"/>
        <d v="2015-04-08T12:47:29"/>
        <d v="2015-01-28T09:11:15"/>
        <d v="2015-05-23T09:31:06"/>
        <d v="2015-06-10T15:50:06"/>
        <d v="2014-10-15T14:28:04"/>
        <d v="2016-01-12T08:07:27"/>
        <d v="2014-10-31T10:04:22"/>
        <d v="2016-04-05T03:47:40"/>
        <d v="2016-02-01T14:41:07"/>
        <d v="2016-04-01T19:22:51"/>
        <d v="2016-09-19T00:21:34"/>
        <d v="2015-07-19T20:06:16"/>
        <d v="2015-02-05T20:55:12"/>
        <d v="2015-07-18T08:15:59"/>
        <d v="2014-12-10T10:04:06"/>
        <d v="2014-11-25T08:15:33"/>
        <d v="2015-04-08T16:35:08"/>
        <d v="2015-03-26T13:38:16"/>
        <d v="2015-04-28T08:38:09"/>
        <d v="2015-02-13T09:04:53"/>
        <d v="2015-10-20T08:35:03"/>
        <d v="2014-06-23T14:31:45"/>
        <d v="2016-06-27T02:47:48"/>
        <d v="2014-07-12T18:09:15"/>
        <d v="2015-11-17T14:05:50"/>
        <d v="2014-08-06T21:09:04"/>
        <d v="2014-06-03T09:02:44"/>
        <d v="2014-06-03T11:32:32"/>
        <d v="2014-07-11T08:45:02"/>
        <d v="2016-09-08T01:20:39"/>
        <d v="2015-06-08T23:11:36"/>
        <d v="2016-01-26T08:57:16"/>
        <d v="2016-03-28T19:03:08"/>
        <d v="2015-01-12T15:33:28"/>
        <d v="2016-02-02T16:51:13"/>
        <d v="2016-09-06T11:15:35"/>
        <d v="2015-05-04T11:46:40"/>
        <d v="2014-06-18T13:08:57"/>
        <d v="2016-03-16T12:48:27"/>
        <d v="2014-05-12T11:33:18"/>
        <d v="2014-11-11T12:25:15"/>
        <d v="2014-04-18T03:18:58"/>
        <d v="2015-06-26T18:35:53"/>
        <d v="2014-04-10T04:36:26"/>
        <d v="2015-06-18T03:12:17"/>
        <d v="2015-07-08T11:31:29"/>
        <d v="2015-03-02T10:00:26"/>
        <d v="2016-05-09T12:13:52"/>
        <d v="2014-06-30T10:38:02"/>
        <d v="2014-05-28T20:00:45"/>
        <d v="2015-02-14T16:28:17"/>
        <d v="2014-05-13T09:28:10"/>
        <d v="2016-03-16T06:21:19"/>
        <d v="2015-05-14T14:20:10"/>
        <d v="2016-05-03T12:34:12"/>
        <d v="2016-11-08T06:48:26"/>
        <d v="2016-10-12T16:07:27"/>
        <d v="2015-03-24T11:00:55"/>
        <d v="2015-03-12T14:37:23"/>
        <d v="2014-06-24T00:49:38"/>
        <d v="2014-09-04T18:40:21"/>
        <d v="2014-12-16T11:39:40"/>
        <d v="2016-02-25T09:39:00"/>
        <d v="2015-06-10T21:16:25"/>
        <d v="2014-08-14T13:11:25"/>
        <d v="2016-06-25T12:41:37"/>
        <d v="2016-02-19T19:22:00"/>
        <d v="2016-06-10T15:32:12"/>
        <d v="2016-06-27T07:19:29"/>
        <d v="2016-04-26T16:54:35"/>
        <d v="2015-06-12T04:50:06"/>
        <d v="2015-11-25T08:41:59"/>
        <d v="2015-05-14T11:10:18"/>
        <d v="2016-10-23T08:00:23"/>
        <d v="2014-05-07T08:36:32"/>
        <d v="2015-06-15T02:43:42"/>
        <d v="2014-11-25T14:32:09"/>
        <d v="2015-05-08T05:55:54"/>
        <d v="2015-07-16T02:28:10"/>
        <d v="2016-11-14T16:42:36"/>
        <d v="2015-03-21T13:09:25"/>
        <d v="2014-07-11T09:20:48"/>
        <d v="2016-02-10T14:20:43"/>
        <d v="2014-12-09T09:41:23"/>
        <d v="2014-12-02T08:13:36"/>
        <d v="2015-09-21T19:01:46"/>
        <d v="2016-02-03T15:19:28"/>
        <d v="2016-06-05T16:13:44"/>
        <d v="2014-07-29T13:17:20"/>
        <d v="2014-06-08T22:13:01"/>
        <d v="2015-03-27T13:48:59"/>
        <d v="2015-02-24T02:53:39"/>
        <d v="2014-06-10T04:38:27"/>
        <d v="2015-02-19T12:22:38"/>
        <d v="2016-04-27T07:02:53"/>
        <d v="2015-04-15T10:01:48"/>
        <d v="2016-05-06T22:37:01"/>
        <d v="2015-02-23T13:41:52"/>
        <d v="2015-07-21T22:14:17"/>
        <d v="2014-06-17T08:33:43"/>
        <d v="2015-10-07T08:43:36"/>
        <d v="2015-02-10T12:13:02"/>
        <d v="2015-06-28T21:01:44"/>
        <d v="2015-06-05T07:38:37"/>
        <d v="2015-12-02T20:20:07"/>
        <d v="2015-11-21T12:06:57"/>
        <d v="2015-06-15T13:50:44"/>
        <d v="2016-07-20T07:01:43"/>
        <d v="2015-05-26T17:40:14"/>
        <d v="2015-04-07T02:09:54"/>
        <d v="2015-01-30T14:16:41"/>
        <d v="2014-11-01T04:39:47"/>
        <d v="2016-08-11T12:46:11"/>
        <d v="2016-05-13T09:46:51"/>
        <d v="2014-10-15T12:22:25"/>
        <d v="2016-01-05T18:45:35"/>
        <d v="2014-11-20T12:56:12"/>
        <d v="2015-05-19T02:41:07"/>
        <d v="2016-03-31T14:36:48"/>
        <d v="2016-07-02T14:14:12"/>
        <d v="2015-05-28T10:22:38"/>
        <d v="2015-04-22T09:03:29"/>
        <d v="2015-05-30T19:25:24"/>
        <d v="2016-03-03T08:50:29"/>
        <d v="2014-05-21T10:51:27"/>
        <d v="2014-04-11T03:50:52"/>
        <d v="2014-05-06T17:44:24"/>
        <d v="2014-05-07T06:48:54"/>
        <d v="2015-09-01T07:02:54"/>
        <d v="2014-09-02T21:19:02"/>
        <d v="2015-06-03T21:23:11"/>
        <d v="2015-09-18T11:36:29"/>
        <d v="2015-05-12T10:24:44"/>
        <d v="2014-12-01T18:59:03"/>
        <d v="2015-06-17T02:32:59"/>
        <d v="2015-03-01T20:34:36"/>
        <d v="2014-07-28T12:09:38"/>
        <d v="2015-04-09T13:14:18"/>
        <d v="2015-02-24T15:17:51"/>
        <d v="2015-02-06T09:50:03"/>
        <d v="2014-07-09T09:41:30"/>
        <d v="2015-05-04T02:20:44"/>
        <d v="2014-05-30T13:26:47"/>
        <d v="2014-07-13T07:51:50"/>
        <d v="2014-10-02T06:09:37"/>
        <d v="2016-08-28T22:15:56"/>
        <d v="2015-09-06T07:11:45"/>
        <d v="2015-10-18T13:24:14"/>
        <d v="2014-07-21T07:38:18"/>
        <d v="2016-02-02T14:43:41"/>
        <d v="2016-05-19T11:32:19"/>
        <d v="2014-08-14T07:50:05"/>
        <d v="2015-02-12T09:23:12"/>
        <d v="2014-06-02T20:07:58"/>
        <d v="2017-01-28T10:44:10"/>
        <d v="2015-06-24T19:29:56"/>
        <d v="2015-09-08T08:42:15"/>
        <d v="2015-01-02T16:23:42"/>
        <d v="2016-09-02T00:19:25"/>
        <d v="2016-01-03T06:58:48"/>
        <d v="2016-11-08T08:15:52"/>
        <d v="2015-05-30T11:39:06"/>
        <d v="2014-12-26T12:39:56"/>
        <d v="2014-06-25T11:33:40"/>
        <d v="2017-01-20T16:26:39"/>
        <d v="2016-01-04T15:36:10"/>
        <d v="2014-08-03T06:27:49"/>
        <d v="2015-03-02T10:59:52"/>
        <d v="2016-04-09T14:49:51"/>
        <d v="2014-11-10T21:28:22"/>
        <d v="2015-03-16T12:35:29"/>
        <d v="2017-01-27T05:05:58"/>
        <d v="2014-12-03T16:07:10"/>
        <d v="2015-06-16T10:12:24"/>
        <d v="2015-02-20T19:10:44"/>
        <d v="2014-08-16T07:39:17"/>
        <d v="2014-05-20T07:47:20"/>
        <d v="2016-11-05T15:00:12"/>
        <d v="2015-01-27T22:00:18"/>
        <d v="2014-06-02T20:36:18"/>
        <d v="2014-12-09T12:58:03"/>
        <d v="2015-07-08T03:34:30"/>
        <d v="2014-07-23T10:36:01"/>
        <d v="2015-05-11T18:13:11"/>
        <d v="2015-11-09T11:49:59"/>
        <d v="2016-10-20T03:14:02"/>
        <d v="2015-06-30T16:16:05"/>
        <d v="2015-03-31T21:30:00"/>
        <d v="2015-04-30T06:58:23"/>
        <d v="2015-05-19T14:01:33"/>
        <d v="2014-09-24T11:40:06"/>
        <d v="2014-07-13T19:14:56"/>
        <d v="2014-08-12T00:37:22"/>
        <d v="2015-08-08T10:09:57"/>
        <d v="2014-10-27T11:29:37"/>
        <d v="2015-02-23T22:28:50"/>
        <d v="2015-10-30T21:04:09"/>
        <d v="2015-04-20T11:39:16"/>
        <d v="2016-05-02T15:38:29"/>
        <d v="2016-05-04T03:19:12"/>
        <d v="2014-08-12T04:39:21"/>
        <d v="2014-07-23T07:57:03"/>
        <d v="2015-12-20T08:26:13"/>
        <d v="2016-10-14T01:17:40"/>
        <d v="2014-10-14T05:00:55"/>
        <d v="2015-01-16T10:26:50"/>
        <d v="2015-03-12T15:31:11"/>
        <d v="2014-05-27T15:02:02"/>
        <d v="2014-06-30T12:53:59"/>
        <d v="2014-11-26T18:02:28"/>
        <d v="2014-07-09T22:25:04"/>
        <d v="2015-09-18T08:23:47"/>
        <d v="2016-08-19T11:51:05"/>
        <d v="2016-03-04T00:07:48"/>
        <d v="2015-08-11T19:38:27"/>
        <d v="2016-02-14T20:02:44"/>
        <d v="2016-06-17T15:14:22"/>
        <d v="2015-08-17T08:07:19"/>
        <d v="2015-08-05T07:45:46"/>
        <d v="2016-10-31T22:18:40"/>
        <d v="2016-06-13T07:09:20"/>
        <d v="2015-05-27T13:44:14"/>
        <d v="2014-10-03T01:36:19"/>
        <d v="2014-11-18T03:49:11"/>
        <d v="2014-10-28T06:05:37"/>
        <d v="2015-04-17T13:41:54"/>
        <d v="2015-10-02T10:41:08"/>
        <d v="2015-07-28T07:54:35"/>
        <d v="2015-04-15T11:14:28"/>
        <d v="2015-01-27T12:00:22"/>
        <d v="2016-09-01T19:25:44"/>
        <d v="2014-07-08T23:48:43"/>
        <d v="2015-01-11T18:53:41"/>
        <d v="2016-03-10T08:51:20"/>
        <d v="2016-03-04T11:49:02"/>
        <d v="2015-08-27T10:58:10"/>
        <d v="2016-06-28T17:09:46"/>
        <d v="2014-05-15T07:37:44"/>
        <d v="2015-10-29T12:22:21"/>
        <d v="2016-03-28T14:22:07"/>
        <d v="2016-05-23T15:25:54"/>
        <d v="2014-06-26T14:48:32"/>
        <d v="2014-08-29T10:55:56"/>
        <d v="2015-12-04T12:17:36"/>
        <d v="2014-04-16T13:23:30"/>
        <d v="2015-11-03T06:54:54"/>
        <d v="2015-10-18T19:41:57"/>
        <d v="2015-02-18T09:19:46"/>
        <d v="2016-02-13T21:39:40"/>
        <d v="2014-06-11T09:04:38"/>
        <d v="2017-02-03T22:58:27"/>
        <d v="2016-03-23T11:34:33"/>
        <d v="2016-08-19T12:30:46"/>
        <d v="2016-03-18T12:43:31"/>
        <d v="2014-06-21T04:52:06"/>
        <d v="2014-12-07T17:37:14"/>
        <d v="2016-04-09T08:25:10"/>
        <d v="2016-05-03T05:07:28"/>
        <d v="2016-06-13T12:48:18"/>
        <d v="2014-07-10T12:36:01"/>
        <d v="2016-06-22T10:55:32"/>
        <d v="2014-12-02T07:25:53"/>
        <d v="2015-03-06T13:40:57"/>
        <d v="2014-06-05T06:22:27"/>
        <d v="2016-05-17T20:19:09"/>
        <d v="2015-05-08T11:26:20"/>
        <d v="2014-04-18T12:52:36"/>
        <d v="2014-10-08T15:07:24"/>
        <d v="2016-01-30T08:58:40"/>
        <d v="2016-04-07T05:09:54"/>
        <d v="2014-05-06T14:11:30"/>
        <d v="2015-08-13T17:56:53"/>
        <d v="2015-10-09T09:59:41"/>
        <d v="2016-02-01T08:08:13"/>
        <d v="2015-05-01T07:28:02"/>
        <d v="2015-10-12T14:34:19"/>
        <d v="2015-04-13T12:45:12"/>
        <d v="2014-06-19T01:21:30"/>
        <d v="2015-01-15T08:24:37"/>
        <d v="2014-11-06T22:24:24"/>
        <d v="2015-03-06T01:23:41"/>
        <d v="2015-02-26T15:07:06"/>
        <d v="2014-07-22T11:53:18"/>
        <d v="2016-03-08T07:29:18"/>
        <d v="2017-02-09T15:08:28"/>
        <d v="2014-08-27T17:02:41"/>
        <d v="2015-01-16T06:05:47"/>
        <d v="2014-09-07T19:54:17"/>
        <d v="2014-08-21T11:23:05"/>
        <d v="2016-01-22T10:33:07"/>
        <d v="2014-07-28T10:33:01"/>
        <d v="2015-06-22T15:08:27"/>
        <d v="2014-07-31T08:49:20"/>
        <d v="2014-10-09T10:29:26"/>
        <d v="2014-12-29T05:04:38"/>
        <d v="2015-04-02T05:04:09"/>
        <d v="2015-01-16T23:13:43"/>
        <d v="2016-02-18T21:54:29"/>
        <d v="2015-06-19T10:44:23"/>
        <d v="2014-08-18T12:56:40"/>
        <d v="2014-08-05T08:07:54"/>
        <d v="2016-09-07T13:51:48"/>
        <d v="2016-02-17T08:13:16"/>
        <d v="2015-02-21T20:34:59"/>
        <d v="2014-08-27T13:52:38"/>
        <d v="2014-12-17T06:01:07"/>
        <d v="2016-02-08T15:59:23"/>
        <d v="2015-08-01T08:04:57"/>
        <d v="2015-05-26T21:42:16"/>
        <d v="2015-10-05T07:43:59"/>
        <d v="2017-02-02T15:18:01"/>
        <d v="2014-05-06T14:31:40"/>
        <d v="2015-11-13T16:36:10"/>
        <d v="2016-01-05T07:43:19"/>
        <d v="2014-10-29T06:02:44"/>
        <d v="2015-10-16T11:25:16"/>
        <d v="2016-08-31T22:27:04"/>
        <d v="2015-03-04T14:44:10"/>
        <d v="2014-09-21T13:11:27"/>
        <d v="2014-06-14T14:29:24"/>
        <d v="2016-05-06T17:41:55"/>
        <d v="2014-08-18T11:10:10"/>
        <d v="2015-10-28T08:06:07"/>
        <d v="2015-05-19T21:33:24"/>
        <d v="2016-07-08T03:22:34"/>
        <d v="2014-12-21T18:01:04"/>
        <d v="2014-11-05T14:58:45"/>
        <d v="2015-03-10T21:16:22"/>
        <d v="2014-07-21T20:49:49"/>
        <d v="2014-09-22T07:36:50"/>
        <d v="2014-12-17T16:32:23"/>
        <d v="2016-03-07T04:13:07"/>
        <d v="2015-06-14T15:00:15"/>
        <d v="2014-09-23T07:16:31"/>
        <d v="2014-05-02T11:26:37"/>
        <d v="2014-08-14T13:05:16"/>
        <d v="2014-10-16T08:33:48"/>
        <d v="2016-08-31T12:11:25"/>
        <d v="2014-05-20T07:33:51"/>
        <d v="2016-06-13T14:23:59"/>
        <d v="2015-11-02T15:14:40"/>
        <d v="2016-03-16T17:27:24"/>
        <d v="2014-08-15T07:22:32"/>
        <d v="2014-05-20T08:40:56"/>
        <d v="2016-02-20T19:23:43"/>
        <d v="2016-06-02T09:44:28"/>
        <d v="2014-05-28T08:21:24"/>
        <d v="2015-03-30T06:07:06"/>
        <d v="2014-07-13T14:50:11"/>
        <d v="2016-04-18T16:56:28"/>
        <d v="2015-08-18T18:49:10"/>
        <d v="2016-12-14T15:07:35"/>
        <d v="2015-01-18T07:52:36"/>
        <d v="2015-01-27T08:00:20"/>
        <d v="2016-11-26T11:18:51"/>
        <d v="2014-06-22T10:35:11"/>
        <d v="2015-03-15T00:17:06"/>
        <d v="2015-10-06T05:16:15"/>
        <d v="2014-05-19T17:06:09"/>
        <d v="2014-09-23T11:05:49"/>
        <d v="2016-11-21T09:03:14"/>
        <d v="2016-12-28T10:54:02"/>
        <d v="2016-05-20T14:32:01"/>
        <d v="2016-05-21T08:45:16"/>
        <d v="2015-02-06T05:57:05"/>
        <d v="2015-10-29T20:32:33"/>
        <d v="2015-12-15T10:16:56"/>
        <d v="2016-09-09T02:28:26"/>
        <d v="2015-02-23T06:29:35"/>
        <d v="2015-10-27T14:34:59"/>
        <d v="2016-06-17T09:49:46"/>
        <d v="2014-12-17T06:42:04"/>
        <d v="2015-04-28T09:34:48"/>
        <d v="2015-07-24T08:08:57"/>
        <d v="2014-12-17T04:09:11"/>
        <d v="2015-02-03T20:40:47"/>
        <d v="2015-06-23T11:34:53"/>
        <d v="2014-09-07T18:05:00"/>
        <d v="2016-11-18T16:45:50"/>
        <d v="2017-01-15T04:43:39"/>
        <d v="2015-12-06T11:47:17"/>
        <d v="2016-05-05T09:19:57"/>
        <d v="2016-07-19T12:24:33"/>
        <d v="2014-10-14T18:59:50"/>
        <d v="2016-12-26T13:41:22"/>
        <d v="2016-04-15T12:21:13"/>
        <d v="2015-07-03T11:59:26"/>
        <d v="2016-09-26T22:40:34"/>
        <d v="2016-11-22T16:15:09"/>
        <d v="2015-02-17T17:11:06"/>
        <d v="2014-09-01T14:00:01"/>
        <d v="2017-01-31T16:45:37"/>
        <d v="2015-10-30T04:56:44"/>
        <d v="2016-05-22T07:02:31"/>
        <d v="2015-01-24T19:15:40"/>
        <d v="2016-01-31T14:43:06"/>
        <d v="2015-12-20T05:45:23"/>
      </sharedItems>
      <fieldGroup base="10">
        <rangePr groupBy="months" startDate="2009-05-16T19:55:13" endDate="2017-03-15T07:30:07"/>
        <groupItems count="14">
          <s v="&lt;5/16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64">
      <sharedItems containsSemiMixedTypes="0" containsNonDate="0" containsDate="1" containsString="0" minDate="2009-08-10T11:26:00" maxDate="2017-05-03T11:12:00"/>
    </cacheField>
    <cacheField name="Years Launched" numFmtId="1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ercent Funded" numFmtId="10">
      <sharedItems containsSemiMixedTypes="0" containsString="0" containsNumber="1" minValue="0" maxValue="22603"/>
    </cacheField>
    <cacheField name="Average Donation" numFmtId="165">
      <sharedItems containsMixedTypes="1" containsNumber="1" minValue="1" maxValue="3304"/>
    </cacheField>
    <cacheField name="Category and Sub-Category" numFmtId="0">
      <sharedItems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x v="0"/>
    <d v="2015-07-22T19:00:00"/>
    <x v="0"/>
    <b v="0"/>
    <n v="182"/>
    <b v="1"/>
    <n v="1.3685882352941177"/>
    <n v="63.917582417582416"/>
    <s v="film &amp; video/television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x v="1"/>
    <d v="2017-03-02T06:24:43"/>
    <x v="1"/>
    <b v="0"/>
    <n v="79"/>
    <b v="1"/>
    <n v="1.4260827250608272"/>
    <n v="185.48101265822785"/>
    <s v="film &amp; video/television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x v="2"/>
    <d v="2016-02-15T08:51:23"/>
    <x v="2"/>
    <b v="0"/>
    <n v="35"/>
    <b v="1"/>
    <n v="1.05"/>
    <n v="15"/>
    <s v="film &amp; video/television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x v="3"/>
    <d v="2014-08-07T04:21:47"/>
    <x v="3"/>
    <b v="0"/>
    <n v="150"/>
    <b v="1"/>
    <n v="1.0389999999999999"/>
    <n v="69.266666666666666"/>
    <s v="film &amp; video/television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x v="4"/>
    <d v="2015-12-19T12:01:19"/>
    <x v="0"/>
    <b v="0"/>
    <n v="284"/>
    <b v="1"/>
    <n v="1.2299154545454545"/>
    <n v="190.55028169014085"/>
    <s v="film &amp; video/television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x v="5"/>
    <d v="2016-07-28T21:35:00"/>
    <x v="2"/>
    <b v="0"/>
    <n v="47"/>
    <b v="1"/>
    <n v="1.0977744436109027"/>
    <n v="93.40425531914893"/>
    <s v="film &amp; video/television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x v="6"/>
    <d v="2014-06-13T17:44:10"/>
    <x v="3"/>
    <b v="0"/>
    <n v="58"/>
    <b v="1"/>
    <n v="1.064875"/>
    <n v="146.87931034482759"/>
    <s v="film &amp; video/television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x v="7"/>
    <d v="2016-07-04T17:07:47"/>
    <x v="2"/>
    <b v="0"/>
    <n v="57"/>
    <b v="1"/>
    <n v="1.0122222222222221"/>
    <n v="159.82456140350877"/>
    <s v="film &amp; video/television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x v="8"/>
    <d v="2016-04-15T13:00:00"/>
    <x v="2"/>
    <b v="0"/>
    <n v="12"/>
    <b v="1"/>
    <n v="1.0004342857142856"/>
    <n v="291.79333333333335"/>
    <s v="film &amp; video/television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x v="9"/>
    <d v="2016-04-16T18:29:04"/>
    <x v="2"/>
    <b v="0"/>
    <n v="20"/>
    <b v="1"/>
    <n v="1.2599800000000001"/>
    <n v="31.499500000000001"/>
    <s v="film &amp; video/television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x v="10"/>
    <d v="2014-06-24T17:37:59"/>
    <x v="3"/>
    <b v="0"/>
    <n v="19"/>
    <b v="1"/>
    <n v="1.0049999999999999"/>
    <n v="158.68421052631578"/>
    <s v="film &amp; video/television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x v="11"/>
    <d v="2016-08-21T19:00:00"/>
    <x v="2"/>
    <b v="0"/>
    <n v="75"/>
    <b v="1"/>
    <n v="1.2050000000000001"/>
    <n v="80.333333333333329"/>
    <s v="film &amp; video/television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x v="12"/>
    <d v="2014-07-15T19:00:00"/>
    <x v="3"/>
    <b v="0"/>
    <n v="827"/>
    <b v="1"/>
    <n v="1.6529333333333334"/>
    <n v="59.961305925030231"/>
    <s v="film &amp; video/television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x v="13"/>
    <d v="2016-06-23T12:27:00"/>
    <x v="2"/>
    <b v="0"/>
    <n v="51"/>
    <b v="1"/>
    <n v="1.5997142857142856"/>
    <n v="109.78431372549019"/>
    <s v="film &amp; video/television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x v="14"/>
    <d v="2014-07-13T05:59:00"/>
    <x v="3"/>
    <b v="0"/>
    <n v="41"/>
    <b v="1"/>
    <n v="1.0093333333333334"/>
    <n v="147.70731707317074"/>
    <s v="film &amp; video/television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x v="15"/>
    <d v="2015-09-27T12:14:00"/>
    <x v="0"/>
    <b v="0"/>
    <n v="98"/>
    <b v="1"/>
    <n v="1.0660000000000001"/>
    <n v="21.755102040816325"/>
    <s v="film &amp; video/television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x v="16"/>
    <d v="2014-06-15T21:30:00"/>
    <x v="3"/>
    <b v="0"/>
    <n v="70"/>
    <b v="1"/>
    <n v="1.0024166666666667"/>
    <n v="171.84285714285716"/>
    <s v="film &amp; video/television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x v="17"/>
    <d v="2014-11-04T10:33:42"/>
    <x v="3"/>
    <b v="0"/>
    <n v="36"/>
    <b v="1"/>
    <n v="1.0066666666666666"/>
    <n v="41.944444444444443"/>
    <s v="film &amp; video/television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x v="18"/>
    <d v="2014-09-17T05:00:56"/>
    <x v="3"/>
    <b v="0"/>
    <n v="342"/>
    <b v="1"/>
    <n v="1.0632110000000001"/>
    <n v="93.264122807017543"/>
    <s v="film &amp; video/television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x v="19"/>
    <d v="2015-07-20T11:35:34"/>
    <x v="0"/>
    <b v="0"/>
    <n v="22"/>
    <b v="1"/>
    <n v="1.4529411764705882"/>
    <n v="56.136363636363633"/>
    <s v="film &amp; video/television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x v="20"/>
    <d v="2015-09-13T10:11:52"/>
    <x v="0"/>
    <b v="0"/>
    <n v="25"/>
    <b v="1"/>
    <n v="1.002"/>
    <n v="80.16"/>
    <s v="film &amp; video/television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x v="21"/>
    <d v="2014-09-26T07:03:09"/>
    <x v="3"/>
    <b v="0"/>
    <n v="101"/>
    <b v="1"/>
    <n v="1.0913513513513513"/>
    <n v="199.9009900990099"/>
    <s v="film &amp; video/television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x v="22"/>
    <d v="2014-12-31T23:59:00"/>
    <x v="3"/>
    <b v="0"/>
    <n v="8"/>
    <b v="1"/>
    <n v="1.1714285714285715"/>
    <n v="51.25"/>
    <s v="film &amp; video/television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x v="23"/>
    <d v="2015-04-30T07:20:00"/>
    <x v="0"/>
    <b v="0"/>
    <n v="23"/>
    <b v="1"/>
    <n v="1.1850000000000001"/>
    <n v="103.04347826086956"/>
    <s v="film &amp; video/television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x v="24"/>
    <d v="2015-09-15T11:39:00"/>
    <x v="0"/>
    <b v="0"/>
    <n v="574"/>
    <b v="1"/>
    <n v="1.0880768571428572"/>
    <n v="66.346149825783982"/>
    <s v="film &amp; video/television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x v="25"/>
    <d v="2016-01-08T16:36:01"/>
    <x v="0"/>
    <b v="0"/>
    <n v="14"/>
    <b v="1"/>
    <n v="1.3333333333333333"/>
    <n v="57.142857142857146"/>
    <s v="film &amp; video/television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x v="26"/>
    <d v="2014-08-17T04:22:24"/>
    <x v="3"/>
    <b v="0"/>
    <n v="19"/>
    <b v="1"/>
    <n v="1.552"/>
    <n v="102.10526315789474"/>
    <s v="film &amp; video/television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x v="27"/>
    <d v="2014-11-15T20:57:13"/>
    <x v="3"/>
    <b v="0"/>
    <n v="150"/>
    <b v="1"/>
    <n v="1.1172500000000001"/>
    <n v="148.96666666666667"/>
    <s v="film &amp; video/television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x v="28"/>
    <d v="2015-12-16T15:08:04"/>
    <x v="0"/>
    <b v="0"/>
    <n v="71"/>
    <b v="1"/>
    <n v="1.0035000000000001"/>
    <n v="169.6056338028169"/>
    <s v="film &amp; video/television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x v="29"/>
    <d v="2014-07-22T08:09:28"/>
    <x v="3"/>
    <b v="0"/>
    <n v="117"/>
    <b v="1"/>
    <n v="1.2333333333333334"/>
    <n v="31.623931623931625"/>
    <s v="film &amp; video/television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x v="30"/>
    <d v="2014-08-20T23:01:55"/>
    <x v="3"/>
    <b v="0"/>
    <n v="53"/>
    <b v="1"/>
    <n v="1.0129975"/>
    <n v="76.45264150943396"/>
    <s v="film &amp; video/television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x v="31"/>
    <d v="2016-01-25T11:00:34"/>
    <x v="2"/>
    <b v="0"/>
    <n v="1"/>
    <b v="1"/>
    <n v="1"/>
    <n v="13"/>
    <s v="film &amp; video/television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x v="32"/>
    <d v="2016-05-12T19:59:00"/>
    <x v="2"/>
    <b v="0"/>
    <n v="89"/>
    <b v="1"/>
    <n v="1.0024604569420035"/>
    <n v="320.44943820224717"/>
    <s v="film &amp; video/television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x v="33"/>
    <d v="2015-11-08T08:51:41"/>
    <x v="0"/>
    <b v="0"/>
    <n v="64"/>
    <b v="1"/>
    <n v="1.0209523809523811"/>
    <n v="83.75"/>
    <s v="film &amp; video/television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x v="34"/>
    <d v="2014-08-04T23:43:21"/>
    <x v="3"/>
    <b v="0"/>
    <n v="68"/>
    <b v="1"/>
    <n v="1.3046153846153845"/>
    <n v="49.882352941176471"/>
    <s v="film &amp; video/television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x v="35"/>
    <d v="2015-04-27T16:00:00"/>
    <x v="0"/>
    <b v="0"/>
    <n v="28"/>
    <b v="1"/>
    <n v="1.665"/>
    <n v="59.464285714285715"/>
    <s v="film &amp; video/television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x v="36"/>
    <d v="2015-04-03T22:22:05"/>
    <x v="0"/>
    <b v="0"/>
    <n v="44"/>
    <b v="1"/>
    <n v="1.4215"/>
    <n v="193.84090909090909"/>
    <s v="film &amp; video/television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x v="37"/>
    <d v="2015-02-27T08:37:59"/>
    <x v="0"/>
    <b v="0"/>
    <n v="253"/>
    <b v="1"/>
    <n v="1.8344090909090909"/>
    <n v="159.51383399209487"/>
    <s v="film &amp; video/television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x v="38"/>
    <d v="2013-05-10T17:22:24"/>
    <x v="4"/>
    <b v="0"/>
    <n v="66"/>
    <b v="1"/>
    <n v="1.1004"/>
    <n v="41.68181818181818"/>
    <s v="film &amp; video/television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x v="39"/>
    <d v="2014-05-25T14:59:00"/>
    <x v="3"/>
    <b v="0"/>
    <n v="217"/>
    <b v="1"/>
    <n v="1.3098000000000001"/>
    <n v="150.89861751152074"/>
    <s v="film &amp; video/television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x v="40"/>
    <d v="2014-06-18T20:00:00"/>
    <x v="3"/>
    <b v="0"/>
    <n v="16"/>
    <b v="1"/>
    <n v="1.0135000000000001"/>
    <n v="126.6875"/>
    <s v="film &amp; video/television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x v="41"/>
    <d v="2014-10-05T05:39:14"/>
    <x v="3"/>
    <b v="0"/>
    <n v="19"/>
    <b v="1"/>
    <n v="1"/>
    <n v="105.26315789473684"/>
    <s v="film &amp; video/television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x v="42"/>
    <d v="2014-12-28T07:20:26"/>
    <x v="3"/>
    <b v="0"/>
    <n v="169"/>
    <b v="1"/>
    <n v="1.4185714285714286"/>
    <n v="117.51479289940828"/>
    <s v="film &amp; video/television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x v="43"/>
    <d v="2014-07-12T16:00:00"/>
    <x v="3"/>
    <b v="0"/>
    <n v="263"/>
    <b v="1"/>
    <n v="3.0865999999999998"/>
    <n v="117.36121673003802"/>
    <s v="film &amp; video/television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x v="44"/>
    <d v="2014-10-06T18:22:17"/>
    <x v="3"/>
    <b v="0"/>
    <n v="15"/>
    <b v="1"/>
    <n v="1"/>
    <n v="133.33333333333334"/>
    <s v="film &amp; video/television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x v="45"/>
    <d v="2016-04-27T06:58:27"/>
    <x v="2"/>
    <b v="0"/>
    <n v="61"/>
    <b v="1"/>
    <n v="1.2"/>
    <n v="98.360655737704917"/>
    <s v="film &amp; video/television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x v="46"/>
    <d v="2015-12-15T15:09:34"/>
    <x v="0"/>
    <b v="0"/>
    <n v="45"/>
    <b v="1"/>
    <n v="1.0416666666666667"/>
    <n v="194.44444444444446"/>
    <s v="film &amp; video/television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x v="47"/>
    <d v="2014-12-19T12:40:07"/>
    <x v="3"/>
    <b v="0"/>
    <n v="70"/>
    <b v="1"/>
    <n v="1.0761100000000001"/>
    <n v="76.865000000000009"/>
    <s v="film &amp; video/television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x v="48"/>
    <d v="2015-03-01T04:00:00"/>
    <x v="0"/>
    <b v="0"/>
    <n v="38"/>
    <b v="1"/>
    <n v="1.0794999999999999"/>
    <n v="56.815789473684212"/>
    <s v="film &amp; video/television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x v="49"/>
    <d v="2015-10-23T20:14:05"/>
    <x v="0"/>
    <b v="0"/>
    <n v="87"/>
    <b v="1"/>
    <n v="1"/>
    <n v="137.93103448275863"/>
    <s v="film &amp; video/television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x v="50"/>
    <d v="2015-01-30T09:00:00"/>
    <x v="3"/>
    <b v="0"/>
    <n v="22"/>
    <b v="1"/>
    <n v="1"/>
    <n v="27.272727272727273"/>
    <s v="film &amp; video/television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x v="51"/>
    <d v="2015-08-10T14:17:17"/>
    <x v="0"/>
    <b v="0"/>
    <n v="119"/>
    <b v="1"/>
    <n v="1.2801818181818181"/>
    <n v="118.33613445378151"/>
    <s v="film &amp; video/television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x v="52"/>
    <d v="2014-07-17T08:50:46"/>
    <x v="3"/>
    <b v="0"/>
    <n v="52"/>
    <b v="1"/>
    <n v="1.1620999999999999"/>
    <n v="223.48076923076923"/>
    <s v="film &amp; video/television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x v="53"/>
    <d v="2014-04-04T14:00:00"/>
    <x v="3"/>
    <b v="0"/>
    <n v="117"/>
    <b v="1"/>
    <n v="1.0963333333333334"/>
    <n v="28.111111111111111"/>
    <s v="film &amp; video/television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x v="54"/>
    <d v="2015-12-25T09:07:01"/>
    <x v="0"/>
    <b v="0"/>
    <n v="52"/>
    <b v="1"/>
    <n v="1.01"/>
    <n v="194.23076923076923"/>
    <s v="film &amp; video/television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x v="55"/>
    <d v="2016-05-27T15:15:16"/>
    <x v="2"/>
    <b v="0"/>
    <n v="86"/>
    <b v="1"/>
    <n v="1.2895348837209302"/>
    <n v="128.95348837209303"/>
    <s v="film &amp; video/television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x v="56"/>
    <d v="2015-06-08T08:00:00"/>
    <x v="0"/>
    <b v="0"/>
    <n v="174"/>
    <b v="1"/>
    <n v="1.0726249999999999"/>
    <n v="49.316091954022987"/>
    <s v="film &amp; video/television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x v="57"/>
    <d v="2015-04-25T11:59:22"/>
    <x v="0"/>
    <b v="0"/>
    <n v="69"/>
    <b v="1"/>
    <n v="1.0189999999999999"/>
    <n v="221.52173913043478"/>
    <s v="film &amp; video/television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x v="58"/>
    <d v="2014-11-19T10:52:52"/>
    <x v="3"/>
    <b v="0"/>
    <n v="75"/>
    <b v="1"/>
    <n v="1.0290999999999999"/>
    <n v="137.21333333333334"/>
    <s v="film &amp; video/television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x v="59"/>
    <d v="2015-09-14T13:00:00"/>
    <x v="0"/>
    <b v="0"/>
    <n v="33"/>
    <b v="1"/>
    <n v="1.0012570000000001"/>
    <n v="606.82242424242418"/>
    <s v="film &amp; video/television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x v="60"/>
    <d v="2014-03-22T16:00:00"/>
    <x v="3"/>
    <b v="0"/>
    <n v="108"/>
    <b v="1"/>
    <n v="1.0329622222222221"/>
    <n v="43.040092592592593"/>
    <s v="film &amp; video/shorts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x v="61"/>
    <d v="2013-06-06T11:32:37"/>
    <x v="4"/>
    <b v="0"/>
    <n v="23"/>
    <b v="1"/>
    <n v="1.4830000000000001"/>
    <n v="322.39130434782606"/>
    <s v="film &amp; video/shorts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x v="62"/>
    <d v="2013-03-03T11:11:18"/>
    <x v="4"/>
    <b v="0"/>
    <n v="48"/>
    <b v="1"/>
    <n v="1.5473333333333332"/>
    <n v="96.708333333333329"/>
    <s v="film &amp; video/shorts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x v="63"/>
    <d v="2013-12-27T20:59:00"/>
    <x v="4"/>
    <b v="0"/>
    <n v="64"/>
    <b v="1"/>
    <n v="1.1351849999999999"/>
    <n v="35.474531249999998"/>
    <s v="film &amp; video/shorts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x v="64"/>
    <d v="2013-07-07T16:26:21"/>
    <x v="4"/>
    <b v="0"/>
    <n v="24"/>
    <b v="1"/>
    <n v="1.7333333333333334"/>
    <n v="86.666666666666671"/>
    <s v="film &amp; video/shorts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x v="65"/>
    <d v="2014-08-10T21:59:00"/>
    <x v="3"/>
    <b v="0"/>
    <n v="57"/>
    <b v="1"/>
    <n v="1.0752857142857142"/>
    <n v="132.05263157894737"/>
    <s v="film &amp; video/shorts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x v="66"/>
    <d v="2016-07-18T12:23:40"/>
    <x v="2"/>
    <b v="0"/>
    <n v="26"/>
    <b v="1"/>
    <n v="1.1859999999999999"/>
    <n v="91.230769230769226"/>
    <s v="film &amp; video/shorts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x v="67"/>
    <d v="2012-07-15T06:00:04"/>
    <x v="5"/>
    <b v="0"/>
    <n v="20"/>
    <b v="1"/>
    <n v="1.1625000000000001"/>
    <n v="116.25"/>
    <s v="film &amp; video/shorts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x v="68"/>
    <d v="2014-02-23T05:39:51"/>
    <x v="3"/>
    <b v="0"/>
    <n v="36"/>
    <b v="1"/>
    <n v="1.2716666666666667"/>
    <n v="21.194444444444443"/>
    <s v="film &amp; video/shorts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x v="69"/>
    <d v="2011-10-01T22:59:00"/>
    <x v="6"/>
    <b v="0"/>
    <n v="178"/>
    <b v="1"/>
    <n v="1.109423"/>
    <n v="62.327134831460668"/>
    <s v="film &amp; video/shorts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x v="70"/>
    <d v="2011-09-04T13:30:45"/>
    <x v="6"/>
    <b v="0"/>
    <n v="17"/>
    <b v="1"/>
    <n v="1.272"/>
    <n v="37.411764705882355"/>
    <s v="film &amp; video/shorts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x v="71"/>
    <d v="2012-05-27T22:30:57"/>
    <x v="5"/>
    <b v="0"/>
    <n v="32"/>
    <b v="1"/>
    <n v="1.2394444444444443"/>
    <n v="69.71875"/>
    <s v="film &amp; video/shorts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x v="72"/>
    <d v="2012-11-14T16:00:00"/>
    <x v="5"/>
    <b v="0"/>
    <n v="41"/>
    <b v="1"/>
    <n v="1.084090909090909"/>
    <n v="58.170731707317074"/>
    <s v="film &amp; video/shorts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x v="73"/>
    <d v="2011-05-02T19:59:00"/>
    <x v="6"/>
    <b v="0"/>
    <n v="18"/>
    <b v="1"/>
    <n v="1"/>
    <n v="50"/>
    <s v="film &amp; video/shorts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x v="74"/>
    <d v="2016-01-21T03:41:35"/>
    <x v="0"/>
    <b v="0"/>
    <n v="29"/>
    <b v="1"/>
    <n v="1.1293199999999999"/>
    <n v="19.471034482758618"/>
    <s v="film &amp; video/shorts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x v="75"/>
    <d v="2013-04-22T21:01:12"/>
    <x v="4"/>
    <b v="0"/>
    <n v="47"/>
    <b v="1"/>
    <n v="1.1542857142857144"/>
    <n v="85.957446808510639"/>
    <s v="film &amp; video/shorts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x v="76"/>
    <d v="2011-12-27T09:35:58"/>
    <x v="6"/>
    <b v="0"/>
    <n v="15"/>
    <b v="1"/>
    <n v="1.5333333333333334"/>
    <n v="30.666666666666668"/>
    <s v="film &amp; video/shorts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x v="77"/>
    <d v="2012-05-20T18:59:00"/>
    <x v="5"/>
    <b v="0"/>
    <n v="26"/>
    <b v="1"/>
    <n v="3.9249999999999998"/>
    <n v="60.384615384615387"/>
    <s v="film &amp; video/shorts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x v="78"/>
    <d v="2016-09-01T09:32:01"/>
    <x v="2"/>
    <b v="0"/>
    <n v="35"/>
    <b v="1"/>
    <n v="27.02"/>
    <n v="38.6"/>
    <s v="film &amp; video/shorts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x v="79"/>
    <d v="2014-04-25T10:38:13"/>
    <x v="3"/>
    <b v="0"/>
    <n v="41"/>
    <b v="1"/>
    <n v="1.27"/>
    <n v="40.268292682926827"/>
    <s v="film &amp; video/shorts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x v="80"/>
    <d v="2013-12-09T18:00:56"/>
    <x v="4"/>
    <b v="0"/>
    <n v="47"/>
    <b v="1"/>
    <n v="1.0725"/>
    <n v="273.82978723404256"/>
    <s v="film &amp; video/shorts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x v="81"/>
    <d v="2012-07-13T19:02:00"/>
    <x v="5"/>
    <b v="0"/>
    <n v="28"/>
    <b v="1"/>
    <n v="1.98"/>
    <n v="53.035714285714285"/>
    <s v="film &amp; video/shorts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x v="82"/>
    <d v="2011-10-09T11:41:01"/>
    <x v="6"/>
    <b v="0"/>
    <n v="100"/>
    <b v="1"/>
    <n v="1.0001249999999999"/>
    <n v="40.005000000000003"/>
    <s v="film &amp; video/shorts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x v="83"/>
    <d v="2015-02-22T03:30:00"/>
    <x v="0"/>
    <b v="0"/>
    <n v="13"/>
    <b v="1"/>
    <n v="1.0249999999999999"/>
    <n v="15.76923076923077"/>
    <s v="film &amp; video/shorts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x v="84"/>
    <d v="2011-05-15T10:11:26"/>
    <x v="6"/>
    <b v="0"/>
    <n v="7"/>
    <b v="1"/>
    <n v="1"/>
    <n v="71.428571428571431"/>
    <s v="film &amp; video/shorts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x v="85"/>
    <d v="2011-09-22T19:00:37"/>
    <x v="6"/>
    <b v="0"/>
    <n v="21"/>
    <b v="1"/>
    <n v="1.2549999999999999"/>
    <n v="71.714285714285708"/>
    <s v="film &amp; video/shorts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x v="86"/>
    <d v="2015-12-27T06:20:45"/>
    <x v="0"/>
    <b v="0"/>
    <n v="17"/>
    <b v="1"/>
    <n v="1.0646666666666667"/>
    <n v="375.76470588235293"/>
    <s v="film &amp; video/shorts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x v="87"/>
    <d v="2010-06-02T17:41:00"/>
    <x v="7"/>
    <b v="0"/>
    <n v="25"/>
    <b v="1"/>
    <n v="1.046"/>
    <n v="104.6"/>
    <s v="film &amp; video/shorts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x v="88"/>
    <d v="2014-06-22T07:48:51"/>
    <x v="3"/>
    <b v="0"/>
    <n v="60"/>
    <b v="1"/>
    <n v="1.0285714285714285"/>
    <n v="60"/>
    <s v="film &amp; video/shorts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x v="89"/>
    <d v="2013-06-02T10:03:12"/>
    <x v="4"/>
    <b v="0"/>
    <n v="56"/>
    <b v="1"/>
    <n v="1.1506666666666667"/>
    <n v="123.28571428571429"/>
    <s v="film &amp; video/shorts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x v="90"/>
    <d v="2011-07-11T23:08:19"/>
    <x v="6"/>
    <b v="0"/>
    <n v="16"/>
    <b v="1"/>
    <n v="1.004"/>
    <n v="31.375"/>
    <s v="film &amp; video/shorts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x v="91"/>
    <d v="2011-05-17T01:39:24"/>
    <x v="6"/>
    <b v="0"/>
    <n v="46"/>
    <b v="1"/>
    <n v="1.2"/>
    <n v="78.260869565217391"/>
    <s v="film &amp; video/shorts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x v="92"/>
    <d v="2017-02-01T00:00:00"/>
    <x v="2"/>
    <b v="0"/>
    <n v="43"/>
    <b v="1"/>
    <n v="1.052"/>
    <n v="122.32558139534883"/>
    <s v="film &amp; video/shorts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x v="93"/>
    <d v="2012-07-03T13:00:00"/>
    <x v="5"/>
    <b v="0"/>
    <n v="15"/>
    <b v="1"/>
    <n v="1.1060000000000001"/>
    <n v="73.733333333333334"/>
    <s v="film &amp; video/shorts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x v="94"/>
    <d v="2014-04-07T09:13:42"/>
    <x v="3"/>
    <b v="0"/>
    <n v="12"/>
    <b v="1"/>
    <n v="1.04"/>
    <n v="21.666666666666668"/>
    <s v="film &amp; video/shorts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x v="95"/>
    <d v="2012-02-25T16:07:21"/>
    <x v="5"/>
    <b v="0"/>
    <n v="21"/>
    <b v="1"/>
    <n v="1.3142857142857143"/>
    <n v="21.904761904761905"/>
    <s v="film &amp; video/shorts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x v="96"/>
    <d v="2010-07-31T19:00:00"/>
    <x v="7"/>
    <b v="0"/>
    <n v="34"/>
    <b v="1"/>
    <n v="1.1466666666666667"/>
    <n v="50.588235294117645"/>
    <s v="film &amp; video/shorts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x v="97"/>
    <d v="2011-07-11T19:14:42"/>
    <x v="6"/>
    <b v="0"/>
    <n v="8"/>
    <b v="1"/>
    <n v="1.0625"/>
    <n v="53.125"/>
    <s v="film &amp; video/shorts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x v="98"/>
    <d v="2012-12-07T15:30:00"/>
    <x v="5"/>
    <b v="0"/>
    <n v="60"/>
    <b v="1"/>
    <n v="1.0625"/>
    <n v="56.666666666666664"/>
    <s v="film &amp; video/shorts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x v="99"/>
    <d v="2014-01-22T13:39:59"/>
    <x v="4"/>
    <b v="0"/>
    <n v="39"/>
    <b v="1"/>
    <n v="1.0601933333333333"/>
    <n v="40.776666666666664"/>
    <s v="film &amp; video/shorts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x v="100"/>
    <d v="2012-11-04T11:04:46"/>
    <x v="5"/>
    <b v="0"/>
    <n v="26"/>
    <b v="1"/>
    <n v="1"/>
    <n v="192.30769230769232"/>
    <s v="film &amp; video/shorts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x v="101"/>
    <d v="2013-01-24T10:38:30"/>
    <x v="5"/>
    <b v="0"/>
    <n v="35"/>
    <b v="1"/>
    <n v="1"/>
    <n v="100"/>
    <s v="film &amp; video/shorts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x v="102"/>
    <d v="2010-12-22T19:08:53"/>
    <x v="7"/>
    <b v="0"/>
    <n v="65"/>
    <b v="1"/>
    <n v="1.2775000000000001"/>
    <n v="117.92307692307692"/>
    <s v="film &amp; video/shorts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x v="103"/>
    <d v="2014-03-07T11:20:30"/>
    <x v="3"/>
    <b v="0"/>
    <n v="49"/>
    <b v="1"/>
    <n v="1.0515384615384615"/>
    <n v="27.897959183673468"/>
    <s v="film &amp; video/shorts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x v="104"/>
    <d v="2011-04-02T17:00:00"/>
    <x v="6"/>
    <b v="0"/>
    <n v="10"/>
    <b v="1"/>
    <n v="1.2"/>
    <n v="60"/>
    <s v="film &amp; video/shorts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x v="105"/>
    <d v="2016-05-13T16:00:00"/>
    <x v="2"/>
    <b v="0"/>
    <n v="60"/>
    <b v="1"/>
    <n v="1.074090909090909"/>
    <n v="39.383333333333333"/>
    <s v="film &amp; video/shorts"/>
    <x v="0"/>
    <x v="1"/>
  </r>
  <r>
    <n v="106"/>
    <s v="LOST WEEKEND"/>
    <s v="A Boy. A Girl. A Car. A Serial Killer."/>
    <n v="5000"/>
    <n v="5025"/>
    <x v="0"/>
    <x v="0"/>
    <s v="USD"/>
    <n v="1333391901"/>
    <n v="1332182301"/>
    <x v="106"/>
    <d v="2012-04-02T10:38:21"/>
    <x v="5"/>
    <b v="0"/>
    <n v="27"/>
    <b v="1"/>
    <n v="1.0049999999999999"/>
    <n v="186.11111111111111"/>
    <s v="film &amp; video/shorts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x v="107"/>
    <d v="2011-04-24T15:34:47"/>
    <x v="6"/>
    <b v="0"/>
    <n v="69"/>
    <b v="1"/>
    <n v="1.0246666666666666"/>
    <n v="111.37681159420291"/>
    <s v="film &amp; video/shorts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x v="108"/>
    <d v="2013-05-31T06:42:50"/>
    <x v="4"/>
    <b v="0"/>
    <n v="47"/>
    <b v="1"/>
    <n v="2.4666666666666668"/>
    <n v="78.723404255319153"/>
    <s v="film &amp; video/shorts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x v="109"/>
    <d v="2011-02-25T16:37:10"/>
    <x v="6"/>
    <b v="0"/>
    <n v="47"/>
    <b v="1"/>
    <n v="2.1949999999999998"/>
    <n v="46.702127659574465"/>
    <s v="film &amp; video/shorts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x v="110"/>
    <d v="2013-11-13T21:59:00"/>
    <x v="4"/>
    <b v="0"/>
    <n v="26"/>
    <b v="1"/>
    <n v="1.3076923076923077"/>
    <n v="65.384615384615387"/>
    <s v="film &amp; video/shorts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x v="111"/>
    <d v="2015-05-30T23:59:47"/>
    <x v="0"/>
    <b v="0"/>
    <n v="53"/>
    <b v="1"/>
    <n v="1.5457142857142858"/>
    <n v="102.0754716981132"/>
    <s v="film &amp; video/shorts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x v="112"/>
    <d v="2014-04-12T18:00:00"/>
    <x v="3"/>
    <b v="0"/>
    <n v="81"/>
    <b v="1"/>
    <n v="1.04"/>
    <n v="64.197530864197532"/>
    <s v="film &amp; video/shorts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x v="113"/>
    <d v="2011-08-06T07:00:00"/>
    <x v="6"/>
    <b v="0"/>
    <n v="78"/>
    <b v="1"/>
    <n v="1.41"/>
    <n v="90.384615384615387"/>
    <s v="film &amp; video/shorts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x v="114"/>
    <d v="2012-01-12T22:34:48"/>
    <x v="6"/>
    <b v="0"/>
    <n v="35"/>
    <b v="1"/>
    <n v="1.0333333333333334"/>
    <n v="88.571428571428569"/>
    <s v="film &amp; video/shorts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x v="115"/>
    <d v="2012-02-04T09:44:04"/>
    <x v="5"/>
    <b v="0"/>
    <n v="22"/>
    <b v="1"/>
    <n v="1.4044444444444444"/>
    <n v="28.727272727272727"/>
    <s v="film &amp; video/shorts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x v="116"/>
    <d v="2011-04-08T02:55:55"/>
    <x v="6"/>
    <b v="0"/>
    <n v="57"/>
    <b v="1"/>
    <n v="1.1365714285714286"/>
    <n v="69.78947368421052"/>
    <s v="film &amp; video/shorts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x v="117"/>
    <d v="2010-06-09T11:00:00"/>
    <x v="7"/>
    <b v="0"/>
    <n v="27"/>
    <b v="1"/>
    <n v="1.0049377777777779"/>
    <n v="167.48962962962963"/>
    <s v="film &amp; video/shorts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x v="118"/>
    <d v="2011-07-28T17:17:16"/>
    <x v="6"/>
    <b v="0"/>
    <n v="39"/>
    <b v="1"/>
    <n v="1.1303159999999999"/>
    <n v="144.91230769230768"/>
    <s v="film &amp; video/shorts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x v="119"/>
    <d v="2011-08-13T15:00:00"/>
    <x v="6"/>
    <b v="0"/>
    <n v="37"/>
    <b v="1"/>
    <n v="1.0455692307692308"/>
    <n v="91.840540540540545"/>
    <s v="film &amp; video/shorts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x v="120"/>
    <d v="2016-10-02T17:11:47"/>
    <x v="2"/>
    <b v="0"/>
    <n v="1"/>
    <b v="0"/>
    <n v="1.4285714285714287E-4"/>
    <n v="10"/>
    <s v="film &amp; video/science fiction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x v="121"/>
    <d v="2015-04-18T02:16:00"/>
    <x v="0"/>
    <b v="0"/>
    <n v="1"/>
    <b v="0"/>
    <n v="3.3333333333333332E-4"/>
    <n v="1"/>
    <s v="film &amp; video/science fiction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x v="122"/>
    <d v="2016-10-10T02:21:47"/>
    <x v="2"/>
    <b v="0"/>
    <n v="0"/>
    <b v="0"/>
    <n v="0"/>
    <e v="#DIV/0!"/>
    <s v="film &amp; video/science fiction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x v="123"/>
    <d v="2014-10-28T14:00:00"/>
    <x v="3"/>
    <b v="0"/>
    <n v="6"/>
    <b v="0"/>
    <n v="2.7454545454545453E-3"/>
    <n v="25.166666666666668"/>
    <s v="film &amp; video/science fiction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x v="124"/>
    <d v="2015-05-15T14:17:22"/>
    <x v="0"/>
    <b v="0"/>
    <n v="0"/>
    <b v="0"/>
    <n v="0"/>
    <e v="#DIV/0!"/>
    <s v="film &amp; video/science fiction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x v="125"/>
    <d v="2017-02-03T15:51:20"/>
    <x v="2"/>
    <b v="0"/>
    <n v="6"/>
    <b v="0"/>
    <n v="0.14000000000000001"/>
    <n v="11.666666666666666"/>
    <s v="film &amp; video/science fiction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x v="126"/>
    <d v="2015-06-10T18:00:00"/>
    <x v="0"/>
    <b v="0"/>
    <n v="13"/>
    <b v="0"/>
    <n v="5.5480000000000002E-2"/>
    <n v="106.69230769230769"/>
    <s v="film &amp; video/science fiction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x v="127"/>
    <d v="2015-04-03T05:59:01"/>
    <x v="0"/>
    <b v="0"/>
    <n v="4"/>
    <b v="0"/>
    <n v="2.375E-2"/>
    <n v="47.5"/>
    <s v="film &amp; video/science fiction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x v="128"/>
    <d v="2016-10-19T21:28:13"/>
    <x v="2"/>
    <b v="0"/>
    <n v="6"/>
    <b v="0"/>
    <n v="1.8669999999999999E-2"/>
    <n v="311.16666666666669"/>
    <s v="film &amp; video/science fiction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x v="129"/>
    <d v="2014-10-30T14:29:43"/>
    <x v="3"/>
    <b v="0"/>
    <n v="0"/>
    <b v="0"/>
    <n v="0"/>
    <e v="#DIV/0!"/>
    <s v="film &amp; video/science fiction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x v="130"/>
    <d v="2014-06-16T12:16:00"/>
    <x v="3"/>
    <b v="0"/>
    <n v="0"/>
    <b v="0"/>
    <n v="0"/>
    <e v="#DIV/0!"/>
    <s v="film &amp; video/science fiction"/>
    <x v="0"/>
    <x v="2"/>
  </r>
  <r>
    <n v="131"/>
    <s v="I (Canceled)"/>
    <s v="I"/>
    <n v="1200"/>
    <n v="0"/>
    <x v="1"/>
    <x v="0"/>
    <s v="USD"/>
    <n v="1467763200"/>
    <n v="1466453161"/>
    <x v="131"/>
    <d v="2016-07-05T16:00:00"/>
    <x v="2"/>
    <b v="0"/>
    <n v="0"/>
    <b v="0"/>
    <n v="0"/>
    <e v="#DIV/0!"/>
    <s v="film &amp; video/science fiction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x v="132"/>
    <d v="2014-11-07T12:30:07"/>
    <x v="3"/>
    <b v="0"/>
    <n v="81"/>
    <b v="0"/>
    <n v="9.5687499999999995E-2"/>
    <n v="94.506172839506178"/>
    <s v="film &amp; video/science fiction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x v="133"/>
    <d v="2016-05-31T09:31:00"/>
    <x v="2"/>
    <b v="0"/>
    <n v="0"/>
    <b v="0"/>
    <n v="0"/>
    <e v="#DIV/0!"/>
    <s v="film &amp; video/science fiction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x v="134"/>
    <d v="2015-09-04T09:00:00"/>
    <x v="0"/>
    <b v="0"/>
    <n v="0"/>
    <b v="0"/>
    <n v="0"/>
    <e v="#DIV/0!"/>
    <s v="film &amp; video/science fiction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x v="135"/>
    <d v="2014-07-01T11:00:00"/>
    <x v="3"/>
    <b v="0"/>
    <n v="5"/>
    <b v="0"/>
    <n v="0.13433333333333333"/>
    <n v="80.599999999999994"/>
    <s v="film &amp; video/science fiction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x v="136"/>
    <d v="2015-05-16T02:16:00"/>
    <x v="0"/>
    <b v="0"/>
    <n v="0"/>
    <b v="0"/>
    <n v="0"/>
    <e v="#DIV/0!"/>
    <s v="film &amp; video/science fiction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x v="137"/>
    <d v="2015-10-12T05:46:33"/>
    <x v="0"/>
    <b v="0"/>
    <n v="0"/>
    <b v="0"/>
    <n v="0"/>
    <e v="#DIV/0!"/>
    <s v="film &amp; video/science fiction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x v="138"/>
    <d v="2015-07-31T20:59:00"/>
    <x v="0"/>
    <b v="0"/>
    <n v="58"/>
    <b v="0"/>
    <n v="3.1413333333333335E-2"/>
    <n v="81.241379310344826"/>
    <s v="film &amp; video/science fiction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x v="139"/>
    <d v="2015-07-12T14:06:12"/>
    <x v="0"/>
    <b v="0"/>
    <n v="1"/>
    <b v="0"/>
    <n v="1"/>
    <n v="500"/>
    <s v="film &amp; video/science fiction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x v="140"/>
    <d v="2015-03-19T19:45:32"/>
    <x v="0"/>
    <b v="0"/>
    <n v="0"/>
    <b v="0"/>
    <n v="0"/>
    <e v="#DIV/0!"/>
    <s v="film &amp; video/science fiction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x v="141"/>
    <d v="2015-05-30T19:40:23"/>
    <x v="0"/>
    <b v="0"/>
    <n v="28"/>
    <b v="0"/>
    <n v="0.10775"/>
    <n v="46.178571428571431"/>
    <s v="film &amp; video/science fiction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x v="142"/>
    <d v="2014-11-16T14:26:18"/>
    <x v="3"/>
    <b v="0"/>
    <n v="1"/>
    <b v="0"/>
    <n v="3.3333333333333335E-3"/>
    <n v="10"/>
    <s v="film &amp; video/science fiction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x v="143"/>
    <d v="2016-09-02T21:55:00"/>
    <x v="2"/>
    <b v="0"/>
    <n v="0"/>
    <b v="0"/>
    <n v="0"/>
    <e v="#DIV/0!"/>
    <s v="film &amp; video/science fiction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x v="144"/>
    <d v="2015-04-13T09:17:52"/>
    <x v="0"/>
    <b v="0"/>
    <n v="37"/>
    <b v="0"/>
    <n v="0.27600000000000002"/>
    <n v="55.945945945945944"/>
    <s v="film &amp; video/science fiction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x v="145"/>
    <d v="2015-08-11T05:00:52"/>
    <x v="0"/>
    <b v="0"/>
    <n v="9"/>
    <b v="0"/>
    <n v="7.5111111111111115E-2"/>
    <n v="37.555555555555557"/>
    <s v="film &amp; video/science fiction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x v="146"/>
    <d v="2017-01-17T16:23:18"/>
    <x v="2"/>
    <b v="0"/>
    <n v="3"/>
    <b v="0"/>
    <n v="5.7499999999999999E-3"/>
    <n v="38.333333333333336"/>
    <s v="film &amp; video/science fiction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x v="147"/>
    <d v="2015-01-08T10:18:00"/>
    <x v="3"/>
    <b v="0"/>
    <n v="0"/>
    <b v="0"/>
    <n v="0"/>
    <e v="#DIV/0!"/>
    <s v="film &amp; video/science fiction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x v="148"/>
    <d v="2016-02-26T22:45:36"/>
    <x v="2"/>
    <b v="0"/>
    <n v="2"/>
    <b v="0"/>
    <n v="8.0000000000000004E-4"/>
    <n v="20"/>
    <s v="film &amp; video/science fiction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x v="149"/>
    <d v="2014-12-25T00:00:00"/>
    <x v="3"/>
    <b v="0"/>
    <n v="6"/>
    <b v="0"/>
    <n v="9.1999999999999998E-3"/>
    <n v="15.333333333333334"/>
    <s v="film &amp; video/science fiction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x v="150"/>
    <d v="2015-05-25T19:53:02"/>
    <x v="0"/>
    <b v="0"/>
    <n v="67"/>
    <b v="0"/>
    <n v="0.23163076923076922"/>
    <n v="449.43283582089555"/>
    <s v="film &amp; video/science fiction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x v="151"/>
    <d v="2015-06-18T05:13:11"/>
    <x v="0"/>
    <b v="0"/>
    <n v="5"/>
    <b v="0"/>
    <n v="5.5999999999999995E-4"/>
    <n v="28"/>
    <s v="film &amp; video/science fiction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x v="152"/>
    <d v="2014-09-22T17:51:40"/>
    <x v="3"/>
    <b v="0"/>
    <n v="2"/>
    <b v="0"/>
    <n v="7.8947368421052633E-5"/>
    <n v="15"/>
    <s v="film &amp; video/science fiction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x v="153"/>
    <d v="2014-12-02T07:04:04"/>
    <x v="3"/>
    <b v="0"/>
    <n v="10"/>
    <b v="0"/>
    <n v="7.1799999999999998E-3"/>
    <n v="35.9"/>
    <s v="film &amp; video/science fiction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x v="154"/>
    <d v="2015-06-03T05:08:15"/>
    <x v="0"/>
    <b v="0"/>
    <n v="3"/>
    <b v="0"/>
    <n v="2.6666666666666668E-2"/>
    <n v="13.333333333333334"/>
    <s v="film &amp; video/science fiction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x v="155"/>
    <d v="2015-07-23T05:25:35"/>
    <x v="0"/>
    <b v="0"/>
    <n v="4"/>
    <b v="0"/>
    <n v="6.0000000000000002E-5"/>
    <n v="20.25"/>
    <s v="film &amp; video/science fiction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x v="156"/>
    <d v="2014-08-02T18:59:56"/>
    <x v="3"/>
    <b v="0"/>
    <n v="15"/>
    <b v="0"/>
    <n v="5.0999999999999997E-2"/>
    <n v="119"/>
    <s v="film &amp; video/science fiction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x v="157"/>
    <d v="2016-02-26T13:52:52"/>
    <x v="2"/>
    <b v="0"/>
    <n v="2"/>
    <b v="0"/>
    <n v="2.671118530884808E-3"/>
    <n v="4"/>
    <s v="film &amp; video/science fiction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x v="158"/>
    <d v="2014-10-21T17:50:28"/>
    <x v="3"/>
    <b v="0"/>
    <n v="0"/>
    <b v="0"/>
    <n v="0"/>
    <e v="#DIV/0!"/>
    <s v="film &amp; video/science fiction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x v="159"/>
    <d v="2016-07-03T02:25:45"/>
    <x v="2"/>
    <b v="0"/>
    <n v="1"/>
    <b v="0"/>
    <n v="2.0000000000000002E-5"/>
    <n v="10"/>
    <s v="film &amp; video/science fiction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x v="160"/>
    <d v="2015-08-15T13:54:51"/>
    <x v="0"/>
    <b v="0"/>
    <n v="0"/>
    <b v="0"/>
    <n v="0"/>
    <e v="#DIV/0!"/>
    <s v="film &amp; video/drama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x v="161"/>
    <d v="2014-07-02T08:29:55"/>
    <x v="3"/>
    <b v="0"/>
    <n v="1"/>
    <b v="0"/>
    <n v="1E-4"/>
    <n v="5"/>
    <s v="film &amp; video/drama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x v="162"/>
    <d v="2014-08-16T15:42:00"/>
    <x v="3"/>
    <b v="0"/>
    <n v="10"/>
    <b v="0"/>
    <n v="0.15535714285714286"/>
    <n v="43.5"/>
    <s v="film &amp; video/drama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x v="163"/>
    <d v="2015-09-30T16:00:00"/>
    <x v="0"/>
    <b v="0"/>
    <n v="0"/>
    <b v="0"/>
    <n v="0"/>
    <e v="#DIV/0!"/>
    <s v="film &amp; video/drama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x v="164"/>
    <d v="2014-09-19T10:18:21"/>
    <x v="3"/>
    <b v="0"/>
    <n v="7"/>
    <b v="0"/>
    <n v="5.3333333333333332E-3"/>
    <n v="91.428571428571431"/>
    <s v="film &amp; video/drama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x v="165"/>
    <d v="2016-01-12T07:48:44"/>
    <x v="0"/>
    <b v="0"/>
    <n v="0"/>
    <b v="0"/>
    <n v="0"/>
    <e v="#DIV/0!"/>
    <s v="film &amp; video/drama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x v="166"/>
    <d v="2017-01-15T17:49:22"/>
    <x v="2"/>
    <b v="0"/>
    <n v="1"/>
    <b v="0"/>
    <n v="0.6"/>
    <n v="3000"/>
    <s v="film &amp; video/drama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x v="167"/>
    <d v="2015-08-04T14:15:35"/>
    <x v="0"/>
    <b v="0"/>
    <n v="2"/>
    <b v="0"/>
    <n v="1E-4"/>
    <n v="5.5"/>
    <s v="film &amp; video/drama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x v="168"/>
    <d v="2015-03-19T11:02:50"/>
    <x v="0"/>
    <b v="0"/>
    <n v="3"/>
    <b v="0"/>
    <n v="4.0625000000000001E-2"/>
    <n v="108.33333333333333"/>
    <s v="film &amp; video/drama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x v="169"/>
    <d v="2014-10-18T04:07:39"/>
    <x v="3"/>
    <b v="0"/>
    <n v="10"/>
    <b v="0"/>
    <n v="0.224"/>
    <n v="56"/>
    <s v="film &amp; video/drama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x v="170"/>
    <d v="2015-08-29T21:28:00"/>
    <x v="0"/>
    <b v="0"/>
    <n v="10"/>
    <b v="0"/>
    <n v="3.2500000000000001E-2"/>
    <n v="32.5"/>
    <s v="film &amp; video/drama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x v="171"/>
    <d v="2016-08-11T20:20:14"/>
    <x v="2"/>
    <b v="0"/>
    <n v="1"/>
    <b v="0"/>
    <n v="2.0000000000000002E-5"/>
    <n v="1"/>
    <s v="film &amp; video/drama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x v="172"/>
    <d v="2015-03-19T00:28:43"/>
    <x v="0"/>
    <b v="0"/>
    <n v="0"/>
    <b v="0"/>
    <n v="0"/>
    <e v="#DIV/0!"/>
    <s v="film &amp; video/drama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x v="173"/>
    <d v="2015-02-28T05:45:08"/>
    <x v="0"/>
    <b v="0"/>
    <n v="0"/>
    <b v="0"/>
    <n v="0"/>
    <e v="#DIV/0!"/>
    <s v="film &amp; video/drama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x v="174"/>
    <d v="2015-05-08T10:12:56"/>
    <x v="0"/>
    <b v="0"/>
    <n v="0"/>
    <b v="0"/>
    <n v="0"/>
    <e v="#DIV/0!"/>
    <s v="film &amp; video/drama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x v="175"/>
    <d v="2014-08-29T10:40:11"/>
    <x v="3"/>
    <b v="0"/>
    <n v="26"/>
    <b v="0"/>
    <n v="6.4850000000000005E-2"/>
    <n v="49.884615384615387"/>
    <s v="film &amp; video/drama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x v="176"/>
    <d v="2015-08-05T11:46:39"/>
    <x v="0"/>
    <b v="0"/>
    <n v="0"/>
    <b v="0"/>
    <n v="0"/>
    <e v="#DIV/0!"/>
    <s v="film &amp; video/drama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x v="177"/>
    <d v="2015-03-23T16:08:46"/>
    <x v="0"/>
    <b v="0"/>
    <n v="7"/>
    <b v="0"/>
    <n v="0.4"/>
    <n v="25.714285714285715"/>
    <s v="film &amp; video/drama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x v="178"/>
    <d v="2015-11-26T15:55:45"/>
    <x v="0"/>
    <b v="0"/>
    <n v="0"/>
    <b v="0"/>
    <n v="0"/>
    <e v="#DIV/0!"/>
    <s v="film &amp; video/drama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x v="179"/>
    <d v="2016-03-03T17:55:55"/>
    <x v="2"/>
    <b v="0"/>
    <n v="2"/>
    <b v="0"/>
    <n v="0.2"/>
    <n v="100"/>
    <s v="film &amp; video/drama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x v="180"/>
    <d v="2015-04-13T11:00:00"/>
    <x v="0"/>
    <b v="0"/>
    <n v="13"/>
    <b v="0"/>
    <n v="0.33416666666666667"/>
    <n v="30.846153846153847"/>
    <s v="film &amp; video/drama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x v="181"/>
    <d v="2015-06-22T09:48:15"/>
    <x v="0"/>
    <b v="0"/>
    <n v="4"/>
    <b v="0"/>
    <n v="0.21092608822670172"/>
    <n v="180.5"/>
    <s v="film &amp; video/drama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x v="182"/>
    <d v="2017-01-06T16:17:12"/>
    <x v="2"/>
    <b v="0"/>
    <n v="0"/>
    <b v="0"/>
    <n v="0"/>
    <e v="#DIV/0!"/>
    <s v="film &amp; video/drama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x v="183"/>
    <d v="2014-11-26T12:26:50"/>
    <x v="3"/>
    <b v="0"/>
    <n v="12"/>
    <b v="0"/>
    <n v="0.35855999999999999"/>
    <n v="373.5"/>
    <s v="film &amp; video/drama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x v="184"/>
    <d v="2014-08-31T19:59:00"/>
    <x v="3"/>
    <b v="0"/>
    <n v="2"/>
    <b v="0"/>
    <n v="3.4000000000000002E-2"/>
    <n v="25.5"/>
    <s v="film &amp; video/drama"/>
    <x v="0"/>
    <x v="3"/>
  </r>
  <r>
    <n v="185"/>
    <s v="BLANK Short Movie"/>
    <s v="Love has no boundaries!"/>
    <n v="40000"/>
    <n v="2200"/>
    <x v="2"/>
    <x v="10"/>
    <s v="NOK"/>
    <n v="1471557139"/>
    <n v="1468965139"/>
    <x v="185"/>
    <d v="2016-08-18T13:52:19"/>
    <x v="2"/>
    <b v="0"/>
    <n v="10"/>
    <b v="0"/>
    <n v="5.5E-2"/>
    <n v="220"/>
    <s v="film &amp; video/drama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x v="186"/>
    <d v="2017-03-03T12:00:00"/>
    <x v="1"/>
    <b v="0"/>
    <n v="0"/>
    <b v="0"/>
    <n v="0"/>
    <e v="#DIV/0!"/>
    <s v="film &amp; video/drama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x v="187"/>
    <d v="2015-07-20T22:59:00"/>
    <x v="0"/>
    <b v="0"/>
    <n v="5"/>
    <b v="0"/>
    <n v="0.16"/>
    <n v="160"/>
    <s v="film &amp; video/drama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x v="188"/>
    <d v="2014-09-04T20:23:35"/>
    <x v="3"/>
    <b v="0"/>
    <n v="0"/>
    <b v="0"/>
    <n v="0"/>
    <e v="#DIV/0!"/>
    <s v="film &amp; video/drama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x v="189"/>
    <d v="2016-09-03T08:34:37"/>
    <x v="2"/>
    <b v="0"/>
    <n v="5"/>
    <b v="0"/>
    <n v="6.8999999999999997E-4"/>
    <n v="69"/>
    <s v="film &amp; video/drama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x v="190"/>
    <d v="2016-06-16T07:37:26"/>
    <x v="2"/>
    <b v="0"/>
    <n v="1"/>
    <b v="0"/>
    <n v="4.1666666666666666E-3"/>
    <n v="50"/>
    <s v="film &amp; video/drama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x v="191"/>
    <d v="2015-10-02T02:35:38"/>
    <x v="0"/>
    <b v="0"/>
    <n v="3"/>
    <b v="0"/>
    <n v="0.05"/>
    <n v="83.333333333333329"/>
    <s v="film &amp; video/drama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x v="192"/>
    <d v="2014-10-17T11:00:32"/>
    <x v="3"/>
    <b v="0"/>
    <n v="3"/>
    <b v="0"/>
    <n v="1.7E-5"/>
    <n v="5.666666666666667"/>
    <s v="film &amp; video/drama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x v="193"/>
    <d v="2014-11-28T15:26:06"/>
    <x v="3"/>
    <b v="0"/>
    <n v="0"/>
    <b v="0"/>
    <n v="0"/>
    <e v="#DIV/0!"/>
    <s v="film &amp; video/drama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x v="194"/>
    <d v="2016-03-06T15:55:31"/>
    <x v="2"/>
    <b v="0"/>
    <n v="3"/>
    <b v="0"/>
    <n v="1.1999999999999999E-3"/>
    <n v="1"/>
    <s v="film &amp; video/drama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x v="195"/>
    <d v="2015-07-10T08:05:32"/>
    <x v="0"/>
    <b v="0"/>
    <n v="0"/>
    <b v="0"/>
    <n v="0"/>
    <e v="#DIV/0!"/>
    <s v="film &amp; video/drama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x v="196"/>
    <d v="2015-10-10T13:00:00"/>
    <x v="0"/>
    <b v="0"/>
    <n v="19"/>
    <b v="0"/>
    <n v="0.41857142857142859"/>
    <n v="77.10526315789474"/>
    <s v="film &amp; video/drama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x v="197"/>
    <d v="2017-02-17T13:00:00"/>
    <x v="1"/>
    <b v="0"/>
    <n v="8"/>
    <b v="0"/>
    <n v="0.1048"/>
    <n v="32.75"/>
    <s v="film &amp; video/drama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x v="198"/>
    <d v="2014-10-05T01:12:02"/>
    <x v="3"/>
    <b v="0"/>
    <n v="6"/>
    <b v="0"/>
    <n v="1.116E-2"/>
    <n v="46.5"/>
    <s v="film &amp; video/drama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x v="199"/>
    <d v="2016-08-31T18:58:22"/>
    <x v="2"/>
    <b v="0"/>
    <n v="0"/>
    <b v="0"/>
    <n v="0"/>
    <e v="#DIV/0!"/>
    <s v="film &amp; video/drama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x v="200"/>
    <d v="2014-09-14T18:00:03"/>
    <x v="3"/>
    <b v="0"/>
    <n v="18"/>
    <b v="0"/>
    <n v="0.26192500000000002"/>
    <n v="87.308333333333337"/>
    <s v="film &amp; video/drama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x v="201"/>
    <d v="2015-02-08T11:38:49"/>
    <x v="0"/>
    <b v="0"/>
    <n v="7"/>
    <b v="0"/>
    <n v="0.58461538461538465"/>
    <n v="54.285714285714285"/>
    <s v="film &amp; video/drama"/>
    <x v="0"/>
    <x v="3"/>
  </r>
  <r>
    <n v="202"/>
    <s v="Modern Gangsters"/>
    <s v="new web series created by jonney terry"/>
    <n v="6000"/>
    <n v="0"/>
    <x v="2"/>
    <x v="0"/>
    <s v="USD"/>
    <n v="1444337940"/>
    <n v="1441750564"/>
    <x v="202"/>
    <d v="2015-10-08T12:59:00"/>
    <x v="0"/>
    <b v="0"/>
    <n v="0"/>
    <b v="0"/>
    <n v="0"/>
    <e v="#DIV/0!"/>
    <s v="film &amp; video/drama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x v="203"/>
    <d v="2015-01-29T12:21:04"/>
    <x v="3"/>
    <b v="0"/>
    <n v="8"/>
    <b v="0"/>
    <n v="0.2984"/>
    <n v="93.25"/>
    <s v="film &amp; video/drama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x v="204"/>
    <d v="2016-08-04T06:00:03"/>
    <x v="2"/>
    <b v="0"/>
    <n v="1293"/>
    <b v="0"/>
    <n v="0.50721666666666665"/>
    <n v="117.68368136117556"/>
    <s v="film &amp; video/drama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x v="205"/>
    <d v="2015-10-06T07:10:22"/>
    <x v="0"/>
    <b v="0"/>
    <n v="17"/>
    <b v="0"/>
    <n v="0.16250000000000001"/>
    <n v="76.470588235294116"/>
    <s v="film &amp; video/drama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x v="206"/>
    <d v="2016-08-05T16:06:23"/>
    <x v="2"/>
    <b v="0"/>
    <n v="0"/>
    <b v="0"/>
    <n v="0"/>
    <e v="#DIV/0!"/>
    <s v="film &amp; video/drama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x v="207"/>
    <d v="2015-01-03T20:43:58"/>
    <x v="3"/>
    <b v="0"/>
    <n v="13"/>
    <b v="0"/>
    <n v="0.15214285714285714"/>
    <n v="163.84615384615384"/>
    <s v="film &amp; video/drama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x v="208"/>
    <d v="2014-12-16T00:52:47"/>
    <x v="3"/>
    <b v="0"/>
    <n v="0"/>
    <b v="0"/>
    <n v="0"/>
    <e v="#DIV/0!"/>
    <s v="film &amp; video/drama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x v="209"/>
    <d v="2015-07-10T14:08:55"/>
    <x v="0"/>
    <b v="0"/>
    <n v="0"/>
    <b v="0"/>
    <n v="0"/>
    <e v="#DIV/0!"/>
    <s v="film &amp; video/drama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x v="210"/>
    <d v="2015-09-30T21:00:00"/>
    <x v="0"/>
    <b v="0"/>
    <n v="33"/>
    <b v="0"/>
    <n v="0.2525"/>
    <n v="91.818181818181813"/>
    <s v="film &amp; video/drama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x v="211"/>
    <d v="2015-09-18T19:50:17"/>
    <x v="0"/>
    <b v="0"/>
    <n v="12"/>
    <b v="0"/>
    <n v="0.44600000000000001"/>
    <n v="185.83333333333334"/>
    <s v="film &amp; video/drama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x v="212"/>
    <d v="2016-04-16T12:08:40"/>
    <x v="2"/>
    <b v="0"/>
    <n v="1"/>
    <b v="0"/>
    <n v="1.5873015873015873E-4"/>
    <n v="1"/>
    <s v="film &amp; video/drama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x v="213"/>
    <d v="2015-08-16T06:06:41"/>
    <x v="0"/>
    <b v="0"/>
    <n v="1"/>
    <b v="0"/>
    <n v="4.0000000000000002E-4"/>
    <n v="20"/>
    <s v="film &amp; video/drama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x v="214"/>
    <d v="2015-03-06T07:22:29"/>
    <x v="0"/>
    <b v="0"/>
    <n v="1"/>
    <b v="0"/>
    <n v="8.0000000000000007E-5"/>
    <n v="1"/>
    <s v="film &amp; video/drama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x v="215"/>
    <d v="2016-02-17T15:59:00"/>
    <x v="2"/>
    <b v="0"/>
    <n v="1"/>
    <b v="0"/>
    <n v="2.2727272727272726E-3"/>
    <n v="10"/>
    <s v="film &amp; video/drama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x v="216"/>
    <d v="2015-04-22T14:00:37"/>
    <x v="0"/>
    <b v="0"/>
    <n v="84"/>
    <b v="0"/>
    <n v="0.55698440000000005"/>
    <n v="331.53833333333336"/>
    <s v="film &amp; video/drama"/>
    <x v="0"/>
    <x v="3"/>
  </r>
  <r>
    <n v="217"/>
    <s v="Bitch"/>
    <s v="A roadmovie by paw"/>
    <n v="100000"/>
    <n v="11943"/>
    <x v="2"/>
    <x v="11"/>
    <s v="SEK"/>
    <n v="1419780149"/>
    <n v="1417101749"/>
    <x v="217"/>
    <d v="2014-12-28T07:22:29"/>
    <x v="3"/>
    <b v="0"/>
    <n v="38"/>
    <b v="0"/>
    <n v="0.11942999999999999"/>
    <n v="314.28947368421052"/>
    <s v="film &amp; video/drama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x v="218"/>
    <d v="2015-05-15T07:04:49"/>
    <x v="0"/>
    <b v="0"/>
    <n v="1"/>
    <b v="0"/>
    <n v="0.02"/>
    <n v="100"/>
    <s v="film &amp; video/drama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x v="219"/>
    <d v="2016-03-31T22:59:00"/>
    <x v="2"/>
    <b v="0"/>
    <n v="76"/>
    <b v="0"/>
    <n v="0.17630000000000001"/>
    <n v="115.98684210526316"/>
    <s v="film &amp; video/drama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x v="220"/>
    <d v="2015-08-20T12:06:00"/>
    <x v="0"/>
    <b v="0"/>
    <n v="3"/>
    <b v="0"/>
    <n v="7.1999999999999998E-3"/>
    <n v="120"/>
    <s v="film &amp; video/drama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x v="221"/>
    <d v="2015-03-28T11:06:04"/>
    <x v="0"/>
    <b v="0"/>
    <n v="0"/>
    <b v="0"/>
    <n v="0"/>
    <e v="#DIV/0!"/>
    <s v="film &amp; video/drama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x v="222"/>
    <d v="2015-03-26T18:39:00"/>
    <x v="0"/>
    <b v="0"/>
    <n v="2"/>
    <b v="0"/>
    <n v="0.13"/>
    <n v="65"/>
    <s v="film &amp; video/drama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x v="223"/>
    <d v="2016-05-21T17:05:00"/>
    <x v="2"/>
    <b v="0"/>
    <n v="0"/>
    <b v="0"/>
    <n v="0"/>
    <e v="#DIV/0!"/>
    <s v="film &amp; video/drama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x v="224"/>
    <d v="2015-07-09T21:38:46"/>
    <x v="0"/>
    <b v="0"/>
    <n v="0"/>
    <b v="0"/>
    <n v="0"/>
    <e v="#DIV/0!"/>
    <s v="film &amp; video/drama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x v="225"/>
    <d v="2016-04-08T14:04:14"/>
    <x v="2"/>
    <b v="0"/>
    <n v="0"/>
    <b v="0"/>
    <n v="0"/>
    <e v="#DIV/0!"/>
    <s v="film &amp; video/drama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x v="226"/>
    <d v="2015-05-31T01:29:00"/>
    <x v="0"/>
    <b v="0"/>
    <n v="2"/>
    <b v="0"/>
    <n v="8.6206896551724137E-3"/>
    <n v="125"/>
    <s v="film &amp; video/drama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x v="227"/>
    <d v="2015-07-09T13:27:21"/>
    <x v="0"/>
    <b v="0"/>
    <n v="0"/>
    <b v="0"/>
    <n v="0"/>
    <e v="#DIV/0!"/>
    <s v="film &amp; video/drama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x v="228"/>
    <d v="2015-06-01T08:28:25"/>
    <x v="0"/>
    <b v="0"/>
    <n v="0"/>
    <b v="0"/>
    <n v="0"/>
    <e v="#DIV/0!"/>
    <s v="film &amp; video/drama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x v="229"/>
    <d v="2016-02-13T14:24:57"/>
    <x v="2"/>
    <b v="0"/>
    <n v="0"/>
    <b v="0"/>
    <n v="0"/>
    <e v="#DIV/0!"/>
    <s v="film &amp; video/drama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x v="230"/>
    <d v="2015-06-04T10:39:11"/>
    <x v="0"/>
    <b v="0"/>
    <n v="2"/>
    <b v="0"/>
    <n v="4.0000000000000001E-3"/>
    <n v="30"/>
    <s v="film &amp; video/drama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x v="231"/>
    <d v="2016-01-02T15:00:51"/>
    <x v="0"/>
    <b v="0"/>
    <n v="0"/>
    <b v="0"/>
    <n v="0"/>
    <e v="#DIV/0!"/>
    <s v="film &amp; video/drama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x v="232"/>
    <d v="2015-02-27T11:49:06"/>
    <x v="0"/>
    <b v="0"/>
    <n v="7"/>
    <b v="0"/>
    <n v="2.75E-2"/>
    <n v="15.714285714285714"/>
    <s v="film &amp; video/drama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x v="233"/>
    <d v="2016-09-29T13:52:52"/>
    <x v="2"/>
    <b v="0"/>
    <n v="0"/>
    <b v="0"/>
    <n v="0"/>
    <e v="#DIV/0!"/>
    <s v="film &amp; video/drama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x v="234"/>
    <d v="2015-06-20T16:50:59"/>
    <x v="0"/>
    <b v="0"/>
    <n v="5"/>
    <b v="0"/>
    <n v="0.40100000000000002"/>
    <n v="80.2"/>
    <s v="film &amp; video/drama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x v="235"/>
    <d v="2015-07-09T13:48:17"/>
    <x v="0"/>
    <b v="0"/>
    <n v="0"/>
    <b v="0"/>
    <n v="0"/>
    <e v="#DIV/0!"/>
    <s v="film &amp; video/drama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x v="236"/>
    <d v="2016-01-04T16:00:00"/>
    <x v="0"/>
    <b v="0"/>
    <n v="0"/>
    <b v="0"/>
    <n v="0"/>
    <e v="#DIV/0!"/>
    <s v="film &amp; video/drama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x v="237"/>
    <d v="2016-03-08T05:51:09"/>
    <x v="2"/>
    <b v="0"/>
    <n v="1"/>
    <b v="0"/>
    <n v="3.3333333333333335E-3"/>
    <n v="50"/>
    <s v="film &amp; video/drama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x v="238"/>
    <d v="2016-12-30T01:00:00"/>
    <x v="2"/>
    <b v="0"/>
    <n v="0"/>
    <b v="0"/>
    <n v="0"/>
    <e v="#DIV/0!"/>
    <s v="film &amp; video/drama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x v="239"/>
    <d v="2015-11-08T04:00:00"/>
    <x v="0"/>
    <b v="0"/>
    <n v="5"/>
    <b v="0"/>
    <n v="0.25"/>
    <n v="50"/>
    <s v="film &amp; video/drama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x v="240"/>
    <d v="2013-05-05T09:00:11"/>
    <x v="4"/>
    <b v="1"/>
    <n v="137"/>
    <b v="1"/>
    <n v="1.0763413333333334"/>
    <n v="117.84759124087591"/>
    <s v="film &amp; video/documentary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x v="241"/>
    <d v="2014-12-21T08:45:04"/>
    <x v="3"/>
    <b v="1"/>
    <n v="376"/>
    <b v="1"/>
    <n v="1.1263736263736264"/>
    <n v="109.04255319148936"/>
    <s v="film &amp; video/documentary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x v="242"/>
    <d v="2011-12-20T03:49:50"/>
    <x v="6"/>
    <b v="1"/>
    <n v="202"/>
    <b v="1"/>
    <n v="1.1346153846153846"/>
    <n v="73.019801980198025"/>
    <s v="film &amp; video/documentary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x v="243"/>
    <d v="2014-02-21T17:08:24"/>
    <x v="3"/>
    <b v="1"/>
    <n v="328"/>
    <b v="1"/>
    <n v="1.0259199999999999"/>
    <n v="78.195121951219505"/>
    <s v="film &amp; video/documentary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x v="244"/>
    <d v="2010-03-15T23:06:00"/>
    <x v="7"/>
    <b v="1"/>
    <n v="84"/>
    <b v="1"/>
    <n v="1.1375714285714287"/>
    <n v="47.398809523809526"/>
    <s v="film &amp; video/documentary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x v="245"/>
    <d v="2012-08-15T17:16:25"/>
    <x v="5"/>
    <b v="1"/>
    <n v="96"/>
    <b v="1"/>
    <n v="1.0371999999999999"/>
    <n v="54.020833333333336"/>
    <s v="film &amp; video/documentary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x v="246"/>
    <d v="2010-12-18T01:43:25"/>
    <x v="7"/>
    <b v="1"/>
    <n v="223"/>
    <b v="1"/>
    <n v="3.0546000000000002"/>
    <n v="68.488789237668158"/>
    <s v="film &amp; video/documentary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x v="247"/>
    <d v="2010-10-15T19:39:00"/>
    <x v="7"/>
    <b v="1"/>
    <n v="62"/>
    <b v="1"/>
    <n v="1.341"/>
    <n v="108.14516129032258"/>
    <s v="film &amp; video/documentary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x v="248"/>
    <d v="2012-01-07T10:35:09"/>
    <x v="6"/>
    <b v="1"/>
    <n v="146"/>
    <b v="1"/>
    <n v="1.0133294117647058"/>
    <n v="589.95205479452056"/>
    <s v="film &amp; video/documentary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x v="249"/>
    <d v="2010-08-22T09:40:00"/>
    <x v="7"/>
    <b v="1"/>
    <n v="235"/>
    <b v="1"/>
    <n v="1.1292"/>
    <n v="48.051063829787232"/>
    <s v="film &amp; video/documentary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x v="250"/>
    <d v="2013-06-06T05:34:51"/>
    <x v="4"/>
    <b v="1"/>
    <n v="437"/>
    <b v="1"/>
    <n v="1.0558333333333334"/>
    <n v="72.482837528604122"/>
    <s v="film &amp; video/documentary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x v="251"/>
    <d v="2012-05-16T11:00:00"/>
    <x v="5"/>
    <b v="1"/>
    <n v="77"/>
    <b v="1"/>
    <n v="1.2557142857142858"/>
    <n v="57.077922077922075"/>
    <s v="film &amp; video/documentary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x v="252"/>
    <d v="2010-05-31T19:59:00"/>
    <x v="7"/>
    <b v="1"/>
    <n v="108"/>
    <b v="1"/>
    <n v="1.8455999999999999"/>
    <n v="85.444444444444443"/>
    <s v="film &amp; video/documentary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x v="253"/>
    <d v="2012-02-15T07:37:15"/>
    <x v="5"/>
    <b v="1"/>
    <n v="7"/>
    <b v="1"/>
    <n v="1.0073333333333334"/>
    <n v="215.85714285714286"/>
    <s v="film &amp; video/documentary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x v="254"/>
    <d v="2015-10-16T18:00:00"/>
    <x v="0"/>
    <b v="1"/>
    <n v="314"/>
    <b v="1"/>
    <n v="1.1694724999999999"/>
    <n v="89.38643312101911"/>
    <s v="film &amp; video/documentary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x v="255"/>
    <d v="2011-03-16T03:38:02"/>
    <x v="6"/>
    <b v="1"/>
    <n v="188"/>
    <b v="1"/>
    <n v="1.0673325"/>
    <n v="45.418404255319146"/>
    <s v="film &amp; video/documentary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x v="256"/>
    <d v="2013-03-16T10:27:47"/>
    <x v="4"/>
    <b v="1"/>
    <n v="275"/>
    <b v="1"/>
    <n v="1.391"/>
    <n v="65.756363636363631"/>
    <s v="film &amp; video/documentary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x v="257"/>
    <d v="2016-05-19T07:02:42"/>
    <x v="2"/>
    <b v="1"/>
    <n v="560"/>
    <b v="1"/>
    <n v="1.0672648571428571"/>
    <n v="66.70405357142856"/>
    <s v="film &amp; video/documentary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x v="258"/>
    <d v="2011-06-17T17:14:26"/>
    <x v="6"/>
    <b v="1"/>
    <n v="688"/>
    <b v="1"/>
    <n v="1.9114"/>
    <n v="83.345930232558146"/>
    <s v="film &amp; video/documentary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x v="259"/>
    <d v="2015-04-08T09:42:49"/>
    <x v="0"/>
    <b v="1"/>
    <n v="942"/>
    <b v="1"/>
    <n v="1.3193789333333332"/>
    <n v="105.04609341825902"/>
    <s v="film &amp; video/documentary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x v="260"/>
    <d v="2010-07-17T01:59:00"/>
    <x v="7"/>
    <b v="1"/>
    <n v="88"/>
    <b v="1"/>
    <n v="1.0640000000000001"/>
    <n v="120.90909090909091"/>
    <s v="film &amp; video/documentary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x v="261"/>
    <d v="2012-06-07T06:55:00"/>
    <x v="5"/>
    <b v="1"/>
    <n v="220"/>
    <b v="1"/>
    <n v="1.0740000000000001"/>
    <n v="97.63636363636364"/>
    <s v="film &amp; video/documentary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x v="262"/>
    <d v="2011-02-25T21:57:08"/>
    <x v="6"/>
    <b v="1"/>
    <n v="145"/>
    <b v="1"/>
    <n v="2.4"/>
    <n v="41.379310344827587"/>
    <s v="film &amp; video/documentary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x v="263"/>
    <d v="2012-09-27T14:54:54"/>
    <x v="5"/>
    <b v="1"/>
    <n v="963"/>
    <b v="1"/>
    <n v="1.1808107999999999"/>
    <n v="30.654485981308412"/>
    <s v="film &amp; video/documentary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x v="264"/>
    <d v="2012-05-11T06:53:15"/>
    <x v="5"/>
    <b v="1"/>
    <n v="91"/>
    <b v="1"/>
    <n v="1.1819999999999999"/>
    <n v="64.945054945054949"/>
    <s v="film &amp; video/documentary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x v="265"/>
    <d v="2010-05-10T12:16:00"/>
    <x v="7"/>
    <b v="1"/>
    <n v="58"/>
    <b v="1"/>
    <n v="1.111"/>
    <n v="95.775862068965523"/>
    <s v="film &amp; video/documentary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x v="266"/>
    <d v="2010-04-22T19:51:00"/>
    <x v="7"/>
    <b v="1"/>
    <n v="36"/>
    <b v="1"/>
    <n v="1.4550000000000001"/>
    <n v="40.416666666666664"/>
    <s v="film &amp; video/documentary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x v="267"/>
    <d v="2014-06-25T02:51:39"/>
    <x v="3"/>
    <b v="1"/>
    <n v="165"/>
    <b v="1"/>
    <n v="1.3162883248730965"/>
    <n v="78.578424242424248"/>
    <s v="film &amp; video/documentary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x v="268"/>
    <d v="2011-11-06T20:39:38"/>
    <x v="6"/>
    <b v="1"/>
    <n v="111"/>
    <b v="1"/>
    <n v="1.1140000000000001"/>
    <n v="50.18018018018018"/>
    <s v="film &amp; video/documentary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x v="269"/>
    <d v="2017-02-21T20:43:42"/>
    <x v="1"/>
    <b v="1"/>
    <n v="1596"/>
    <b v="1"/>
    <n v="1.4723377"/>
    <n v="92.251735588972423"/>
    <s v="film &amp; video/documentary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x v="270"/>
    <d v="2011-05-24T20:00:00"/>
    <x v="6"/>
    <b v="1"/>
    <n v="61"/>
    <b v="1"/>
    <n v="1.5260869565217392"/>
    <n v="57.540983606557376"/>
    <s v="film &amp; video/documentary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x v="271"/>
    <d v="2014-01-02T00:00:00"/>
    <x v="4"/>
    <b v="1"/>
    <n v="287"/>
    <b v="1"/>
    <n v="1.0468"/>
    <n v="109.42160278745645"/>
    <s v="film &amp; video/documentary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x v="272"/>
    <d v="2010-04-28T10:49:00"/>
    <x v="7"/>
    <b v="1"/>
    <n v="65"/>
    <b v="1"/>
    <n v="1.7743366666666667"/>
    <n v="81.892461538461546"/>
    <s v="film &amp; video/documentary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x v="273"/>
    <d v="2011-07-03T03:57:46"/>
    <x v="6"/>
    <b v="1"/>
    <n v="118"/>
    <b v="1"/>
    <n v="1.077758"/>
    <n v="45.667711864406776"/>
    <s v="film &amp; video/documentary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x v="274"/>
    <d v="2012-04-04T22:59:00"/>
    <x v="5"/>
    <b v="1"/>
    <n v="113"/>
    <b v="1"/>
    <n v="1.56"/>
    <n v="55.221238938053098"/>
    <s v="film &amp; video/documentary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x v="275"/>
    <d v="2012-11-09T17:46:06"/>
    <x v="5"/>
    <b v="1"/>
    <n v="332"/>
    <b v="1"/>
    <n v="1.08395"/>
    <n v="65.298192771084331"/>
    <s v="film &amp; video/documentary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x v="276"/>
    <d v="2012-04-27T16:57:54"/>
    <x v="5"/>
    <b v="1"/>
    <n v="62"/>
    <b v="1"/>
    <n v="1.476"/>
    <n v="95.225806451612897"/>
    <s v="film &amp; video/documentary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x v="277"/>
    <d v="2015-05-23T13:23:39"/>
    <x v="0"/>
    <b v="1"/>
    <n v="951"/>
    <b v="1"/>
    <n v="1.1038153846153846"/>
    <n v="75.444794952681391"/>
    <s v="film &amp; video/documentary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x v="278"/>
    <d v="2012-10-11T16:58:59"/>
    <x v="5"/>
    <b v="1"/>
    <n v="415"/>
    <b v="1"/>
    <n v="1.5034814814814814"/>
    <n v="97.816867469879512"/>
    <s v="film &amp; video/documentary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x v="279"/>
    <d v="2017-02-26T18:01:00"/>
    <x v="1"/>
    <b v="1"/>
    <n v="305"/>
    <b v="1"/>
    <n v="1.5731829411764706"/>
    <n v="87.685606557377056"/>
    <s v="film &amp; video/documentary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x v="280"/>
    <d v="2014-05-30T06:10:35"/>
    <x v="3"/>
    <b v="1"/>
    <n v="2139"/>
    <b v="1"/>
    <n v="1.5614399999999999"/>
    <n v="54.748948106591868"/>
    <s v="film &amp; video/documentary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x v="281"/>
    <d v="2009-08-10T11:26:00"/>
    <x v="8"/>
    <b v="1"/>
    <n v="79"/>
    <b v="1"/>
    <n v="1.2058763636363636"/>
    <n v="83.953417721518989"/>
    <s v="film &amp; video/documentary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x v="282"/>
    <d v="2010-02-22T14:00:00"/>
    <x v="7"/>
    <b v="1"/>
    <n v="179"/>
    <b v="1"/>
    <n v="1.0118888888888888"/>
    <n v="254.38547486033519"/>
    <s v="film &amp; video/documentary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x v="283"/>
    <d v="2011-05-31T20:59:00"/>
    <x v="6"/>
    <b v="1"/>
    <n v="202"/>
    <b v="1"/>
    <n v="1.142725"/>
    <n v="101.8269801980198"/>
    <s v="film &amp; video/documentary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x v="284"/>
    <d v="2012-01-21T09:43:00"/>
    <x v="6"/>
    <b v="1"/>
    <n v="760"/>
    <b v="1"/>
    <n v="1.0462615"/>
    <n v="55.066394736842106"/>
    <s v="film &amp; video/documentary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x v="285"/>
    <d v="2013-09-19T10:08:48"/>
    <x v="4"/>
    <b v="1"/>
    <n v="563"/>
    <b v="1"/>
    <n v="2.2882507142857142"/>
    <n v="56.901438721136763"/>
    <s v="film &amp; video/documentary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x v="286"/>
    <d v="2013-03-25T10:35:24"/>
    <x v="4"/>
    <b v="1"/>
    <n v="135"/>
    <b v="1"/>
    <n v="1.0915333333333332"/>
    <n v="121.28148148148148"/>
    <s v="film &amp; video/documentary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x v="287"/>
    <d v="2012-11-01T20:00:00"/>
    <x v="5"/>
    <b v="1"/>
    <n v="290"/>
    <b v="1"/>
    <n v="1.7629999999999999"/>
    <n v="91.189655172413794"/>
    <s v="film &amp; video/documentary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x v="288"/>
    <d v="2012-06-25T20:03:13"/>
    <x v="5"/>
    <b v="1"/>
    <n v="447"/>
    <b v="1"/>
    <n v="1.0321061999999999"/>
    <n v="115.44812080536913"/>
    <s v="film &amp; video/documentary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x v="289"/>
    <d v="2013-11-02T02:57:14"/>
    <x v="4"/>
    <b v="1"/>
    <n v="232"/>
    <b v="1"/>
    <n v="1.0482"/>
    <n v="67.771551724137936"/>
    <s v="film &amp; video/documentary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x v="290"/>
    <d v="2011-02-01T23:59:00"/>
    <x v="7"/>
    <b v="1"/>
    <n v="168"/>
    <b v="1"/>
    <n v="1.0668444444444445"/>
    <n v="28.576190476190476"/>
    <s v="film &amp; video/documentary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x v="291"/>
    <d v="2013-04-30T16:01:00"/>
    <x v="4"/>
    <b v="1"/>
    <n v="128"/>
    <b v="1"/>
    <n v="1.2001999999999999"/>
    <n v="46.8828125"/>
    <s v="film &amp; video/documentary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x v="292"/>
    <d v="2011-10-28T19:59:00"/>
    <x v="6"/>
    <b v="1"/>
    <n v="493"/>
    <b v="1"/>
    <n v="1.0150693333333334"/>
    <n v="154.42231237322514"/>
    <s v="film &amp; video/documentary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x v="293"/>
    <d v="2014-04-20T08:01:54"/>
    <x v="3"/>
    <b v="1"/>
    <n v="131"/>
    <b v="1"/>
    <n v="1.0138461538461538"/>
    <n v="201.22137404580153"/>
    <s v="film &amp; video/documentary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x v="294"/>
    <d v="2010-07-19T08:00:00"/>
    <x v="7"/>
    <b v="1"/>
    <n v="50"/>
    <b v="1"/>
    <n v="1"/>
    <n v="100"/>
    <s v="film &amp; video/documentary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x v="295"/>
    <d v="2013-10-31T16:00:00"/>
    <x v="4"/>
    <b v="1"/>
    <n v="665"/>
    <b v="1"/>
    <n v="1.3310911999999999"/>
    <n v="100.08204511278196"/>
    <s v="film &amp; video/documentary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x v="296"/>
    <d v="2012-09-07T03:24:43"/>
    <x v="5"/>
    <b v="1"/>
    <n v="129"/>
    <b v="1"/>
    <n v="1.187262"/>
    <n v="230.08953488372092"/>
    <s v="film &amp; video/documentary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x v="297"/>
    <d v="2015-04-30T19:59:00"/>
    <x v="0"/>
    <b v="1"/>
    <n v="142"/>
    <b v="1"/>
    <n v="1.0064"/>
    <n v="141.74647887323943"/>
    <s v="film &amp; video/documentary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x v="298"/>
    <d v="2014-05-09T13:00:00"/>
    <x v="3"/>
    <b v="1"/>
    <n v="2436"/>
    <b v="1"/>
    <n v="1.089324126984127"/>
    <n v="56.344351395730705"/>
    <s v="film &amp; video/documentary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x v="299"/>
    <d v="2010-11-16T22:24:20"/>
    <x v="7"/>
    <b v="1"/>
    <n v="244"/>
    <b v="1"/>
    <n v="1.789525"/>
    <n v="73.341188524590166"/>
    <s v="film &amp; video/documentary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x v="300"/>
    <d v="2011-04-24T15:02:18"/>
    <x v="6"/>
    <b v="1"/>
    <n v="298"/>
    <b v="1"/>
    <n v="1.0172264"/>
    <n v="85.337785234899329"/>
    <s v="film &amp; video/documentary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x v="301"/>
    <d v="2013-03-19T08:42:15"/>
    <x v="4"/>
    <b v="1"/>
    <n v="251"/>
    <b v="1"/>
    <n v="1.1873499999999999"/>
    <n v="61.496215139442228"/>
    <s v="film &amp; video/documentary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x v="302"/>
    <d v="2012-02-24T12:33:58"/>
    <x v="5"/>
    <b v="1"/>
    <n v="108"/>
    <b v="1"/>
    <n v="1.0045999999999999"/>
    <n v="93.018518518518519"/>
    <s v="film &amp; video/documentary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x v="303"/>
    <d v="2012-06-01T17:42:26"/>
    <x v="5"/>
    <b v="1"/>
    <n v="82"/>
    <b v="1"/>
    <n v="1.3746666666666667"/>
    <n v="50.292682926829265"/>
    <s v="film &amp; video/documentary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x v="304"/>
    <d v="2012-08-31T18:00:00"/>
    <x v="5"/>
    <b v="1"/>
    <n v="74"/>
    <b v="1"/>
    <n v="2.3164705882352941"/>
    <n v="106.43243243243244"/>
    <s v="film &amp; video/documentary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x v="305"/>
    <d v="2012-03-10T07:07:29"/>
    <x v="5"/>
    <b v="1"/>
    <n v="189"/>
    <b v="1"/>
    <n v="1.3033333333333332"/>
    <n v="51.719576719576722"/>
    <s v="film &amp; video/documentary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x v="306"/>
    <d v="2013-03-20T11:05:33"/>
    <x v="4"/>
    <b v="1"/>
    <n v="80"/>
    <b v="1"/>
    <n v="2.9289999999999998"/>
    <n v="36.612499999999997"/>
    <s v="film &amp; video/documentary"/>
    <x v="0"/>
    <x v="4"/>
  </r>
  <r>
    <n v="307"/>
    <s v="Grammar Revolution"/>
    <s v="Why is grammar important?"/>
    <n v="22000"/>
    <n v="24490"/>
    <x v="0"/>
    <x v="0"/>
    <s v="USD"/>
    <n v="1360276801"/>
    <n v="1357684801"/>
    <x v="307"/>
    <d v="2013-02-07T14:40:01"/>
    <x v="4"/>
    <b v="1"/>
    <n v="576"/>
    <b v="1"/>
    <n v="1.1131818181818183"/>
    <n v="42.517361111111114"/>
    <s v="film &amp; video/documentary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x v="308"/>
    <d v="2011-03-10T08:40:10"/>
    <x v="6"/>
    <b v="1"/>
    <n v="202"/>
    <b v="1"/>
    <n v="1.0556666666666668"/>
    <n v="62.712871287128714"/>
    <s v="film &amp; video/documentary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x v="309"/>
    <d v="2012-09-03T10:02:14"/>
    <x v="5"/>
    <b v="1"/>
    <n v="238"/>
    <b v="1"/>
    <n v="1.1894444444444445"/>
    <n v="89.957983193277315"/>
    <s v="film &amp; video/documentary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x v="310"/>
    <d v="2011-10-19T18:00:00"/>
    <x v="6"/>
    <b v="1"/>
    <n v="36"/>
    <b v="1"/>
    <n v="1.04129"/>
    <n v="28.924722222222222"/>
    <s v="film &amp; video/documentary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x v="311"/>
    <d v="2011-12-31T23:59:00"/>
    <x v="6"/>
    <b v="1"/>
    <n v="150"/>
    <b v="1"/>
    <n v="1.0410165"/>
    <n v="138.8022"/>
    <s v="film &amp; video/documentary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x v="312"/>
    <d v="2013-04-14T13:03:52"/>
    <x v="4"/>
    <b v="1"/>
    <n v="146"/>
    <b v="1"/>
    <n v="1.1187499999999999"/>
    <n v="61.301369863013697"/>
    <s v="film &amp; video/documentary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x v="313"/>
    <d v="2010-08-11T07:59:00"/>
    <x v="7"/>
    <b v="1"/>
    <n v="222"/>
    <b v="1"/>
    <n v="1.0473529411764706"/>
    <n v="80.202702702702709"/>
    <s v="film &amp; video/documentary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x v="314"/>
    <d v="2013-03-01T11:59:48"/>
    <x v="4"/>
    <b v="1"/>
    <n v="120"/>
    <b v="1"/>
    <n v="3.8515000000000001"/>
    <n v="32.095833333333331"/>
    <s v="film &amp; video/documentary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x v="315"/>
    <d v="2012-08-22T10:32:14"/>
    <x v="5"/>
    <b v="1"/>
    <n v="126"/>
    <b v="1"/>
    <n v="1.01248"/>
    <n v="200.88888888888889"/>
    <s v="film &amp; video/documentary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x v="316"/>
    <d v="2014-12-10T20:59:00"/>
    <x v="3"/>
    <b v="1"/>
    <n v="158"/>
    <b v="1"/>
    <n v="1.1377333333333333"/>
    <n v="108.01265822784811"/>
    <s v="film &amp; video/documentary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x v="317"/>
    <d v="2013-12-11T08:14:43"/>
    <x v="4"/>
    <b v="1"/>
    <n v="316"/>
    <b v="1"/>
    <n v="1.0080333333333333"/>
    <n v="95.699367088607602"/>
    <s v="film &amp; video/documentary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x v="318"/>
    <d v="2013-03-26T15:55:51"/>
    <x v="4"/>
    <b v="1"/>
    <n v="284"/>
    <b v="1"/>
    <n v="2.8332000000000002"/>
    <n v="49.880281690140848"/>
    <s v="film &amp; video/documentary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x v="319"/>
    <d v="2010-02-01T23:59:00"/>
    <x v="8"/>
    <b v="1"/>
    <n v="51"/>
    <b v="1"/>
    <n v="1.1268"/>
    <n v="110.47058823529412"/>
    <s v="film &amp; video/documentary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x v="320"/>
    <d v="2015-12-22T15:00:00"/>
    <x v="0"/>
    <b v="1"/>
    <n v="158"/>
    <b v="1"/>
    <n v="1.0658000000000001"/>
    <n v="134.91139240506328"/>
    <s v="film &amp; video/documentary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x v="321"/>
    <d v="2016-11-08T03:43:06"/>
    <x v="2"/>
    <b v="1"/>
    <n v="337"/>
    <b v="1"/>
    <n v="1.0266285714285714"/>
    <n v="106.62314540059347"/>
    <s v="film &amp; video/documentary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x v="322"/>
    <d v="2016-05-13T05:40:48"/>
    <x v="2"/>
    <b v="1"/>
    <n v="186"/>
    <b v="1"/>
    <n v="1.0791200000000001"/>
    <n v="145.04301075268816"/>
    <s v="film &amp; video/documentary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x v="323"/>
    <d v="2016-12-20T23:59:00"/>
    <x v="2"/>
    <b v="1"/>
    <n v="58"/>
    <b v="1"/>
    <n v="1.2307407407407407"/>
    <n v="114.58620689655173"/>
    <s v="film &amp; video/documentary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x v="324"/>
    <d v="2015-08-01T07:01:48"/>
    <x v="0"/>
    <b v="1"/>
    <n v="82"/>
    <b v="1"/>
    <n v="1.016"/>
    <n v="105.3170731707317"/>
    <s v="film &amp; video/documentary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x v="325"/>
    <d v="2016-12-19T20:30:33"/>
    <x v="2"/>
    <b v="1"/>
    <n v="736"/>
    <b v="1"/>
    <n v="1.04396"/>
    <n v="70.921195652173907"/>
    <s v="film &amp; video/documentary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x v="326"/>
    <d v="2017-03-14T14:57:00"/>
    <x v="1"/>
    <b v="1"/>
    <n v="1151"/>
    <b v="1"/>
    <n v="1.1292973333333334"/>
    <n v="147.17167680278018"/>
    <s v="film &amp; video/documentary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x v="327"/>
    <d v="2015-03-22T00:00:00"/>
    <x v="0"/>
    <b v="1"/>
    <n v="34"/>
    <b v="1"/>
    <n v="1.3640000000000001"/>
    <n v="160.47058823529412"/>
    <s v="film &amp; video/documentary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x v="328"/>
    <d v="2015-10-31T20:00:00"/>
    <x v="0"/>
    <b v="1"/>
    <n v="498"/>
    <b v="1"/>
    <n v="1.036144"/>
    <n v="156.04578313253012"/>
    <s v="film &amp; video/documentary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x v="329"/>
    <d v="2015-11-06T20:00:00"/>
    <x v="0"/>
    <b v="1"/>
    <n v="167"/>
    <b v="1"/>
    <n v="1.0549999999999999"/>
    <n v="63.17365269461078"/>
    <s v="film &amp; video/documentary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x v="330"/>
    <d v="2013-05-16T19:59:00"/>
    <x v="4"/>
    <b v="1"/>
    <n v="340"/>
    <b v="1"/>
    <n v="1.0182857142857142"/>
    <n v="104.82352941176471"/>
    <s v="film &amp; video/documentary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x v="331"/>
    <d v="2016-06-17T05:57:14"/>
    <x v="2"/>
    <b v="1"/>
    <n v="438"/>
    <b v="1"/>
    <n v="1.0660499999999999"/>
    <n v="97.356164383561648"/>
    <s v="film &amp; video/documentary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x v="332"/>
    <d v="2015-10-28T00:00:00"/>
    <x v="0"/>
    <b v="1"/>
    <n v="555"/>
    <b v="1"/>
    <n v="1.13015"/>
    <n v="203.63063063063063"/>
    <s v="film &amp; video/documentary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x v="333"/>
    <d v="2016-04-07T06:16:31"/>
    <x v="2"/>
    <b v="1"/>
    <n v="266"/>
    <b v="1"/>
    <n v="1.252275"/>
    <n v="188.31203007518798"/>
    <s v="film &amp; video/documentary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x v="334"/>
    <d v="2015-05-15T11:00:00"/>
    <x v="0"/>
    <b v="1"/>
    <n v="69"/>
    <b v="1"/>
    <n v="1.0119"/>
    <n v="146.65217391304347"/>
    <s v="film &amp; video/documentary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x v="335"/>
    <d v="2015-05-08T14:00:00"/>
    <x v="0"/>
    <b v="1"/>
    <n v="80"/>
    <b v="1"/>
    <n v="1.0276470588235294"/>
    <n v="109.1875"/>
    <s v="film &amp; video/documentary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x v="336"/>
    <d v="2015-11-13T07:18:38"/>
    <x v="0"/>
    <b v="1"/>
    <n v="493"/>
    <b v="1"/>
    <n v="1.1683911999999999"/>
    <n v="59.249046653144013"/>
    <s v="film &amp; video/documentary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x v="337"/>
    <d v="2015-03-13T18:05:08"/>
    <x v="0"/>
    <b v="1"/>
    <n v="31"/>
    <b v="1"/>
    <n v="1.0116833333333335"/>
    <n v="97.904838709677421"/>
    <s v="film &amp; video/documentary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x v="338"/>
    <d v="2016-09-02T17:00:00"/>
    <x v="2"/>
    <b v="1"/>
    <n v="236"/>
    <b v="1"/>
    <n v="1.1013360000000001"/>
    <n v="70.000169491525426"/>
    <s v="film &amp; video/documentary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x v="339"/>
    <d v="2015-04-29T10:14:28"/>
    <x v="0"/>
    <b v="1"/>
    <n v="89"/>
    <b v="1"/>
    <n v="1.0808333333333333"/>
    <n v="72.865168539325836"/>
    <s v="film &amp; video/documentary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x v="340"/>
    <d v="2017-03-08T13:00:00"/>
    <x v="1"/>
    <b v="1"/>
    <n v="299"/>
    <b v="1"/>
    <n v="1.2502285714285715"/>
    <n v="146.34782608695653"/>
    <s v="film &amp; video/documentary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x v="341"/>
    <d v="2014-09-30T19:59:00"/>
    <x v="3"/>
    <b v="1"/>
    <n v="55"/>
    <b v="1"/>
    <n v="1.0671428571428572"/>
    <n v="67.909090909090907"/>
    <s v="film &amp; video/documentary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x v="342"/>
    <d v="2016-04-29T10:44:25"/>
    <x v="2"/>
    <b v="1"/>
    <n v="325"/>
    <b v="1"/>
    <n v="1.0036639999999999"/>
    <n v="169.85083076923075"/>
    <s v="film &amp; video/documentary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x v="343"/>
    <d v="2014-11-13T19:00:00"/>
    <x v="3"/>
    <b v="1"/>
    <n v="524"/>
    <b v="1"/>
    <n v="1.0202863333333334"/>
    <n v="58.413339694656486"/>
    <s v="film &amp; video/documentary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x v="344"/>
    <d v="2015-05-31T18:20:00"/>
    <x v="0"/>
    <b v="1"/>
    <n v="285"/>
    <b v="1"/>
    <n v="1.0208358208955224"/>
    <n v="119.99298245614035"/>
    <s v="film &amp; video/documentary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x v="345"/>
    <d v="2015-05-20T14:39:50"/>
    <x v="0"/>
    <b v="1"/>
    <n v="179"/>
    <b v="1"/>
    <n v="1.2327586206896552"/>
    <n v="99.860335195530723"/>
    <s v="film &amp; video/documentary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x v="346"/>
    <d v="2015-10-14T04:00:21"/>
    <x v="0"/>
    <b v="1"/>
    <n v="188"/>
    <b v="1"/>
    <n v="1.7028880000000002"/>
    <n v="90.579148936170213"/>
    <s v="film &amp; video/documentary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x v="347"/>
    <d v="2015-11-14T04:53:29"/>
    <x v="0"/>
    <b v="1"/>
    <n v="379"/>
    <b v="1"/>
    <n v="1.1159049999999999"/>
    <n v="117.77361477572559"/>
    <s v="film &amp; video/documentary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x v="348"/>
    <d v="2015-08-21T06:05:16"/>
    <x v="0"/>
    <b v="1"/>
    <n v="119"/>
    <b v="1"/>
    <n v="1.03"/>
    <n v="86.554621848739501"/>
    <s v="film &amp; video/documentary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x v="349"/>
    <d v="2017-02-24T03:58:28"/>
    <x v="1"/>
    <b v="1"/>
    <n v="167"/>
    <b v="1"/>
    <n v="1.0663570159857905"/>
    <n v="71.899281437125751"/>
    <s v="film &amp; video/documentary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x v="350"/>
    <d v="2016-09-10T19:59:00"/>
    <x v="2"/>
    <b v="1"/>
    <n v="221"/>
    <b v="1"/>
    <n v="1.1476"/>
    <n v="129.81900452488688"/>
    <s v="film &amp; video/documentary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x v="351"/>
    <d v="2016-04-07T14:09:14"/>
    <x v="2"/>
    <b v="1"/>
    <n v="964"/>
    <b v="1"/>
    <n v="1.2734117647058822"/>
    <n v="44.912863070539416"/>
    <s v="film &amp; video/documentary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x v="352"/>
    <d v="2014-10-07T20:01:08"/>
    <x v="3"/>
    <b v="1"/>
    <n v="286"/>
    <b v="1"/>
    <n v="1.1656"/>
    <n v="40.755244755244753"/>
    <s v="film &amp; video/documentary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x v="353"/>
    <d v="2015-11-19T12:00:19"/>
    <x v="0"/>
    <b v="1"/>
    <n v="613"/>
    <b v="1"/>
    <n v="1.0861819426615318"/>
    <n v="103.52394779771615"/>
    <s v="film &amp; video/documentary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x v="354"/>
    <d v="2016-04-08T10:52:01"/>
    <x v="2"/>
    <b v="1"/>
    <n v="29"/>
    <b v="1"/>
    <n v="1.0394285714285714"/>
    <n v="125.44827586206897"/>
    <s v="film &amp; video/documentary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x v="355"/>
    <d v="2014-12-01T00:03:14"/>
    <x v="3"/>
    <b v="1"/>
    <n v="165"/>
    <b v="1"/>
    <n v="1.1625714285714286"/>
    <n v="246.60606060606059"/>
    <s v="film &amp; video/documentary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x v="356"/>
    <d v="2016-03-16T10:16:33"/>
    <x v="2"/>
    <b v="1"/>
    <n v="97"/>
    <b v="1"/>
    <n v="1.0269239999999999"/>
    <n v="79.401340206185566"/>
    <s v="film &amp; video/documentary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x v="357"/>
    <d v="2015-04-23T21:19:57"/>
    <x v="0"/>
    <b v="1"/>
    <n v="303"/>
    <b v="1"/>
    <n v="1.74"/>
    <n v="86.138613861386133"/>
    <s v="film &amp; video/documentary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x v="358"/>
    <d v="2016-06-15T07:00:00"/>
    <x v="2"/>
    <b v="1"/>
    <n v="267"/>
    <b v="1"/>
    <n v="1.03088"/>
    <n v="193.04868913857678"/>
    <s v="film &amp; video/documentary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x v="359"/>
    <d v="2014-11-13T21:12:00"/>
    <x v="3"/>
    <b v="1"/>
    <n v="302"/>
    <b v="1"/>
    <n v="1.0485537190082646"/>
    <n v="84.023178807947019"/>
    <s v="film &amp; video/documentary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x v="360"/>
    <d v="2015-07-22T19:11:00"/>
    <x v="0"/>
    <b v="0"/>
    <n v="87"/>
    <b v="1"/>
    <n v="1.0137499999999999"/>
    <n v="139.82758620689654"/>
    <s v="film &amp; video/documentary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x v="361"/>
    <d v="2014-11-22T17:01:46"/>
    <x v="3"/>
    <b v="0"/>
    <n v="354"/>
    <b v="1"/>
    <n v="1.1107699999999998"/>
    <n v="109.82189265536722"/>
    <s v="film &amp; video/documentary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x v="362"/>
    <d v="2014-08-07T16:00:00"/>
    <x v="3"/>
    <b v="0"/>
    <n v="86"/>
    <b v="1"/>
    <n v="1.2415933781686497"/>
    <n v="139.53488372093022"/>
    <s v="film &amp; video/documentary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x v="363"/>
    <d v="2010-05-02T11:22:00"/>
    <x v="7"/>
    <b v="0"/>
    <n v="26"/>
    <b v="1"/>
    <n v="1.0133333333333334"/>
    <n v="347.84615384615387"/>
    <s v="film &amp; video/documentary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x v="364"/>
    <d v="2014-06-20T19:59:00"/>
    <x v="3"/>
    <b v="0"/>
    <n v="113"/>
    <b v="1"/>
    <n v="1.1016142857142857"/>
    <n v="68.24159292035398"/>
    <s v="film &amp; video/documentary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x v="365"/>
    <d v="2014-02-28T06:33:19"/>
    <x v="3"/>
    <b v="0"/>
    <n v="65"/>
    <b v="1"/>
    <n v="1.0397333333333334"/>
    <n v="239.93846153846152"/>
    <s v="film &amp; video/documentary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x v="366"/>
    <d v="2012-05-20T11:01:58"/>
    <x v="5"/>
    <b v="0"/>
    <n v="134"/>
    <b v="1"/>
    <n v="1.013157894736842"/>
    <n v="287.31343283582089"/>
    <s v="film &amp; video/documentary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x v="367"/>
    <d v="2013-04-30T20:59:00"/>
    <x v="4"/>
    <b v="0"/>
    <n v="119"/>
    <b v="1"/>
    <n v="1.033501"/>
    <n v="86.84882352941176"/>
    <s v="film &amp; video/documentary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x v="368"/>
    <d v="2015-03-15T05:32:02"/>
    <x v="0"/>
    <b v="0"/>
    <n v="159"/>
    <b v="1"/>
    <n v="1.04112"/>
    <n v="81.84905660377359"/>
    <s v="film &amp; video/documentary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x v="369"/>
    <d v="2012-01-15T05:14:29"/>
    <x v="6"/>
    <b v="0"/>
    <n v="167"/>
    <b v="1"/>
    <n v="1.1015569230769231"/>
    <n v="42.874970059880241"/>
    <s v="film &amp; video/documentary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x v="370"/>
    <d v="2017-01-06T11:05:00"/>
    <x v="2"/>
    <b v="0"/>
    <n v="43"/>
    <b v="1"/>
    <n v="1.2202"/>
    <n v="709.41860465116281"/>
    <s v="film &amp; video/documentary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x v="371"/>
    <d v="2013-02-01T10:25:39"/>
    <x v="5"/>
    <b v="0"/>
    <n v="1062"/>
    <b v="1"/>
    <n v="1.1416866666666667"/>
    <n v="161.25517890772127"/>
    <s v="film &amp; video/documentary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x v="372"/>
    <d v="2016-04-05T08:00:00"/>
    <x v="2"/>
    <b v="0"/>
    <n v="9"/>
    <b v="1"/>
    <n v="1.2533333333333334"/>
    <n v="41.777777777777779"/>
    <s v="film &amp; video/documentary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x v="373"/>
    <d v="2012-07-18T13:53:18"/>
    <x v="5"/>
    <b v="0"/>
    <n v="89"/>
    <b v="1"/>
    <n v="1.0666666666666667"/>
    <n v="89.887640449438209"/>
    <s v="film &amp; video/documentary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x v="374"/>
    <d v="2011-09-16T13:20:31"/>
    <x v="6"/>
    <b v="0"/>
    <n v="174"/>
    <b v="1"/>
    <n v="1.3065"/>
    <n v="45.051724137931032"/>
    <s v="film &amp; video/documentary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x v="375"/>
    <d v="2014-03-01T09:18:00"/>
    <x v="3"/>
    <b v="0"/>
    <n v="14"/>
    <b v="1"/>
    <n v="1.2"/>
    <n v="42.857142857142854"/>
    <s v="film &amp; video/documentary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x v="376"/>
    <d v="2016-08-25T02:51:56"/>
    <x v="2"/>
    <b v="0"/>
    <n v="48"/>
    <b v="1"/>
    <n v="1.0595918367346939"/>
    <n v="54.083333333333336"/>
    <s v="film &amp; video/documentary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x v="377"/>
    <d v="2015-11-13T23:01:00"/>
    <x v="0"/>
    <b v="0"/>
    <n v="133"/>
    <b v="1"/>
    <n v="1.1439999999999999"/>
    <n v="103.21804511278195"/>
    <s v="film &amp; video/documentary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x v="378"/>
    <d v="2016-01-25T15:52:00"/>
    <x v="2"/>
    <b v="0"/>
    <n v="83"/>
    <b v="1"/>
    <n v="1.1176666666666666"/>
    <n v="40.397590361445786"/>
    <s v="film &amp; video/documentary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x v="379"/>
    <d v="2012-05-03T08:31:12"/>
    <x v="5"/>
    <b v="0"/>
    <n v="149"/>
    <b v="1"/>
    <n v="1.1608000000000001"/>
    <n v="116.85906040268456"/>
    <s v="film &amp; video/documentary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x v="380"/>
    <d v="2016-01-23T09:16:32"/>
    <x v="0"/>
    <b v="0"/>
    <n v="49"/>
    <b v="1"/>
    <n v="1.415"/>
    <n v="115.51020408163265"/>
    <s v="film &amp; video/documentary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x v="381"/>
    <d v="2012-07-29T21:00:00"/>
    <x v="5"/>
    <b v="0"/>
    <n v="251"/>
    <b v="1"/>
    <n v="1.0472999999999999"/>
    <n v="104.31274900398407"/>
    <s v="film &amp; video/documentary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x v="382"/>
    <d v="2012-09-06T09:01:40"/>
    <x v="5"/>
    <b v="0"/>
    <n v="22"/>
    <b v="1"/>
    <n v="2.5583333333333331"/>
    <n v="69.772727272727266"/>
    <s v="film &amp; video/documentary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x v="383"/>
    <d v="2014-05-18T18:49:19"/>
    <x v="3"/>
    <b v="0"/>
    <n v="48"/>
    <b v="1"/>
    <n v="2.0670670670670672"/>
    <n v="43.020833333333336"/>
    <s v="film &amp; video/documentary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x v="384"/>
    <d v="2015-01-06T10:45:47"/>
    <x v="3"/>
    <b v="0"/>
    <n v="383"/>
    <b v="1"/>
    <n v="1.1210500000000001"/>
    <n v="58.540469973890339"/>
    <s v="film &amp; video/documentary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x v="385"/>
    <d v="2014-11-21T07:01:41"/>
    <x v="3"/>
    <b v="0"/>
    <n v="237"/>
    <b v="1"/>
    <n v="1.05982"/>
    <n v="111.79535864978902"/>
    <s v="film &amp; video/documentary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x v="386"/>
    <d v="2015-08-10T14:49:51"/>
    <x v="0"/>
    <b v="0"/>
    <n v="13"/>
    <b v="1"/>
    <n v="1.0016666666666667"/>
    <n v="46.230769230769234"/>
    <s v="film &amp; video/documentary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x v="387"/>
    <d v="2015-08-14T22:00:00"/>
    <x v="0"/>
    <b v="0"/>
    <n v="562"/>
    <b v="1"/>
    <n v="2.1398947368421051"/>
    <n v="144.69039145907473"/>
    <s v="film &amp; video/documentary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x v="388"/>
    <d v="2016-07-27T17:49:40"/>
    <x v="2"/>
    <b v="0"/>
    <n v="71"/>
    <b v="1"/>
    <n v="1.2616000000000001"/>
    <n v="88.845070422535215"/>
    <s v="film &amp; video/documentary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x v="389"/>
    <d v="2014-03-07T14:59:00"/>
    <x v="3"/>
    <b v="0"/>
    <n v="1510"/>
    <b v="1"/>
    <n v="1.8153547058823529"/>
    <n v="81.75107284768211"/>
    <s v="film &amp; video/documentary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x v="390"/>
    <d v="2015-05-07T16:52:52"/>
    <x v="0"/>
    <b v="0"/>
    <n v="14"/>
    <b v="1"/>
    <n v="1"/>
    <n v="71.428571428571431"/>
    <s v="film &amp; video/documentary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x v="391"/>
    <d v="2011-12-17T16:59:00"/>
    <x v="6"/>
    <b v="0"/>
    <n v="193"/>
    <b v="1"/>
    <n v="1.0061"/>
    <n v="104.25906735751295"/>
    <s v="film &amp; video/documentary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x v="392"/>
    <d v="2011-09-07T19:00:00"/>
    <x v="6"/>
    <b v="0"/>
    <n v="206"/>
    <b v="1"/>
    <n v="1.009027027027027"/>
    <n v="90.616504854368927"/>
    <s v="film &amp; video/documentary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x v="393"/>
    <d v="2013-10-10T09:00:52"/>
    <x v="4"/>
    <b v="0"/>
    <n v="351"/>
    <b v="1"/>
    <n v="1.10446"/>
    <n v="157.33048433048432"/>
    <s v="film &amp; video/documentary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x v="394"/>
    <d v="2016-04-17T10:38:02"/>
    <x v="2"/>
    <b v="0"/>
    <n v="50"/>
    <b v="1"/>
    <n v="1.118936170212766"/>
    <n v="105.18"/>
    <s v="film &amp; video/documentary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x v="395"/>
    <d v="2012-04-27T13:32:00"/>
    <x v="5"/>
    <b v="0"/>
    <n v="184"/>
    <b v="1"/>
    <n v="1.0804450000000001"/>
    <n v="58.719836956521746"/>
    <s v="film &amp; video/documentary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x v="396"/>
    <d v="2012-07-07T05:33:26"/>
    <x v="5"/>
    <b v="0"/>
    <n v="196"/>
    <b v="1"/>
    <n v="1.0666666666666667"/>
    <n v="81.632653061224488"/>
    <s v="film &amp; video/documentary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x v="397"/>
    <d v="2010-08-31T19:44:00"/>
    <x v="7"/>
    <b v="0"/>
    <n v="229"/>
    <b v="1"/>
    <n v="1.0390027322404372"/>
    <n v="56.460043668122275"/>
    <s v="film &amp; video/documentary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x v="398"/>
    <d v="2015-04-29T11:02:06"/>
    <x v="0"/>
    <b v="0"/>
    <n v="67"/>
    <b v="1"/>
    <n v="1.2516"/>
    <n v="140.1044776119403"/>
    <s v="film &amp; video/documentary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x v="399"/>
    <d v="2016-12-14T04:00:00"/>
    <x v="2"/>
    <b v="0"/>
    <n v="95"/>
    <b v="1"/>
    <n v="1.0680499999999999"/>
    <n v="224.85263157894738"/>
    <s v="film &amp; video/documentary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x v="400"/>
    <d v="2014-05-16T19:30:00"/>
    <x v="3"/>
    <b v="0"/>
    <n v="62"/>
    <b v="1"/>
    <n v="1.1230249999999999"/>
    <n v="181.13306451612902"/>
    <s v="film &amp; video/documentary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x v="401"/>
    <d v="2011-08-07T12:12:50"/>
    <x v="6"/>
    <b v="0"/>
    <n v="73"/>
    <b v="1"/>
    <n v="1.0381199999999999"/>
    <n v="711.04109589041093"/>
    <s v="film &amp; video/documentary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x v="402"/>
    <d v="2015-11-05T05:56:57"/>
    <x v="0"/>
    <b v="0"/>
    <n v="43"/>
    <b v="1"/>
    <n v="1.4165000000000001"/>
    <n v="65.883720930232556"/>
    <s v="film &amp; video/documentary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x v="403"/>
    <d v="2011-08-09T23:08:00"/>
    <x v="6"/>
    <b v="0"/>
    <n v="70"/>
    <b v="1"/>
    <n v="1.0526"/>
    <n v="75.185714285714283"/>
    <s v="film &amp; video/documentary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x v="404"/>
    <d v="2014-02-05T15:04:00"/>
    <x v="3"/>
    <b v="0"/>
    <n v="271"/>
    <b v="1"/>
    <n v="1.0309142857142857"/>
    <n v="133.14391143911439"/>
    <s v="film &amp; video/documentary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x v="405"/>
    <d v="2014-03-05T18:02:19"/>
    <x v="3"/>
    <b v="0"/>
    <n v="55"/>
    <b v="1"/>
    <n v="1.0765957446808512"/>
    <n v="55.2"/>
    <s v="film &amp; video/documentary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x v="406"/>
    <d v="2011-05-08T21:59:00"/>
    <x v="6"/>
    <b v="0"/>
    <n v="35"/>
    <b v="1"/>
    <n v="1.0770464285714285"/>
    <n v="86.163714285714292"/>
    <s v="film &amp; video/documentary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x v="407"/>
    <d v="2011-11-19T13:54:10"/>
    <x v="6"/>
    <b v="0"/>
    <n v="22"/>
    <b v="1"/>
    <n v="1.0155000000000001"/>
    <n v="92.318181818181813"/>
    <s v="film &amp; video/documentary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x v="408"/>
    <d v="2013-11-05T10:39:50"/>
    <x v="4"/>
    <b v="0"/>
    <n v="38"/>
    <b v="1"/>
    <n v="1.0143766666666667"/>
    <n v="160.16473684210527"/>
    <s v="film &amp; video/documentary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x v="409"/>
    <d v="2016-07-22T12:42:24"/>
    <x v="2"/>
    <b v="0"/>
    <n v="15"/>
    <b v="1"/>
    <n v="1.3680000000000001"/>
    <n v="45.6"/>
    <s v="film &amp; video/documentary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x v="410"/>
    <d v="2015-06-18T15:33:17"/>
    <x v="0"/>
    <b v="0"/>
    <n v="7"/>
    <b v="1"/>
    <n v="1.2829999999999999"/>
    <n v="183.28571428571428"/>
    <s v="film &amp; video/documentary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x v="411"/>
    <d v="2013-12-21T21:00:00"/>
    <x v="4"/>
    <b v="0"/>
    <n v="241"/>
    <b v="1"/>
    <n v="1.0105"/>
    <n v="125.78838174273859"/>
    <s v="film &amp; video/documentary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x v="412"/>
    <d v="2012-07-25T09:49:38"/>
    <x v="5"/>
    <b v="0"/>
    <n v="55"/>
    <b v="1"/>
    <n v="1.2684"/>
    <n v="57.654545454545456"/>
    <s v="film &amp; video/documentary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x v="413"/>
    <d v="2012-07-19T13:03:31"/>
    <x v="5"/>
    <b v="0"/>
    <n v="171"/>
    <b v="1"/>
    <n v="1.0508593749999999"/>
    <n v="78.660818713450297"/>
    <s v="film &amp; video/documentary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x v="414"/>
    <d v="2013-10-11T17:31:05"/>
    <x v="4"/>
    <b v="0"/>
    <n v="208"/>
    <b v="1"/>
    <n v="1.0285405405405406"/>
    <n v="91.480769230769226"/>
    <s v="film &amp; video/documentary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x v="415"/>
    <d v="2014-10-17T04:00:00"/>
    <x v="3"/>
    <b v="0"/>
    <n v="21"/>
    <b v="1"/>
    <n v="1.0214714285714286"/>
    <n v="68.09809523809524"/>
    <s v="film &amp; video/documentary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x v="416"/>
    <d v="2014-02-08T01:30:31"/>
    <x v="3"/>
    <b v="0"/>
    <n v="25"/>
    <b v="1"/>
    <n v="1.2021700000000002"/>
    <n v="48.086800000000004"/>
    <s v="film &amp; video/documentary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x v="417"/>
    <d v="2013-04-07T20:33:00"/>
    <x v="4"/>
    <b v="0"/>
    <n v="52"/>
    <b v="1"/>
    <n v="1.0024761904761905"/>
    <n v="202.42307692307693"/>
    <s v="film &amp; video/documentary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x v="418"/>
    <d v="2015-07-22T22:46:37"/>
    <x v="0"/>
    <b v="0"/>
    <n v="104"/>
    <b v="1"/>
    <n v="1.0063392857142857"/>
    <n v="216.75"/>
    <s v="film &amp; video/documentary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x v="419"/>
    <d v="2013-06-29T12:13:07"/>
    <x v="4"/>
    <b v="0"/>
    <n v="73"/>
    <b v="1"/>
    <n v="1.004375"/>
    <n v="110.06849315068493"/>
    <s v="film &amp; video/documentary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x v="420"/>
    <d v="2014-03-13T20:40:31"/>
    <x v="3"/>
    <b v="0"/>
    <n v="3"/>
    <b v="0"/>
    <n v="4.3939393939393936E-3"/>
    <n v="4.833333333333333"/>
    <s v="film &amp; video/animation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x v="421"/>
    <d v="2015-08-21T03:47:36"/>
    <x v="0"/>
    <b v="0"/>
    <n v="6"/>
    <b v="0"/>
    <n v="2.0066666666666667E-2"/>
    <n v="50.166666666666664"/>
    <s v="film &amp; video/animation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x v="422"/>
    <d v="2014-09-10T22:14:57"/>
    <x v="3"/>
    <b v="0"/>
    <n v="12"/>
    <b v="0"/>
    <n v="1.0749999999999999E-2"/>
    <n v="35.833333333333336"/>
    <s v="film &amp; video/animation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x v="423"/>
    <d v="2013-06-05T14:13:50"/>
    <x v="4"/>
    <b v="0"/>
    <n v="13"/>
    <b v="0"/>
    <n v="7.6499999999999997E-3"/>
    <n v="11.76923076923077"/>
    <s v="film &amp; video/animation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x v="424"/>
    <d v="2012-03-26T00:01:39"/>
    <x v="5"/>
    <b v="0"/>
    <n v="5"/>
    <b v="0"/>
    <n v="6.7966666666666675E-2"/>
    <n v="40.78"/>
    <s v="film &amp; video/animation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x v="425"/>
    <d v="2015-11-27T13:40:04"/>
    <x v="0"/>
    <b v="0"/>
    <n v="2"/>
    <b v="0"/>
    <n v="1.2E-4"/>
    <n v="3"/>
    <s v="film &amp; video/animation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x v="426"/>
    <d v="2016-03-01T09:05:14"/>
    <x v="2"/>
    <b v="0"/>
    <n v="8"/>
    <b v="0"/>
    <n v="1.3299999999999999E-2"/>
    <n v="16.625"/>
    <s v="film &amp; video/animation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x v="427"/>
    <d v="2015-10-22T10:59:00"/>
    <x v="0"/>
    <b v="0"/>
    <n v="0"/>
    <b v="0"/>
    <n v="0"/>
    <e v="#DIV/0!"/>
    <s v="film &amp; video/animation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x v="428"/>
    <d v="2014-06-16T14:00:00"/>
    <x v="3"/>
    <b v="0"/>
    <n v="13"/>
    <b v="0"/>
    <n v="5.6333333333333332E-2"/>
    <n v="52"/>
    <s v="film &amp; video/animation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x v="429"/>
    <d v="2009-11-26T20:59:00"/>
    <x v="8"/>
    <b v="0"/>
    <n v="0"/>
    <b v="0"/>
    <n v="0"/>
    <e v="#DIV/0!"/>
    <s v="film &amp; video/animation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x v="430"/>
    <d v="2013-09-10T18:34:27"/>
    <x v="4"/>
    <b v="0"/>
    <n v="5"/>
    <b v="0"/>
    <n v="2.4E-2"/>
    <n v="4.8"/>
    <s v="film &amp; video/animation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x v="431"/>
    <d v="2016-07-05T12:54:43"/>
    <x v="2"/>
    <b v="0"/>
    <n v="8"/>
    <b v="0"/>
    <n v="0.13833333333333334"/>
    <n v="51.875"/>
    <s v="film &amp; video/animation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x v="432"/>
    <d v="2015-10-21T09:26:21"/>
    <x v="0"/>
    <b v="0"/>
    <n v="8"/>
    <b v="0"/>
    <n v="9.5000000000000001E-2"/>
    <n v="71.25"/>
    <s v="film &amp; video/animation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x v="433"/>
    <d v="2015-10-11T07:07:02"/>
    <x v="0"/>
    <b v="0"/>
    <n v="0"/>
    <b v="0"/>
    <n v="0"/>
    <e v="#DIV/0!"/>
    <s v="film &amp; video/animation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x v="434"/>
    <d v="2013-12-01T13:01:42"/>
    <x v="4"/>
    <b v="0"/>
    <n v="2"/>
    <b v="0"/>
    <n v="0.05"/>
    <n v="62.5"/>
    <s v="film &amp; video/animation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x v="435"/>
    <d v="2013-09-13T09:56:20"/>
    <x v="4"/>
    <b v="0"/>
    <n v="3"/>
    <b v="0"/>
    <n v="2.7272727272727273E-5"/>
    <n v="1"/>
    <s v="film &amp; video/animation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x v="436"/>
    <d v="2013-07-31T00:41:53"/>
    <x v="4"/>
    <b v="0"/>
    <n v="0"/>
    <b v="0"/>
    <n v="0"/>
    <e v="#DIV/0!"/>
    <s v="film &amp; video/animation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x v="437"/>
    <d v="2016-10-07T23:38:46"/>
    <x v="2"/>
    <b v="0"/>
    <n v="0"/>
    <b v="0"/>
    <n v="0"/>
    <e v="#DIV/0!"/>
    <s v="film &amp; video/animation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x v="438"/>
    <d v="2015-11-17T23:15:58"/>
    <x v="0"/>
    <b v="0"/>
    <n v="11"/>
    <b v="0"/>
    <n v="9.3799999999999994E-2"/>
    <n v="170.54545454545453"/>
    <s v="film &amp; video/animation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x v="439"/>
    <d v="2014-10-17T10:16:58"/>
    <x v="3"/>
    <b v="0"/>
    <n v="0"/>
    <b v="0"/>
    <n v="0"/>
    <e v="#DIV/0!"/>
    <s v="film &amp; video/animation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x v="440"/>
    <d v="2016-03-24T14:39:13"/>
    <x v="2"/>
    <b v="0"/>
    <n v="1"/>
    <b v="0"/>
    <n v="1E-3"/>
    <n v="5"/>
    <s v="film &amp; video/animation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x v="441"/>
    <d v="2013-11-02T11:03:16"/>
    <x v="4"/>
    <b v="0"/>
    <n v="0"/>
    <b v="0"/>
    <n v="0"/>
    <e v="#DIV/0!"/>
    <s v="film &amp; video/animation"/>
    <x v="0"/>
    <x v="5"/>
  </r>
  <r>
    <n v="442"/>
    <s v="The Paranormal Idiot"/>
    <s v="Doomsday is here"/>
    <n v="17000"/>
    <n v="6691"/>
    <x v="2"/>
    <x v="0"/>
    <s v="USD"/>
    <n v="1424380783"/>
    <n v="1421788783"/>
    <x v="442"/>
    <d v="2015-02-19T13:19:43"/>
    <x v="0"/>
    <b v="0"/>
    <n v="17"/>
    <b v="0"/>
    <n v="0.39358823529411763"/>
    <n v="393.58823529411762"/>
    <s v="film &amp; video/animation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x v="443"/>
    <d v="2014-02-09T16:21:41"/>
    <x v="3"/>
    <b v="0"/>
    <n v="2"/>
    <b v="0"/>
    <n v="1E-3"/>
    <n v="5"/>
    <s v="film &amp; video/animation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x v="444"/>
    <d v="2012-02-15T13:46:01"/>
    <x v="6"/>
    <b v="0"/>
    <n v="1"/>
    <b v="0"/>
    <n v="0.05"/>
    <n v="50"/>
    <s v="film &amp; video/animation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x v="445"/>
    <d v="2015-05-21T00:02:55"/>
    <x v="0"/>
    <b v="0"/>
    <n v="2"/>
    <b v="0"/>
    <n v="3.3333333333333335E-5"/>
    <n v="1"/>
    <s v="film &amp; video/animation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x v="446"/>
    <d v="2015-03-03T18:00:20"/>
    <x v="0"/>
    <b v="0"/>
    <n v="16"/>
    <b v="0"/>
    <n v="7.2952380952380949E-2"/>
    <n v="47.875"/>
    <s v="film &amp; video/animation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x v="447"/>
    <d v="2013-03-23T04:19:23"/>
    <x v="4"/>
    <b v="0"/>
    <n v="1"/>
    <b v="0"/>
    <n v="1.6666666666666666E-4"/>
    <n v="5"/>
    <s v="film &amp; video/animation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x v="448"/>
    <d v="2014-05-14T10:11:35"/>
    <x v="3"/>
    <b v="0"/>
    <n v="4"/>
    <b v="0"/>
    <n v="3.2804E-2"/>
    <n v="20.502500000000001"/>
    <s v="film &amp; video/animation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x v="449"/>
    <d v="2013-10-17T05:38:05"/>
    <x v="4"/>
    <b v="0"/>
    <n v="5"/>
    <b v="0"/>
    <n v="2.2499999999999999E-2"/>
    <n v="9"/>
    <s v="film &amp; video/animation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x v="450"/>
    <d v="2014-02-14T14:43:20"/>
    <x v="3"/>
    <b v="0"/>
    <n v="7"/>
    <b v="0"/>
    <n v="7.92E-3"/>
    <n v="56.571428571428569"/>
    <s v="film &amp; video/animation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x v="451"/>
    <d v="2014-01-25T09:09:51"/>
    <x v="4"/>
    <b v="0"/>
    <n v="0"/>
    <b v="0"/>
    <n v="0"/>
    <e v="#DIV/0!"/>
    <s v="film &amp; video/animation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x v="452"/>
    <d v="2015-05-13T08:53:35"/>
    <x v="0"/>
    <b v="0"/>
    <n v="12"/>
    <b v="0"/>
    <n v="0.64"/>
    <n v="40"/>
    <s v="film &amp; video/animation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x v="453"/>
    <d v="2015-02-19T11:47:59"/>
    <x v="0"/>
    <b v="0"/>
    <n v="2"/>
    <b v="0"/>
    <n v="2.740447957839262E-4"/>
    <n v="13"/>
    <s v="film &amp; video/animation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x v="454"/>
    <d v="2014-11-26T05:14:00"/>
    <x v="3"/>
    <b v="0"/>
    <n v="5"/>
    <b v="0"/>
    <n v="8.2000000000000007E-3"/>
    <n v="16.399999999999999"/>
    <s v="film &amp; video/animation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x v="455"/>
    <d v="2012-04-16T16:31:00"/>
    <x v="5"/>
    <b v="0"/>
    <n v="2"/>
    <b v="0"/>
    <n v="6.9230769230769226E-4"/>
    <n v="22.5"/>
    <s v="film &amp; video/animation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x v="456"/>
    <d v="2013-10-21T19:59:00"/>
    <x v="4"/>
    <b v="0"/>
    <n v="3"/>
    <b v="0"/>
    <n v="6.8631863186318634E-3"/>
    <n v="20.333333333333332"/>
    <s v="film &amp; video/animation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x v="457"/>
    <d v="2014-08-16T10:25:12"/>
    <x v="3"/>
    <b v="0"/>
    <n v="0"/>
    <b v="0"/>
    <n v="0"/>
    <e v="#DIV/0!"/>
    <s v="film &amp; video/animation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x v="458"/>
    <d v="2013-05-14T08:47:40"/>
    <x v="4"/>
    <b v="0"/>
    <n v="49"/>
    <b v="0"/>
    <n v="8.2100000000000006E-2"/>
    <n v="16.755102040816325"/>
    <s v="film &amp; video/animation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x v="459"/>
    <d v="2011-11-13T08:22:07"/>
    <x v="6"/>
    <b v="0"/>
    <n v="1"/>
    <b v="0"/>
    <n v="6.4102564102564103E-4"/>
    <n v="25"/>
    <s v="film &amp; video/animation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x v="460"/>
    <d v="2014-05-31T20:00:00"/>
    <x v="3"/>
    <b v="0"/>
    <n v="2"/>
    <b v="0"/>
    <n v="2.9411764705882353E-3"/>
    <n v="12.5"/>
    <s v="film &amp; video/animation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x v="461"/>
    <d v="2013-06-02T12:19:27"/>
    <x v="4"/>
    <b v="0"/>
    <n v="0"/>
    <b v="0"/>
    <n v="0"/>
    <e v="#DIV/0!"/>
    <s v="film &amp; video/animation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x v="462"/>
    <d v="2011-08-09T19:02:21"/>
    <x v="6"/>
    <b v="0"/>
    <n v="0"/>
    <b v="0"/>
    <n v="0"/>
    <e v="#DIV/0!"/>
    <s v="film &amp; video/animation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x v="463"/>
    <d v="2011-09-24T09:02:33"/>
    <x v="6"/>
    <b v="0"/>
    <n v="11"/>
    <b v="0"/>
    <n v="2.2727272727272728E-2"/>
    <n v="113.63636363636364"/>
    <s v="film &amp; video/animation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x v="464"/>
    <d v="2016-05-18T12:22:15"/>
    <x v="2"/>
    <b v="0"/>
    <n v="1"/>
    <b v="0"/>
    <n v="9.9009900990099011E-4"/>
    <n v="1"/>
    <s v="film &amp; video/animation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x v="465"/>
    <d v="2014-06-26T18:52:54"/>
    <x v="3"/>
    <b v="0"/>
    <n v="8"/>
    <b v="0"/>
    <n v="0.26953125"/>
    <n v="17.25"/>
    <s v="film &amp; video/animation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x v="466"/>
    <d v="2012-09-07T14:37:44"/>
    <x v="5"/>
    <b v="0"/>
    <n v="5"/>
    <b v="0"/>
    <n v="7.6E-3"/>
    <n v="15.2"/>
    <s v="film &amp; video/animation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x v="467"/>
    <d v="2012-09-28T08:18:54"/>
    <x v="5"/>
    <b v="0"/>
    <n v="39"/>
    <b v="0"/>
    <n v="0.21575"/>
    <n v="110.64102564102564"/>
    <s v="film &amp; video/animation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x v="468"/>
    <d v="2012-07-10T19:51:05"/>
    <x v="5"/>
    <b v="0"/>
    <n v="0"/>
    <b v="0"/>
    <n v="0"/>
    <e v="#DIV/0!"/>
    <s v="film &amp; video/animation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x v="469"/>
    <d v="2014-09-05T15:45:24"/>
    <x v="3"/>
    <b v="0"/>
    <n v="0"/>
    <b v="0"/>
    <n v="0"/>
    <e v="#DIV/0!"/>
    <s v="film &amp; video/animation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x v="470"/>
    <d v="2014-01-15T20:00:00"/>
    <x v="4"/>
    <b v="0"/>
    <n v="2"/>
    <b v="0"/>
    <n v="1.0200000000000001E-2"/>
    <n v="25.5"/>
    <s v="film &amp; video/animation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x v="471"/>
    <d v="2014-04-19T08:19:39"/>
    <x v="3"/>
    <b v="0"/>
    <n v="170"/>
    <b v="0"/>
    <n v="0.11892727272727273"/>
    <n v="38.476470588235294"/>
    <s v="film &amp; video/animation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x v="472"/>
    <d v="2014-08-23T14:08:38"/>
    <x v="3"/>
    <b v="0"/>
    <n v="5"/>
    <b v="0"/>
    <n v="0.17624999999999999"/>
    <n v="28.2"/>
    <s v="film &amp; video/animation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x v="473"/>
    <d v="2014-09-17T08:45:19"/>
    <x v="3"/>
    <b v="0"/>
    <n v="14"/>
    <b v="0"/>
    <n v="2.87E-2"/>
    <n v="61.5"/>
    <s v="film &amp; video/animation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x v="474"/>
    <d v="2017-02-16T23:53:49"/>
    <x v="1"/>
    <b v="0"/>
    <n v="1"/>
    <b v="0"/>
    <n v="3.0303030303030303E-4"/>
    <n v="1"/>
    <s v="film &amp; video/animation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x v="475"/>
    <d v="2015-05-05T18:04:03"/>
    <x v="0"/>
    <b v="0"/>
    <n v="0"/>
    <b v="0"/>
    <n v="0"/>
    <e v="#DIV/0!"/>
    <s v="film &amp; video/animation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x v="476"/>
    <d v="2014-06-02T19:59:00"/>
    <x v="3"/>
    <b v="0"/>
    <n v="124"/>
    <b v="0"/>
    <n v="2.2302681818181819E-2"/>
    <n v="39.569274193548388"/>
    <s v="film &amp; video/animation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x v="477"/>
    <d v="2012-05-18T12:02:14"/>
    <x v="5"/>
    <b v="0"/>
    <n v="0"/>
    <b v="0"/>
    <n v="0"/>
    <e v="#DIV/0!"/>
    <s v="film &amp; video/animation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x v="478"/>
    <d v="2015-04-01T12:51:49"/>
    <x v="0"/>
    <b v="0"/>
    <n v="0"/>
    <b v="0"/>
    <n v="0"/>
    <e v="#DIV/0!"/>
    <s v="film &amp; video/animation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x v="479"/>
    <d v="2014-11-21T02:47:15"/>
    <x v="3"/>
    <b v="0"/>
    <n v="55"/>
    <b v="0"/>
    <n v="0.3256"/>
    <n v="88.8"/>
    <s v="film &amp; video/animation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x v="480"/>
    <d v="2013-08-09T04:00:15"/>
    <x v="4"/>
    <b v="0"/>
    <n v="140"/>
    <b v="0"/>
    <n v="0.19409999999999999"/>
    <n v="55.457142857142856"/>
    <s v="film &amp; video/animation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x v="481"/>
    <d v="2012-10-10T08:08:09"/>
    <x v="5"/>
    <b v="0"/>
    <n v="21"/>
    <b v="0"/>
    <n v="6.0999999999999999E-2"/>
    <n v="87.142857142857139"/>
    <s v="film &amp; video/animation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x v="482"/>
    <d v="2016-04-14T06:34:00"/>
    <x v="2"/>
    <b v="0"/>
    <n v="1"/>
    <b v="0"/>
    <n v="1E-3"/>
    <n v="10"/>
    <s v="film &amp; video/animation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x v="483"/>
    <d v="2013-01-28T20:44:32"/>
    <x v="5"/>
    <b v="0"/>
    <n v="147"/>
    <b v="0"/>
    <n v="0.502"/>
    <n v="51.224489795918366"/>
    <s v="film &amp; video/animation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x v="484"/>
    <d v="2015-11-05T15:32:52"/>
    <x v="0"/>
    <b v="0"/>
    <n v="11"/>
    <b v="0"/>
    <n v="1.8625E-3"/>
    <n v="13.545454545454545"/>
    <s v="film &amp; video/animation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x v="485"/>
    <d v="2013-05-17T04:08:19"/>
    <x v="4"/>
    <b v="0"/>
    <n v="125"/>
    <b v="0"/>
    <n v="0.21906971229845085"/>
    <n v="66.520080000000007"/>
    <s v="film &amp; video/animation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x v="486"/>
    <d v="2014-06-01T14:37:19"/>
    <x v="3"/>
    <b v="0"/>
    <n v="1"/>
    <b v="0"/>
    <n v="9.0909090909090904E-5"/>
    <n v="50"/>
    <s v="film &amp; video/animation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x v="487"/>
    <d v="2016-12-25T07:16:34"/>
    <x v="2"/>
    <b v="0"/>
    <n v="0"/>
    <b v="0"/>
    <n v="0"/>
    <e v="#DIV/0!"/>
    <s v="film &amp; video/animation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x v="488"/>
    <d v="2017-01-08T17:18:20"/>
    <x v="2"/>
    <b v="0"/>
    <n v="0"/>
    <b v="0"/>
    <n v="0"/>
    <e v="#DIV/0!"/>
    <s v="film &amp; video/animation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x v="489"/>
    <d v="2012-01-05T03:33:00"/>
    <x v="6"/>
    <b v="0"/>
    <n v="3"/>
    <b v="0"/>
    <n v="2.8667813379201833E-3"/>
    <n v="71.666666666666671"/>
    <s v="film &amp; video/animation"/>
    <x v="0"/>
    <x v="5"/>
  </r>
  <r>
    <n v="490"/>
    <s v="PROJECT IS CANCELLED"/>
    <s v="Cancelled"/>
    <n v="1000"/>
    <n v="0"/>
    <x v="2"/>
    <x v="0"/>
    <s v="USD"/>
    <n v="1345677285"/>
    <n v="1343085285"/>
    <x v="490"/>
    <d v="2012-08-22T15:14:45"/>
    <x v="5"/>
    <b v="0"/>
    <n v="0"/>
    <b v="0"/>
    <n v="0"/>
    <e v="#DIV/0!"/>
    <s v="film &amp; video/animation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x v="491"/>
    <d v="2016-01-27T15:34:59"/>
    <x v="0"/>
    <b v="0"/>
    <n v="0"/>
    <b v="0"/>
    <n v="0"/>
    <e v="#DIV/0!"/>
    <s v="film &amp; video/animation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x v="492"/>
    <d v="2016-10-12T16:50:30"/>
    <x v="2"/>
    <b v="0"/>
    <n v="0"/>
    <b v="0"/>
    <n v="0"/>
    <e v="#DIV/0!"/>
    <s v="film &amp; video/animation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x v="493"/>
    <d v="2015-05-20T09:25:38"/>
    <x v="0"/>
    <b v="0"/>
    <n v="0"/>
    <b v="0"/>
    <n v="0"/>
    <e v="#DIV/0!"/>
    <s v="film &amp; video/animation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x v="494"/>
    <d v="2014-07-02T19:00:00"/>
    <x v="3"/>
    <b v="0"/>
    <n v="3"/>
    <b v="0"/>
    <n v="1.5499999999999999E-3"/>
    <n v="10.333333333333334"/>
    <s v="film &amp; video/animation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x v="495"/>
    <d v="2015-07-16T11:51:45"/>
    <x v="0"/>
    <b v="0"/>
    <n v="0"/>
    <b v="0"/>
    <n v="0"/>
    <e v="#DIV/0!"/>
    <s v="film &amp; video/animation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x v="496"/>
    <d v="2014-02-10T14:21:14"/>
    <x v="4"/>
    <b v="0"/>
    <n v="1"/>
    <b v="0"/>
    <n v="1.6666666666666667E-5"/>
    <n v="1"/>
    <s v="film &amp; video/animation"/>
    <x v="0"/>
    <x v="5"/>
  </r>
  <r>
    <n v="497"/>
    <s v="Galaxy Probe Kids"/>
    <s v="live-action/animated series pilot."/>
    <n v="4480"/>
    <n v="30"/>
    <x v="2"/>
    <x v="0"/>
    <s v="USD"/>
    <n v="1419483600"/>
    <n v="1414889665"/>
    <x v="497"/>
    <d v="2014-12-24T21:00:00"/>
    <x v="3"/>
    <b v="0"/>
    <n v="3"/>
    <b v="0"/>
    <n v="6.6964285714285711E-3"/>
    <n v="10"/>
    <s v="film &amp; video/animation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x v="498"/>
    <d v="2011-12-23T10:17:29"/>
    <x v="6"/>
    <b v="0"/>
    <n v="22"/>
    <b v="0"/>
    <n v="4.5985132395404561E-2"/>
    <n v="136.09090909090909"/>
    <s v="film &amp; video/animation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x v="499"/>
    <d v="2009-10-12T12:59:00"/>
    <x v="8"/>
    <b v="0"/>
    <n v="26"/>
    <b v="0"/>
    <n v="9.5500000000000002E-2"/>
    <n v="73.461538461538467"/>
    <s v="film &amp; video/animation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x v="500"/>
    <d v="2010-05-08T14:16:00"/>
    <x v="7"/>
    <b v="0"/>
    <n v="4"/>
    <b v="0"/>
    <n v="3.307692307692308E-2"/>
    <n v="53.75"/>
    <s v="film &amp; video/animation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x v="501"/>
    <d v="2011-07-08T21:37:31"/>
    <x v="6"/>
    <b v="0"/>
    <n v="0"/>
    <b v="0"/>
    <n v="0"/>
    <e v="#DIV/0!"/>
    <s v="film &amp; video/animation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x v="502"/>
    <d v="2012-03-18T04:17:05"/>
    <x v="5"/>
    <b v="0"/>
    <n v="4"/>
    <b v="0"/>
    <n v="1.15E-2"/>
    <n v="57.5"/>
    <s v="film &amp; video/animation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x v="503"/>
    <d v="2015-01-17T04:38:23"/>
    <x v="3"/>
    <b v="0"/>
    <n v="9"/>
    <b v="0"/>
    <n v="1.7538461538461537E-2"/>
    <n v="12.666666666666666"/>
    <s v="film &amp; video/animation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x v="504"/>
    <d v="2012-04-10T14:36:27"/>
    <x v="5"/>
    <b v="0"/>
    <n v="5"/>
    <b v="0"/>
    <n v="1.3673469387755101E-2"/>
    <n v="67"/>
    <s v="film &amp; video/animation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x v="505"/>
    <d v="2015-12-24T18:21:26"/>
    <x v="0"/>
    <b v="0"/>
    <n v="14"/>
    <b v="0"/>
    <n v="4.3333333333333331E-3"/>
    <n v="3.7142857142857144"/>
    <s v="film &amp; video/animation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x v="506"/>
    <d v="2013-08-10T05:15:20"/>
    <x v="4"/>
    <b v="0"/>
    <n v="1"/>
    <b v="0"/>
    <n v="1.25E-3"/>
    <n v="250"/>
    <s v="film &amp; video/animation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x v="507"/>
    <d v="2012-10-19T15:00:57"/>
    <x v="5"/>
    <b v="0"/>
    <n v="10"/>
    <b v="0"/>
    <n v="3.2000000000000001E-2"/>
    <n v="64"/>
    <s v="film &amp; video/animation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x v="508"/>
    <d v="2012-05-25T06:14:00"/>
    <x v="5"/>
    <b v="0"/>
    <n v="3"/>
    <b v="0"/>
    <n v="8.0000000000000002E-3"/>
    <n v="133.33333333333334"/>
    <s v="film &amp; video/animation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x v="509"/>
    <d v="2015-06-28T07:09:30"/>
    <x v="0"/>
    <b v="0"/>
    <n v="1"/>
    <b v="0"/>
    <n v="2E-3"/>
    <n v="10"/>
    <s v="film &amp; video/animation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x v="510"/>
    <d v="2016-02-29T20:13:59"/>
    <x v="2"/>
    <b v="0"/>
    <n v="0"/>
    <b v="0"/>
    <n v="0"/>
    <e v="#DIV/0!"/>
    <s v="film &amp; video/animation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x v="511"/>
    <d v="2013-04-05T22:16:22"/>
    <x v="4"/>
    <b v="0"/>
    <n v="5"/>
    <b v="0"/>
    <n v="0.03"/>
    <n v="30"/>
    <s v="film &amp; video/animation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x v="512"/>
    <d v="2016-11-20T10:48:47"/>
    <x v="2"/>
    <b v="0"/>
    <n v="2"/>
    <b v="0"/>
    <n v="1.3749999999999999E-3"/>
    <n v="5.5"/>
    <s v="film &amp; video/animation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x v="513"/>
    <d v="2016-08-14T23:00:00"/>
    <x v="2"/>
    <b v="0"/>
    <n v="68"/>
    <b v="0"/>
    <n v="0.13924"/>
    <n v="102.38235294117646"/>
    <s v="film &amp; video/animation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x v="514"/>
    <d v="2014-08-09T06:44:07"/>
    <x v="3"/>
    <b v="0"/>
    <n v="3"/>
    <b v="0"/>
    <n v="3.3333333333333333E-2"/>
    <n v="16.666666666666668"/>
    <s v="film &amp; video/animation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x v="515"/>
    <d v="2015-12-29T03:46:41"/>
    <x v="0"/>
    <b v="0"/>
    <n v="34"/>
    <b v="0"/>
    <n v="0.25413402061855672"/>
    <n v="725.02941176470586"/>
    <s v="film &amp; video/animation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x v="516"/>
    <d v="2015-05-27T10:41:20"/>
    <x v="0"/>
    <b v="0"/>
    <n v="0"/>
    <b v="0"/>
    <n v="0"/>
    <e v="#DIV/0!"/>
    <s v="film &amp; video/animation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x v="517"/>
    <d v="2017-02-02T06:46:01"/>
    <x v="1"/>
    <b v="0"/>
    <n v="3"/>
    <b v="0"/>
    <n v="1.3666666666666667E-2"/>
    <n v="68.333333333333329"/>
    <s v="film &amp; video/animation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x v="518"/>
    <d v="2015-09-06T06:46:00"/>
    <x v="0"/>
    <b v="0"/>
    <n v="0"/>
    <b v="0"/>
    <n v="0"/>
    <e v="#DIV/0!"/>
    <s v="film &amp; video/animation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x v="519"/>
    <d v="2012-12-05T01:23:41"/>
    <x v="5"/>
    <b v="0"/>
    <n v="70"/>
    <b v="0"/>
    <n v="0.22881426547787684"/>
    <n v="39.228571428571428"/>
    <s v="film &amp; video/animation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x v="520"/>
    <d v="2015-12-10T08:51:01"/>
    <x v="0"/>
    <b v="0"/>
    <n v="34"/>
    <b v="1"/>
    <n v="1.0209999999999999"/>
    <n v="150.14705882352942"/>
    <s v="theater/plays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x v="521"/>
    <d v="2016-10-31T20:59:00"/>
    <x v="2"/>
    <b v="0"/>
    <n v="56"/>
    <b v="1"/>
    <n v="1.0464"/>
    <n v="93.428571428571431"/>
    <s v="theater/plays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x v="522"/>
    <d v="2016-03-20T15:58:45"/>
    <x v="2"/>
    <b v="0"/>
    <n v="31"/>
    <b v="1"/>
    <n v="1.1466666666666667"/>
    <n v="110.96774193548387"/>
    <s v="theater/plays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x v="523"/>
    <d v="2015-09-20T19:11:16"/>
    <x v="0"/>
    <b v="0"/>
    <n v="84"/>
    <b v="1"/>
    <n v="1.206"/>
    <n v="71.785714285714292"/>
    <s v="theater/plays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x v="524"/>
    <d v="2016-06-01T09:12:49"/>
    <x v="2"/>
    <b v="0"/>
    <n v="130"/>
    <b v="1"/>
    <n v="1.0867285714285715"/>
    <n v="29.258076923076924"/>
    <s v="theater/plays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x v="525"/>
    <d v="2014-09-13T01:37:21"/>
    <x v="3"/>
    <b v="0"/>
    <n v="12"/>
    <b v="1"/>
    <n v="1"/>
    <n v="1000"/>
    <s v="theater/plays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x v="526"/>
    <d v="2015-08-07T09:00:00"/>
    <x v="0"/>
    <b v="0"/>
    <n v="23"/>
    <b v="1"/>
    <n v="1.1399999999999999"/>
    <n v="74.347826086956516"/>
    <s v="theater/plays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x v="527"/>
    <d v="2017-02-17T08:05:00"/>
    <x v="1"/>
    <b v="0"/>
    <n v="158"/>
    <b v="1"/>
    <n v="1.0085"/>
    <n v="63.829113924050631"/>
    <s v="theater/plays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x v="528"/>
    <d v="2015-06-21T13:20:00"/>
    <x v="0"/>
    <b v="0"/>
    <n v="30"/>
    <b v="1"/>
    <n v="1.1565217391304348"/>
    <n v="44.333333333333336"/>
    <s v="theater/plays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x v="529"/>
    <d v="2017-01-10T21:00:00"/>
    <x v="2"/>
    <b v="0"/>
    <n v="18"/>
    <b v="1"/>
    <n v="1.3041666666666667"/>
    <n v="86.944444444444443"/>
    <s v="theater/plays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x v="530"/>
    <d v="2015-06-23T18:00:00"/>
    <x v="0"/>
    <b v="0"/>
    <n v="29"/>
    <b v="1"/>
    <n v="1.0778267254038179"/>
    <n v="126.55172413793103"/>
    <s v="theater/plays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x v="531"/>
    <d v="2016-12-16T22:59:00"/>
    <x v="2"/>
    <b v="0"/>
    <n v="31"/>
    <b v="1"/>
    <n v="1"/>
    <n v="129.03225806451613"/>
    <s v="theater/plays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x v="532"/>
    <d v="2016-05-12T16:10:08"/>
    <x v="2"/>
    <b v="0"/>
    <n v="173"/>
    <b v="1"/>
    <n v="1.2324999999999999"/>
    <n v="71.242774566473983"/>
    <s v="theater/plays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x v="533"/>
    <d v="2016-05-16T02:26:05"/>
    <x v="2"/>
    <b v="0"/>
    <n v="17"/>
    <b v="1"/>
    <n v="1.002"/>
    <n v="117.88235294117646"/>
    <s v="theater/plays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x v="534"/>
    <d v="2015-11-01T15:00:00"/>
    <x v="0"/>
    <b v="0"/>
    <n v="48"/>
    <b v="1"/>
    <n v="1.0466666666666666"/>
    <n v="327.08333333333331"/>
    <s v="theater/plays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x v="535"/>
    <d v="2017-01-06T05:05:05"/>
    <x v="2"/>
    <b v="0"/>
    <n v="59"/>
    <b v="1"/>
    <n v="1.0249999999999999"/>
    <n v="34.745762711864408"/>
    <s v="theater/plays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x v="536"/>
    <d v="2015-08-03T10:00:00"/>
    <x v="0"/>
    <b v="0"/>
    <n v="39"/>
    <b v="1"/>
    <n v="1.1825757575757576"/>
    <n v="100.06410256410257"/>
    <s v="theater/plays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x v="537"/>
    <d v="2015-11-04T11:26:31"/>
    <x v="0"/>
    <b v="0"/>
    <n v="59"/>
    <b v="1"/>
    <n v="1.2050000000000001"/>
    <n v="40.847457627118644"/>
    <s v="theater/plays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x v="538"/>
    <d v="2016-05-13T11:04:23"/>
    <x v="2"/>
    <b v="0"/>
    <n v="60"/>
    <b v="1"/>
    <n v="3.0242"/>
    <n v="252.01666666666668"/>
    <s v="theater/plays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x v="539"/>
    <d v="2016-07-04T17:11:47"/>
    <x v="2"/>
    <b v="0"/>
    <n v="20"/>
    <b v="1"/>
    <n v="1.00644"/>
    <n v="25.161000000000001"/>
    <s v="theater/plays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x v="540"/>
    <d v="2015-02-04T11:36:46"/>
    <x v="0"/>
    <b v="0"/>
    <n v="1"/>
    <b v="0"/>
    <n v="6.666666666666667E-5"/>
    <n v="1"/>
    <s v="technology/web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x v="541"/>
    <d v="2015-10-28T17:07:14"/>
    <x v="0"/>
    <b v="0"/>
    <n v="1"/>
    <b v="0"/>
    <n v="5.5555555555555558E-3"/>
    <n v="25"/>
    <s v="technology/web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x v="542"/>
    <d v="2016-05-03T08:41:56"/>
    <x v="2"/>
    <b v="0"/>
    <n v="1"/>
    <b v="0"/>
    <n v="3.9999999999999998E-6"/>
    <n v="1"/>
    <s v="technology/web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x v="543"/>
    <d v="2014-10-31T18:12:42"/>
    <x v="3"/>
    <b v="0"/>
    <n v="2"/>
    <b v="0"/>
    <n v="3.1818181818181819E-3"/>
    <n v="35"/>
    <s v="technology/web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x v="544"/>
    <d v="2016-07-04T07:46:00"/>
    <x v="2"/>
    <b v="0"/>
    <n v="2"/>
    <b v="0"/>
    <n v="1.2E-2"/>
    <n v="3"/>
    <s v="technology/web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x v="545"/>
    <d v="2015-11-15T07:13:09"/>
    <x v="0"/>
    <b v="0"/>
    <n v="34"/>
    <b v="0"/>
    <n v="0.27383999999999997"/>
    <n v="402.70588235294116"/>
    <s v="technology/web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x v="546"/>
    <d v="2015-10-17T08:01:55"/>
    <x v="0"/>
    <b v="0"/>
    <n v="2"/>
    <b v="0"/>
    <n v="8.6666666666666663E-4"/>
    <n v="26"/>
    <s v="technology/web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x v="547"/>
    <d v="2016-02-10T08:42:44"/>
    <x v="2"/>
    <b v="0"/>
    <n v="0"/>
    <b v="0"/>
    <n v="0"/>
    <e v="#DIV/0!"/>
    <s v="technology/web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x v="548"/>
    <d v="2015-10-29T13:40:48"/>
    <x v="0"/>
    <b v="0"/>
    <n v="1"/>
    <b v="0"/>
    <n v="8.9999999999999998E-4"/>
    <n v="9"/>
    <s v="technology/web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x v="549"/>
    <d v="2015-07-08T07:17:02"/>
    <x v="0"/>
    <b v="0"/>
    <n v="8"/>
    <b v="0"/>
    <n v="2.7199999999999998E-2"/>
    <n v="8.5"/>
    <s v="technology/web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x v="550"/>
    <d v="2017-01-30T21:00:00"/>
    <x v="1"/>
    <b v="0"/>
    <n v="4"/>
    <b v="0"/>
    <n v="7.0000000000000001E-3"/>
    <n v="8.75"/>
    <s v="technology/web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x v="551"/>
    <d v="2015-08-01T09:53:00"/>
    <x v="0"/>
    <b v="0"/>
    <n v="28"/>
    <b v="0"/>
    <n v="5.0413333333333331E-2"/>
    <n v="135.03571428571428"/>
    <s v="technology/web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x v="552"/>
    <d v="2016-01-09T06:48:16"/>
    <x v="0"/>
    <b v="0"/>
    <n v="0"/>
    <b v="0"/>
    <n v="0"/>
    <e v="#DIV/0!"/>
    <s v="technology/web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x v="553"/>
    <d v="2014-11-14T10:16:31"/>
    <x v="3"/>
    <b v="0"/>
    <n v="6"/>
    <b v="0"/>
    <n v="4.9199999999999999E-3"/>
    <n v="20.5"/>
    <s v="technology/web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x v="554"/>
    <d v="2014-10-19T08:26:12"/>
    <x v="3"/>
    <b v="0"/>
    <n v="22"/>
    <b v="0"/>
    <n v="0.36589147286821705"/>
    <n v="64.36363636363636"/>
    <s v="technology/web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x v="555"/>
    <d v="2016-06-12T00:29:03"/>
    <x v="2"/>
    <b v="0"/>
    <n v="0"/>
    <b v="0"/>
    <n v="0"/>
    <e v="#DIV/0!"/>
    <s v="technology/web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x v="556"/>
    <d v="2016-01-06T12:38:37"/>
    <x v="0"/>
    <b v="0"/>
    <n v="1"/>
    <b v="0"/>
    <n v="2.5000000000000001E-2"/>
    <n v="200"/>
    <s v="technology/web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x v="557"/>
    <d v="2016-12-02T15:36:43"/>
    <x v="2"/>
    <b v="0"/>
    <n v="20"/>
    <b v="0"/>
    <n v="9.1066666666666674E-3"/>
    <n v="68.3"/>
    <s v="technology/web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x v="558"/>
    <d v="2015-03-24T12:11:45"/>
    <x v="0"/>
    <b v="0"/>
    <n v="0"/>
    <b v="0"/>
    <n v="0"/>
    <e v="#DIV/0!"/>
    <s v="technology/web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x v="559"/>
    <d v="2015-12-12T22:47:40"/>
    <x v="0"/>
    <b v="0"/>
    <n v="1"/>
    <b v="0"/>
    <n v="2.0833333333333335E-4"/>
    <n v="50"/>
    <s v="technology/web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x v="560"/>
    <d v="2014-12-17T10:30:45"/>
    <x v="3"/>
    <b v="0"/>
    <n v="3"/>
    <b v="0"/>
    <n v="1.2E-4"/>
    <n v="4"/>
    <s v="technology/web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x v="561"/>
    <d v="2015-10-26T07:48:33"/>
    <x v="0"/>
    <b v="0"/>
    <n v="2"/>
    <b v="0"/>
    <n v="3.6666666666666666E-3"/>
    <n v="27.5"/>
    <s v="technology/web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x v="562"/>
    <d v="2016-12-18T01:20:15"/>
    <x v="2"/>
    <b v="0"/>
    <n v="0"/>
    <b v="0"/>
    <n v="0"/>
    <e v="#DIV/0!"/>
    <s v="technology/web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x v="563"/>
    <d v="2015-02-16T17:40:47"/>
    <x v="0"/>
    <b v="0"/>
    <n v="2"/>
    <b v="0"/>
    <n v="9.0666666666666662E-4"/>
    <n v="34"/>
    <s v="technology/web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x v="564"/>
    <d v="2016-03-12T14:37:55"/>
    <x v="2"/>
    <b v="0"/>
    <n v="1"/>
    <b v="0"/>
    <n v="5.5555555555555558E-5"/>
    <n v="1"/>
    <s v="technology/web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x v="565"/>
    <d v="2015-07-10T10:50:49"/>
    <x v="0"/>
    <b v="0"/>
    <n v="0"/>
    <b v="0"/>
    <n v="0"/>
    <e v="#DIV/0!"/>
    <s v="technology/web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x v="566"/>
    <d v="2016-07-14T08:25:33"/>
    <x v="2"/>
    <b v="0"/>
    <n v="1"/>
    <b v="0"/>
    <n v="2.0000000000000001E-4"/>
    <n v="1"/>
    <s v="technology/web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x v="567"/>
    <d v="2015-01-01T12:13:14"/>
    <x v="3"/>
    <b v="0"/>
    <n v="0"/>
    <b v="0"/>
    <n v="0"/>
    <e v="#DIV/0!"/>
    <s v="technology/web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x v="568"/>
    <d v="2016-01-16T03:00:00"/>
    <x v="0"/>
    <b v="0"/>
    <n v="5"/>
    <b v="0"/>
    <n v="0.01"/>
    <n v="49"/>
    <s v="technology/web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x v="569"/>
    <d v="2016-01-01T12:20:12"/>
    <x v="0"/>
    <b v="0"/>
    <n v="1"/>
    <b v="0"/>
    <n v="8.0000000000000002E-3"/>
    <n v="20"/>
    <s v="technology/web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x v="570"/>
    <d v="2016-02-18T11:09:29"/>
    <x v="2"/>
    <b v="0"/>
    <n v="1"/>
    <b v="0"/>
    <n v="1.6705882352941177E-3"/>
    <n v="142"/>
    <s v="technology/web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x v="571"/>
    <d v="2015-07-26T19:59:00"/>
    <x v="0"/>
    <b v="0"/>
    <n v="2"/>
    <b v="0"/>
    <n v="4.2399999999999998E-3"/>
    <n v="53"/>
    <s v="technology/web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x v="572"/>
    <d v="2015-11-04T10:11:28"/>
    <x v="0"/>
    <b v="0"/>
    <n v="0"/>
    <b v="0"/>
    <n v="0"/>
    <e v="#DIV/0!"/>
    <s v="technology/web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x v="573"/>
    <d v="2015-01-17T17:12:00"/>
    <x v="3"/>
    <b v="0"/>
    <n v="9"/>
    <b v="0"/>
    <n v="3.892538925389254E-3"/>
    <n v="38.444444444444443"/>
    <s v="technology/web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x v="574"/>
    <d v="2016-10-19T02:38:27"/>
    <x v="2"/>
    <b v="0"/>
    <n v="4"/>
    <b v="0"/>
    <n v="7.1556350626118068E-3"/>
    <n v="20"/>
    <s v="technology/web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x v="575"/>
    <d v="2015-06-13T08:37:23"/>
    <x v="0"/>
    <b v="0"/>
    <n v="4"/>
    <b v="0"/>
    <n v="4.3166666666666666E-3"/>
    <n v="64.75"/>
    <s v="technology/web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x v="576"/>
    <d v="2015-03-28T02:19:12"/>
    <x v="0"/>
    <b v="0"/>
    <n v="1"/>
    <b v="0"/>
    <n v="1.2500000000000001E-5"/>
    <n v="1"/>
    <s v="technology/web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x v="577"/>
    <d v="2016-05-20T06:08:22"/>
    <x v="2"/>
    <b v="0"/>
    <n v="1"/>
    <b v="0"/>
    <n v="2E-3"/>
    <n v="10"/>
    <s v="technology/web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x v="578"/>
    <d v="2015-09-07T05:53:13"/>
    <x v="0"/>
    <b v="0"/>
    <n v="7"/>
    <b v="0"/>
    <n v="1.12E-4"/>
    <n v="2"/>
    <s v="technology/web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x v="579"/>
    <d v="2014-12-25T12:27:03"/>
    <x v="3"/>
    <b v="0"/>
    <n v="5"/>
    <b v="0"/>
    <n v="1.4583333333333334E-2"/>
    <n v="35"/>
    <s v="technology/web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x v="580"/>
    <d v="2016-09-22T13:47:47"/>
    <x v="2"/>
    <b v="0"/>
    <n v="1"/>
    <b v="0"/>
    <n v="3.3333333333333332E-4"/>
    <n v="1"/>
    <s v="technology/web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x v="581"/>
    <d v="2015-08-01T16:18:24"/>
    <x v="0"/>
    <b v="0"/>
    <n v="0"/>
    <b v="0"/>
    <n v="0"/>
    <e v="#DIV/0!"/>
    <s v="technology/web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x v="582"/>
    <d v="2015-03-15T10:00:00"/>
    <x v="0"/>
    <b v="0"/>
    <n v="0"/>
    <b v="0"/>
    <n v="0"/>
    <e v="#DIV/0!"/>
    <s v="technology/web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x v="583"/>
    <d v="2015-03-19T13:31:27"/>
    <x v="0"/>
    <b v="0"/>
    <n v="1"/>
    <b v="0"/>
    <n v="1.1111111111111112E-4"/>
    <n v="1"/>
    <s v="technology/web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x v="584"/>
    <d v="2015-03-16T08:11:56"/>
    <x v="0"/>
    <b v="0"/>
    <n v="2"/>
    <b v="0"/>
    <n v="0.01"/>
    <n v="5"/>
    <s v="technology/web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x v="585"/>
    <d v="2015-11-30T16:00:00"/>
    <x v="0"/>
    <b v="0"/>
    <n v="0"/>
    <b v="0"/>
    <n v="0"/>
    <e v="#DIV/0!"/>
    <s v="technology/web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x v="586"/>
    <d v="2015-02-15T12:30:07"/>
    <x v="0"/>
    <b v="0"/>
    <n v="4"/>
    <b v="0"/>
    <n v="5.5999999999999999E-3"/>
    <n v="14"/>
    <s v="technology/web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x v="587"/>
    <d v="2015-04-16T10:10:33"/>
    <x v="0"/>
    <b v="0"/>
    <n v="7"/>
    <b v="0"/>
    <n v="9.0833333333333335E-2"/>
    <n v="389.28571428571428"/>
    <s v="technology/web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x v="588"/>
    <d v="2016-11-17T11:28:06"/>
    <x v="2"/>
    <b v="0"/>
    <n v="2"/>
    <b v="0"/>
    <n v="3.3444444444444443E-2"/>
    <n v="150.5"/>
    <s v="technology/web"/>
    <x v="2"/>
    <x v="7"/>
  </r>
  <r>
    <n v="589"/>
    <s v="Get Neighborly"/>
    <s v="Services closer than you think..."/>
    <n v="7500"/>
    <n v="1"/>
    <x v="2"/>
    <x v="0"/>
    <s v="USD"/>
    <n v="1436366699"/>
    <n v="1435070699"/>
    <x v="589"/>
    <d v="2015-07-08T06:44:59"/>
    <x v="0"/>
    <b v="0"/>
    <n v="1"/>
    <b v="0"/>
    <n v="1.3333333333333334E-4"/>
    <n v="1"/>
    <s v="technology/web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x v="590"/>
    <d v="2016-02-08T05:01:00"/>
    <x v="2"/>
    <b v="0"/>
    <n v="9"/>
    <b v="0"/>
    <n v="4.4600000000000001E-2"/>
    <n v="24.777777777777779"/>
    <s v="technology/web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x v="591"/>
    <d v="2015-07-22T05:02:10"/>
    <x v="0"/>
    <b v="0"/>
    <n v="2"/>
    <b v="0"/>
    <n v="6.0999999999999997E-4"/>
    <n v="30.5"/>
    <s v="technology/web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x v="592"/>
    <d v="2014-12-02T21:34:20"/>
    <x v="3"/>
    <b v="0"/>
    <n v="1"/>
    <b v="0"/>
    <n v="3.3333333333333333E-2"/>
    <n v="250"/>
    <s v="technology/web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x v="593"/>
    <d v="2015-04-06T07:15:45"/>
    <x v="0"/>
    <b v="0"/>
    <n v="7"/>
    <b v="0"/>
    <n v="0.23"/>
    <n v="16.428571428571427"/>
    <s v="technology/web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x v="594"/>
    <d v="2016-04-16T10:43:26"/>
    <x v="2"/>
    <b v="0"/>
    <n v="2"/>
    <b v="0"/>
    <n v="1.0399999999999999E-3"/>
    <n v="13"/>
    <s v="technology/web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x v="595"/>
    <d v="2015-05-03T17:40:38"/>
    <x v="0"/>
    <b v="0"/>
    <n v="8"/>
    <b v="0"/>
    <n v="4.2599999999999999E-3"/>
    <n v="53.25"/>
    <s v="technology/web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x v="596"/>
    <d v="2016-11-02T13:31:32"/>
    <x v="2"/>
    <b v="0"/>
    <n v="2"/>
    <b v="0"/>
    <n v="2.9999999999999997E-4"/>
    <n v="3"/>
    <s v="technology/web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x v="597"/>
    <d v="2016-07-31T08:00:00"/>
    <x v="2"/>
    <b v="0"/>
    <n v="2"/>
    <b v="0"/>
    <n v="2.6666666666666666E-3"/>
    <n v="10"/>
    <s v="technology/web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x v="598"/>
    <d v="2014-12-04T16:03:01"/>
    <x v="3"/>
    <b v="0"/>
    <n v="7"/>
    <b v="0"/>
    <n v="0.34"/>
    <n v="121.42857142857143"/>
    <s v="technology/web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x v="599"/>
    <d v="2015-03-08T07:16:00"/>
    <x v="0"/>
    <b v="0"/>
    <n v="2"/>
    <b v="0"/>
    <n v="6.2E-4"/>
    <n v="15.5"/>
    <s v="technology/web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x v="600"/>
    <d v="2015-05-09T11:09:22"/>
    <x v="0"/>
    <b v="0"/>
    <n v="1"/>
    <b v="0"/>
    <n v="0.02"/>
    <n v="100"/>
    <s v="technology/web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x v="601"/>
    <d v="2014-12-26T12:35:39"/>
    <x v="3"/>
    <b v="0"/>
    <n v="6"/>
    <b v="0"/>
    <n v="1.4E-2"/>
    <n v="23.333333333333332"/>
    <s v="technology/web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x v="602"/>
    <d v="2015-06-18T11:03:35"/>
    <x v="0"/>
    <b v="0"/>
    <n v="0"/>
    <b v="0"/>
    <n v="0"/>
    <e v="#DIV/0!"/>
    <s v="technology/web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x v="603"/>
    <d v="2014-08-14T07:20:23"/>
    <x v="3"/>
    <b v="0"/>
    <n v="13"/>
    <b v="0"/>
    <n v="3.9334666666666664E-2"/>
    <n v="45.386153846153846"/>
    <s v="technology/web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x v="604"/>
    <d v="2014-08-27T16:50:56"/>
    <x v="3"/>
    <b v="0"/>
    <n v="0"/>
    <b v="0"/>
    <n v="0"/>
    <e v="#DIV/0!"/>
    <s v="technology/web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x v="605"/>
    <d v="2015-08-23T00:35:08"/>
    <x v="0"/>
    <b v="0"/>
    <n v="8"/>
    <b v="0"/>
    <n v="2.6200000000000001E-2"/>
    <n v="16.375"/>
    <s v="technology/web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x v="606"/>
    <d v="2015-05-24T07:00:00"/>
    <x v="0"/>
    <b v="0"/>
    <n v="1"/>
    <b v="0"/>
    <n v="2E-3"/>
    <n v="10"/>
    <s v="technology/web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x v="607"/>
    <d v="2015-11-22T12:48:56"/>
    <x v="0"/>
    <b v="0"/>
    <n v="0"/>
    <b v="0"/>
    <n v="0"/>
    <e v="#DIV/0!"/>
    <s v="technology/web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x v="608"/>
    <d v="2015-06-15T14:06:20"/>
    <x v="0"/>
    <b v="0"/>
    <n v="5"/>
    <b v="0"/>
    <n v="9.7400000000000004E-3"/>
    <n v="292.2"/>
    <s v="technology/web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x v="609"/>
    <d v="2015-11-28T17:49:04"/>
    <x v="0"/>
    <b v="0"/>
    <n v="1"/>
    <b v="0"/>
    <n v="6.41025641025641E-3"/>
    <n v="5"/>
    <s v="technology/web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x v="610"/>
    <d v="2015-04-22T11:56:26"/>
    <x v="0"/>
    <b v="0"/>
    <n v="0"/>
    <b v="0"/>
    <n v="0"/>
    <e v="#DIV/0!"/>
    <s v="technology/web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x v="611"/>
    <d v="2016-01-19T05:27:17"/>
    <x v="0"/>
    <b v="0"/>
    <n v="0"/>
    <b v="0"/>
    <n v="0"/>
    <e v="#DIV/0!"/>
    <s v="technology/web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x v="612"/>
    <d v="2016-09-01T16:45:46"/>
    <x v="2"/>
    <b v="0"/>
    <n v="0"/>
    <b v="0"/>
    <n v="0"/>
    <e v="#DIV/0!"/>
    <s v="technology/web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x v="613"/>
    <d v="2015-09-30T20:59:00"/>
    <x v="0"/>
    <b v="0"/>
    <n v="121"/>
    <b v="0"/>
    <n v="0.21363333333333334"/>
    <n v="105.93388429752066"/>
    <s v="technology/web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x v="614"/>
    <d v="2016-06-23T17:29:00"/>
    <x v="2"/>
    <b v="0"/>
    <n v="0"/>
    <b v="0"/>
    <n v="0"/>
    <e v="#DIV/0!"/>
    <s v="technology/web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x v="615"/>
    <d v="2015-09-24T18:55:59"/>
    <x v="0"/>
    <b v="0"/>
    <n v="0"/>
    <b v="0"/>
    <n v="0"/>
    <e v="#DIV/0!"/>
    <s v="technology/web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x v="616"/>
    <d v="2017-02-25T01:01:47"/>
    <x v="1"/>
    <b v="0"/>
    <n v="0"/>
    <b v="0"/>
    <n v="0"/>
    <e v="#DIV/0!"/>
    <s v="technology/web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x v="617"/>
    <d v="2015-05-08T00:14:03"/>
    <x v="0"/>
    <b v="0"/>
    <n v="3"/>
    <b v="0"/>
    <n v="0.03"/>
    <n v="20"/>
    <s v="technology/web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x v="618"/>
    <d v="2015-12-09T11:26:43"/>
    <x v="0"/>
    <b v="0"/>
    <n v="0"/>
    <b v="0"/>
    <n v="0"/>
    <e v="#DIV/0!"/>
    <s v="technology/web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x v="619"/>
    <d v="2014-11-25T08:36:30"/>
    <x v="3"/>
    <b v="0"/>
    <n v="1"/>
    <b v="0"/>
    <n v="3.9999999999999998E-7"/>
    <n v="1"/>
    <s v="technology/web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x v="620"/>
    <d v="2014-08-25T09:12:18"/>
    <x v="3"/>
    <b v="0"/>
    <n v="1"/>
    <b v="0"/>
    <n v="0.01"/>
    <n v="300"/>
    <s v="technology/web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x v="621"/>
    <d v="2016-07-07T15:42:17"/>
    <x v="2"/>
    <b v="0"/>
    <n v="3"/>
    <b v="0"/>
    <n v="1.044E-2"/>
    <n v="87"/>
    <s v="technology/web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x v="622"/>
    <d v="2016-07-01T10:35:38"/>
    <x v="2"/>
    <b v="0"/>
    <n v="9"/>
    <b v="0"/>
    <n v="5.6833333333333333E-2"/>
    <n v="37.888888888888886"/>
    <s v="technology/web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x v="623"/>
    <d v="2015-05-27T16:13:17"/>
    <x v="0"/>
    <b v="0"/>
    <n v="0"/>
    <b v="0"/>
    <n v="0"/>
    <e v="#DIV/0!"/>
    <s v="technology/web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x v="624"/>
    <d v="2015-05-14T15:44:01"/>
    <x v="0"/>
    <b v="0"/>
    <n v="0"/>
    <b v="0"/>
    <n v="0"/>
    <e v="#DIV/0!"/>
    <s v="technology/web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x v="625"/>
    <d v="2017-03-26T12:29:37"/>
    <x v="1"/>
    <b v="0"/>
    <n v="0"/>
    <b v="0"/>
    <n v="0"/>
    <e v="#DIV/0!"/>
    <s v="technology/web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x v="626"/>
    <d v="2015-08-15T05:22:00"/>
    <x v="0"/>
    <b v="0"/>
    <n v="39"/>
    <b v="0"/>
    <n v="0.17380000000000001"/>
    <n v="111.41025641025641"/>
    <s v="technology/web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x v="627"/>
    <d v="2016-03-14T15:00:00"/>
    <x v="2"/>
    <b v="0"/>
    <n v="1"/>
    <b v="0"/>
    <n v="2.0000000000000001E-4"/>
    <n v="90"/>
    <s v="technology/web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x v="628"/>
    <d v="2014-07-13T08:37:37"/>
    <x v="3"/>
    <b v="0"/>
    <n v="0"/>
    <b v="0"/>
    <n v="0"/>
    <e v="#DIV/0!"/>
    <s v="technology/web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x v="629"/>
    <d v="2016-05-14T07:18:28"/>
    <x v="2"/>
    <b v="0"/>
    <n v="3"/>
    <b v="0"/>
    <n v="1.75E-3"/>
    <n v="116.66666666666667"/>
    <s v="technology/web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x v="630"/>
    <d v="2015-09-05T21:10:00"/>
    <x v="0"/>
    <b v="0"/>
    <n v="1"/>
    <b v="0"/>
    <n v="8.3340278356529708E-4"/>
    <n v="10"/>
    <s v="technology/web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x v="631"/>
    <d v="2016-05-28T10:32:09"/>
    <x v="2"/>
    <b v="0"/>
    <n v="9"/>
    <b v="0"/>
    <n v="1.38E-2"/>
    <n v="76.666666666666671"/>
    <s v="technology/web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x v="632"/>
    <d v="2015-11-25T08:49:25"/>
    <x v="0"/>
    <b v="0"/>
    <n v="0"/>
    <b v="0"/>
    <n v="0"/>
    <e v="#DIV/0!"/>
    <s v="technology/web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x v="633"/>
    <d v="2016-06-17T15:00:00"/>
    <x v="2"/>
    <b v="0"/>
    <n v="25"/>
    <b v="0"/>
    <n v="0.1245"/>
    <n v="49.8"/>
    <s v="technology/web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x v="634"/>
    <d v="2015-02-26T14:17:09"/>
    <x v="0"/>
    <b v="0"/>
    <n v="1"/>
    <b v="0"/>
    <n v="2.0000000000000001E-4"/>
    <n v="1"/>
    <s v="technology/web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x v="635"/>
    <d v="2015-04-11T18:12:42"/>
    <x v="0"/>
    <b v="0"/>
    <n v="1"/>
    <b v="0"/>
    <n v="8.0000000000000007E-5"/>
    <n v="2"/>
    <s v="technology/web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x v="636"/>
    <d v="2015-06-06T02:47:00"/>
    <x v="0"/>
    <b v="0"/>
    <n v="1"/>
    <b v="0"/>
    <n v="2E-3"/>
    <n v="4"/>
    <s v="technology/web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x v="637"/>
    <d v="2017-02-25T15:04:00"/>
    <x v="1"/>
    <b v="0"/>
    <n v="0"/>
    <b v="0"/>
    <n v="0"/>
    <e v="#DIV/0!"/>
    <s v="technology/web"/>
    <x v="2"/>
    <x v="7"/>
  </r>
  <r>
    <n v="638"/>
    <s v="W (Canceled)"/>
    <s v="O0"/>
    <n v="200000"/>
    <n v="18"/>
    <x v="1"/>
    <x v="12"/>
    <s v="EUR"/>
    <n v="1490447662"/>
    <n v="1485267262"/>
    <x v="638"/>
    <d v="2017-03-25T05:14:22"/>
    <x v="1"/>
    <b v="0"/>
    <n v="6"/>
    <b v="0"/>
    <n v="9.0000000000000006E-5"/>
    <n v="3"/>
    <s v="technology/web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x v="639"/>
    <d v="2014-10-13T05:59:55"/>
    <x v="3"/>
    <b v="0"/>
    <n v="1"/>
    <b v="0"/>
    <n v="9.9999999999999995E-7"/>
    <n v="1"/>
    <s v="technology/web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x v="640"/>
    <d v="2016-11-24T15:00:00"/>
    <x v="2"/>
    <b v="0"/>
    <n v="2"/>
    <b v="1"/>
    <n v="1.4428571428571428"/>
    <n v="50.5"/>
    <s v="technology/wearables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x v="641"/>
    <d v="2015-08-13T05:40:48"/>
    <x v="0"/>
    <b v="0"/>
    <n v="315"/>
    <b v="1"/>
    <n v="1.1916249999999999"/>
    <n v="151.31746031746033"/>
    <s v="technology/wearables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x v="642"/>
    <d v="2015-08-19T07:37:54"/>
    <x v="0"/>
    <b v="0"/>
    <n v="2174"/>
    <b v="1"/>
    <n v="14.604850000000001"/>
    <n v="134.3592456301748"/>
    <s v="technology/wearables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x v="643"/>
    <d v="2015-05-31T07:24:35"/>
    <x v="0"/>
    <b v="0"/>
    <n v="152"/>
    <b v="1"/>
    <n v="1.0580799999999999"/>
    <n v="174.02631578947367"/>
    <s v="technology/wearables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x v="644"/>
    <d v="2014-10-28T17:00:00"/>
    <x v="3"/>
    <b v="0"/>
    <n v="1021"/>
    <b v="1"/>
    <n v="3.0011791999999997"/>
    <n v="73.486268364348675"/>
    <s v="technology/wearables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x v="645"/>
    <d v="2016-08-11T16:37:54"/>
    <x v="2"/>
    <b v="0"/>
    <n v="237"/>
    <b v="1"/>
    <n v="2.7869999999999999"/>
    <n v="23.518987341772153"/>
    <s v="technology/wearables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x v="646"/>
    <d v="2014-08-11T12:27:47"/>
    <x v="3"/>
    <b v="0"/>
    <n v="27"/>
    <b v="1"/>
    <n v="1.3187625000000001"/>
    <n v="39.074444444444445"/>
    <s v="technology/wearables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x v="647"/>
    <d v="2016-03-17T09:25:49"/>
    <x v="2"/>
    <b v="0"/>
    <n v="17"/>
    <b v="1"/>
    <n v="1.0705"/>
    <n v="125.94117647058823"/>
    <s v="technology/wearables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x v="648"/>
    <d v="2014-10-14T08:38:28"/>
    <x v="3"/>
    <b v="0"/>
    <n v="27"/>
    <b v="1"/>
    <n v="1.2682285714285715"/>
    <n v="1644"/>
    <s v="technology/wearables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x v="649"/>
    <d v="2014-09-16T13:53:33"/>
    <x v="3"/>
    <b v="0"/>
    <n v="82"/>
    <b v="1"/>
    <n v="1.3996"/>
    <n v="42.670731707317074"/>
    <s v="technology/wearables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x v="650"/>
    <d v="2014-12-18T17:53:04"/>
    <x v="3"/>
    <b v="0"/>
    <n v="48"/>
    <b v="1"/>
    <n v="1.1240000000000001"/>
    <n v="35.125"/>
    <s v="technology/wearables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x v="651"/>
    <d v="2014-12-12T16:25:11"/>
    <x v="3"/>
    <b v="0"/>
    <n v="105"/>
    <b v="1"/>
    <n v="1.00528"/>
    <n v="239.35238095238094"/>
    <s v="technology/wearables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x v="652"/>
    <d v="2016-12-01T09:34:10"/>
    <x v="2"/>
    <b v="0"/>
    <n v="28"/>
    <b v="1"/>
    <n v="1.0046666666666666"/>
    <n v="107.64285714285714"/>
    <s v="technology/wearables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x v="653"/>
    <d v="2015-08-20T06:50:40"/>
    <x v="0"/>
    <b v="0"/>
    <n v="1107"/>
    <b v="1"/>
    <n v="1.4144600000000001"/>
    <n v="95.830623306233065"/>
    <s v="technology/wearables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x v="654"/>
    <d v="2015-07-08T14:58:33"/>
    <x v="0"/>
    <b v="0"/>
    <n v="1013"/>
    <b v="1"/>
    <n v="2.6729166666666666"/>
    <n v="31.663376110562684"/>
    <s v="technology/wearables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x v="655"/>
    <d v="2015-03-12T13:58:32"/>
    <x v="0"/>
    <b v="0"/>
    <n v="274"/>
    <b v="1"/>
    <n v="1.4688749999999999"/>
    <n v="42.886861313868614"/>
    <s v="technology/wearables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x v="656"/>
    <d v="2016-04-17T10:18:39"/>
    <x v="2"/>
    <b v="0"/>
    <n v="87"/>
    <b v="1"/>
    <n v="2.1356000000000002"/>
    <n v="122.73563218390805"/>
    <s v="technology/wearables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x v="657"/>
    <d v="2015-12-23T12:17:52"/>
    <x v="0"/>
    <b v="0"/>
    <n v="99"/>
    <b v="1"/>
    <n v="1.2569999999999999"/>
    <n v="190.45454545454547"/>
    <s v="technology/wearables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x v="658"/>
    <d v="2015-07-26T10:00:00"/>
    <x v="0"/>
    <b v="0"/>
    <n v="276"/>
    <b v="1"/>
    <n v="1.0446206037108834"/>
    <n v="109.33695652173913"/>
    <s v="technology/wearables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x v="659"/>
    <d v="2015-08-23T06:14:55"/>
    <x v="0"/>
    <b v="0"/>
    <n v="21"/>
    <b v="1"/>
    <n v="1.0056666666666667"/>
    <n v="143.66666666666666"/>
    <s v="technology/wearables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x v="660"/>
    <d v="2014-11-09T10:47:59"/>
    <x v="3"/>
    <b v="0"/>
    <n v="18"/>
    <b v="0"/>
    <n v="3.058E-2"/>
    <n v="84.944444444444443"/>
    <s v="technology/wearables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x v="661"/>
    <d v="2016-10-23T07:29:19"/>
    <x v="2"/>
    <b v="0"/>
    <n v="9"/>
    <b v="0"/>
    <n v="9.4999999999999998E-3"/>
    <n v="10.555555555555555"/>
    <s v="technology/wearables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x v="662"/>
    <d v="2015-01-16T02:30:47"/>
    <x v="3"/>
    <b v="0"/>
    <n v="4"/>
    <b v="0"/>
    <n v="4.0000000000000001E-3"/>
    <n v="39"/>
    <s v="technology/wearables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x v="663"/>
    <d v="2015-07-18T12:14:16"/>
    <x v="0"/>
    <b v="0"/>
    <n v="7"/>
    <b v="0"/>
    <n v="3.5000000000000001E-3"/>
    <n v="100"/>
    <s v="technology/wearables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x v="664"/>
    <d v="2015-04-13T07:59:35"/>
    <x v="0"/>
    <b v="0"/>
    <n v="29"/>
    <b v="0"/>
    <n v="7.5333333333333335E-2"/>
    <n v="31.172413793103448"/>
    <s v="technology/wearables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x v="665"/>
    <d v="2017-01-13T09:04:21"/>
    <x v="2"/>
    <b v="0"/>
    <n v="12"/>
    <b v="0"/>
    <n v="0.18640000000000001"/>
    <n v="155.33333333333334"/>
    <s v="technology/wearables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x v="666"/>
    <d v="2014-08-17T11:58:18"/>
    <x v="3"/>
    <b v="0"/>
    <n v="4"/>
    <b v="0"/>
    <n v="4.0000000000000003E-5"/>
    <n v="2"/>
    <s v="technology/wearables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x v="667"/>
    <d v="2016-10-29T00:57:43"/>
    <x v="2"/>
    <b v="0"/>
    <n v="28"/>
    <b v="0"/>
    <n v="0.1002"/>
    <n v="178.92857142857142"/>
    <s v="technology/wearables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x v="668"/>
    <d v="2015-05-11T11:57:02"/>
    <x v="0"/>
    <b v="0"/>
    <n v="25"/>
    <b v="0"/>
    <n v="4.5600000000000002E-2"/>
    <n v="27.36"/>
    <s v="technology/wearables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x v="669"/>
    <d v="2016-07-06T07:00:58"/>
    <x v="2"/>
    <b v="0"/>
    <n v="28"/>
    <b v="0"/>
    <n v="0.21507499999999999"/>
    <n v="1536.25"/>
    <s v="technology/wearables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x v="670"/>
    <d v="2016-06-19T00:10:00"/>
    <x v="2"/>
    <b v="0"/>
    <n v="310"/>
    <b v="0"/>
    <n v="0.29276666666666668"/>
    <n v="84.99677419354839"/>
    <s v="technology/wearables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x v="671"/>
    <d v="2015-01-13T20:00:00"/>
    <x v="3"/>
    <b v="0"/>
    <n v="15"/>
    <b v="0"/>
    <n v="0.39426666666666665"/>
    <n v="788.5333333333333"/>
    <s v="technology/wearables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x v="672"/>
    <d v="2014-12-31T20:59:00"/>
    <x v="3"/>
    <b v="0"/>
    <n v="215"/>
    <b v="0"/>
    <n v="0.21628"/>
    <n v="50.29767441860465"/>
    <s v="technology/wearables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x v="673"/>
    <d v="2014-09-01T12:10:17"/>
    <x v="3"/>
    <b v="0"/>
    <n v="3"/>
    <b v="0"/>
    <n v="2.0500000000000002E-3"/>
    <n v="68.333333333333329"/>
    <s v="technology/wearables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x v="674"/>
    <d v="2014-08-11T18:47:07"/>
    <x v="3"/>
    <b v="0"/>
    <n v="2"/>
    <b v="0"/>
    <n v="2.9999999999999997E-4"/>
    <n v="7.5"/>
    <s v="technology/wearables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x v="675"/>
    <d v="2014-12-31T22:59:00"/>
    <x v="3"/>
    <b v="0"/>
    <n v="26"/>
    <b v="0"/>
    <n v="0.14849999999999999"/>
    <n v="34.269230769230766"/>
    <s v="technology/wearables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x v="676"/>
    <d v="2015-02-07T10:26:21"/>
    <x v="0"/>
    <b v="0"/>
    <n v="24"/>
    <b v="0"/>
    <n v="1.4710000000000001E-2"/>
    <n v="61.291666666666664"/>
    <s v="technology/wearables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x v="677"/>
    <d v="2016-06-28T01:41:35"/>
    <x v="2"/>
    <b v="0"/>
    <n v="96"/>
    <b v="0"/>
    <n v="0.25584000000000001"/>
    <n v="133.25"/>
    <s v="technology/wearables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x v="678"/>
    <d v="2016-05-21T01:02:18"/>
    <x v="2"/>
    <b v="0"/>
    <n v="17"/>
    <b v="0"/>
    <n v="3.8206896551724136E-2"/>
    <n v="65.17647058823529"/>
    <s v="technology/wearables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x v="679"/>
    <d v="2016-09-03T08:41:49"/>
    <x v="2"/>
    <b v="0"/>
    <n v="94"/>
    <b v="0"/>
    <n v="0.15485964912280703"/>
    <n v="93.90425531914893"/>
    <s v="technology/wearables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x v="680"/>
    <d v="2014-09-17T04:02:11"/>
    <x v="3"/>
    <b v="0"/>
    <n v="129"/>
    <b v="0"/>
    <n v="0.25912000000000002"/>
    <n v="150.65116279069767"/>
    <s v="technology/wearables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x v="681"/>
    <d v="2016-10-26T11:20:04"/>
    <x v="2"/>
    <b v="0"/>
    <n v="1"/>
    <b v="0"/>
    <n v="4.0000000000000002E-4"/>
    <n v="1"/>
    <s v="technology/wearables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x v="682"/>
    <d v="2017-03-14T09:22:02"/>
    <x v="1"/>
    <b v="0"/>
    <n v="4"/>
    <b v="0"/>
    <n v="1.06E-3"/>
    <n v="13.25"/>
    <s v="technology/wearables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x v="683"/>
    <d v="2016-10-31T13:36:04"/>
    <x v="2"/>
    <b v="0"/>
    <n v="3"/>
    <b v="0"/>
    <n v="8.5142857142857138E-3"/>
    <n v="99.333333333333329"/>
    <s v="technology/wearables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x v="684"/>
    <d v="2014-07-24T19:00:00"/>
    <x v="3"/>
    <b v="0"/>
    <n v="135"/>
    <b v="0"/>
    <n v="7.4837500000000001E-2"/>
    <n v="177.39259259259259"/>
    <s v="technology/wearables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x v="685"/>
    <d v="2015-01-12T12:47:52"/>
    <x v="3"/>
    <b v="0"/>
    <n v="10"/>
    <b v="0"/>
    <n v="0.27650000000000002"/>
    <n v="55.3"/>
    <s v="technology/wearables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x v="686"/>
    <d v="2015-08-03T08:09:30"/>
    <x v="0"/>
    <b v="0"/>
    <n v="0"/>
    <b v="0"/>
    <n v="0"/>
    <e v="#DIV/0!"/>
    <s v="technology/wearables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x v="687"/>
    <d v="2017-02-05T10:00:53"/>
    <x v="2"/>
    <b v="0"/>
    <n v="6"/>
    <b v="0"/>
    <n v="3.5499999999999997E-2"/>
    <n v="591.66666666666663"/>
    <s v="technology/wearables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x v="688"/>
    <d v="2015-10-14T18:30:53"/>
    <x v="0"/>
    <b v="0"/>
    <n v="36"/>
    <b v="0"/>
    <n v="0.72989999999999999"/>
    <n v="405.5"/>
    <s v="technology/wearables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x v="689"/>
    <d v="2016-12-07T20:59:00"/>
    <x v="2"/>
    <b v="0"/>
    <n v="336"/>
    <b v="0"/>
    <n v="0.57648750000000004"/>
    <n v="343.14732142857144"/>
    <s v="technology/wearables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x v="690"/>
    <d v="2016-09-08T22:00:00"/>
    <x v="2"/>
    <b v="0"/>
    <n v="34"/>
    <b v="0"/>
    <n v="0.1234"/>
    <n v="72.588235294117652"/>
    <s v="technology/wearables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x v="691"/>
    <d v="2015-06-30T16:40:46"/>
    <x v="0"/>
    <b v="0"/>
    <n v="10"/>
    <b v="0"/>
    <n v="5.1999999999999998E-3"/>
    <n v="26"/>
    <s v="technology/wearables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x v="692"/>
    <d v="2016-12-22T01:01:03"/>
    <x v="2"/>
    <b v="0"/>
    <n v="201"/>
    <b v="0"/>
    <n v="6.5299999999999997E-2"/>
    <n v="6.4975124378109452"/>
    <s v="technology/wearables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x v="693"/>
    <d v="2015-04-30T11:23:47"/>
    <x v="0"/>
    <b v="0"/>
    <n v="296"/>
    <b v="0"/>
    <n v="0.35338000000000003"/>
    <n v="119.38513513513513"/>
    <s v="technology/wearables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x v="694"/>
    <d v="2017-02-01T07:55:59"/>
    <x v="1"/>
    <b v="0"/>
    <n v="7"/>
    <b v="0"/>
    <n v="3.933333333333333E-3"/>
    <n v="84.285714285714292"/>
    <s v="technology/wearables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x v="695"/>
    <d v="2014-10-31T04:30:20"/>
    <x v="3"/>
    <b v="0"/>
    <n v="7"/>
    <b v="0"/>
    <n v="1.06E-2"/>
    <n v="90.857142857142861"/>
    <s v="technology/wearables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x v="696"/>
    <d v="2014-07-25T14:15:02"/>
    <x v="3"/>
    <b v="0"/>
    <n v="1"/>
    <b v="0"/>
    <n v="5.7142857142857145E-6"/>
    <n v="1"/>
    <s v="technology/wearables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x v="697"/>
    <d v="2016-02-03T04:33:09"/>
    <x v="2"/>
    <b v="0"/>
    <n v="114"/>
    <b v="0"/>
    <n v="0.46379999999999999"/>
    <n v="20.342105263157894"/>
    <s v="technology/wearables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x v="698"/>
    <d v="2014-09-17T18:00:00"/>
    <x v="3"/>
    <b v="0"/>
    <n v="29"/>
    <b v="0"/>
    <n v="0.15390000000000001"/>
    <n v="530.68965517241384"/>
    <s v="technology/wearables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x v="699"/>
    <d v="2013-11-22T08:00:00"/>
    <x v="4"/>
    <b v="0"/>
    <n v="890"/>
    <b v="0"/>
    <n v="0.824221076923077"/>
    <n v="120.39184269662923"/>
    <s v="technology/wearables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x v="700"/>
    <d v="2017-01-10T08:31:21"/>
    <x v="2"/>
    <b v="0"/>
    <n v="31"/>
    <b v="0"/>
    <n v="2.6866666666666667E-2"/>
    <n v="13"/>
    <s v="technology/wearables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x v="701"/>
    <d v="2014-07-23T07:54:40"/>
    <x v="3"/>
    <b v="0"/>
    <n v="21"/>
    <b v="0"/>
    <n v="0.26600000000000001"/>
    <n v="291.33333333333331"/>
    <s v="technology/wearables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x v="702"/>
    <d v="2016-11-24T10:26:27"/>
    <x v="2"/>
    <b v="0"/>
    <n v="37"/>
    <b v="0"/>
    <n v="0.30813400000000002"/>
    <n v="124.9191891891892"/>
    <s v="technology/wearables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x v="703"/>
    <d v="2017-01-31T15:32:00"/>
    <x v="2"/>
    <b v="0"/>
    <n v="7"/>
    <b v="0"/>
    <n v="5.5800000000000002E-2"/>
    <n v="119.57142857142857"/>
    <s v="technology/wearables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x v="704"/>
    <d v="2017-02-19T20:37:48"/>
    <x v="2"/>
    <b v="0"/>
    <n v="4"/>
    <b v="0"/>
    <n v="8.7454545454545458E-3"/>
    <n v="120.25"/>
    <s v="technology/wearables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x v="705"/>
    <d v="2017-01-21T03:47:58"/>
    <x v="2"/>
    <b v="0"/>
    <n v="5"/>
    <b v="0"/>
    <n v="9.7699999999999992E-3"/>
    <n v="195.4"/>
    <s v="technology/wearables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x v="706"/>
    <d v="2016-12-14T10:39:00"/>
    <x v="2"/>
    <b v="0"/>
    <n v="0"/>
    <b v="0"/>
    <n v="0"/>
    <e v="#DIV/0!"/>
    <s v="technology/wearables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x v="707"/>
    <d v="2017-01-01T07:55:27"/>
    <x v="2"/>
    <b v="0"/>
    <n v="456"/>
    <b v="0"/>
    <n v="0.78927352941176465"/>
    <n v="117.69868421052631"/>
    <s v="technology/wearables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x v="708"/>
    <d v="2014-09-13T05:56:40"/>
    <x v="3"/>
    <b v="0"/>
    <n v="369"/>
    <b v="0"/>
    <n v="0.22092500000000001"/>
    <n v="23.948509485094849"/>
    <s v="technology/wearables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x v="709"/>
    <d v="2014-12-04T16:59:19"/>
    <x v="3"/>
    <b v="0"/>
    <n v="2"/>
    <b v="0"/>
    <n v="4.0666666666666663E-3"/>
    <n v="30.5"/>
    <s v="technology/wearables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x v="710"/>
    <d v="2014-08-19T16:44:00"/>
    <x v="3"/>
    <b v="0"/>
    <n v="0"/>
    <b v="0"/>
    <n v="0"/>
    <e v="#DIV/0!"/>
    <s v="technology/wearables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x v="711"/>
    <d v="2016-12-14T04:01:08"/>
    <x v="2"/>
    <b v="0"/>
    <n v="338"/>
    <b v="0"/>
    <n v="0.33790999999999999"/>
    <n v="99.973372781065095"/>
    <s v="technology/wearables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x v="712"/>
    <d v="2016-02-14T08:20:32"/>
    <x v="2"/>
    <b v="0"/>
    <n v="4"/>
    <b v="0"/>
    <n v="2.1649484536082476E-3"/>
    <n v="26.25"/>
    <s v="technology/wearables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x v="713"/>
    <d v="2016-06-05T04:42:12"/>
    <x v="2"/>
    <b v="0"/>
    <n v="1"/>
    <b v="0"/>
    <n v="7.9600000000000001E-3"/>
    <n v="199"/>
    <s v="technology/wearables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x v="714"/>
    <d v="2017-02-28T10:54:42"/>
    <x v="2"/>
    <b v="0"/>
    <n v="28"/>
    <b v="0"/>
    <n v="0.14993333333333334"/>
    <n v="80.321428571428569"/>
    <s v="technology/wearables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x v="715"/>
    <d v="2015-11-04T19:10:40"/>
    <x v="0"/>
    <b v="0"/>
    <n v="12"/>
    <b v="0"/>
    <n v="5.0509090909090906E-2"/>
    <n v="115.75"/>
    <s v="technology/wearables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x v="716"/>
    <d v="2014-11-30T16:00:00"/>
    <x v="3"/>
    <b v="0"/>
    <n v="16"/>
    <b v="0"/>
    <n v="0.10214285714285715"/>
    <n v="44.6875"/>
    <s v="technology/wearables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x v="717"/>
    <d v="2014-09-05T12:30:02"/>
    <x v="3"/>
    <b v="0"/>
    <n v="4"/>
    <b v="0"/>
    <n v="3.0500000000000002E-3"/>
    <n v="76.25"/>
    <s v="technology/wearables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x v="718"/>
    <d v="2017-02-17T21:59:00"/>
    <x v="1"/>
    <b v="0"/>
    <n v="4"/>
    <b v="0"/>
    <n v="7.4999999999999997E-3"/>
    <n v="22.5"/>
    <s v="technology/wearables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x v="719"/>
    <d v="2016-02-22T16:57:56"/>
    <x v="2"/>
    <b v="0"/>
    <n v="10"/>
    <b v="0"/>
    <n v="1.2933333333333333E-2"/>
    <n v="19.399999999999999"/>
    <s v="technology/wearables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x v="720"/>
    <d v="2012-01-29T07:34:51"/>
    <x v="5"/>
    <b v="0"/>
    <n v="41"/>
    <b v="1"/>
    <n v="1.4394736842105262"/>
    <n v="66.707317073170728"/>
    <s v="publishing/nonfiction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x v="721"/>
    <d v="2014-08-01T05:43:27"/>
    <x v="3"/>
    <b v="0"/>
    <n v="119"/>
    <b v="1"/>
    <n v="1.2210975609756098"/>
    <n v="84.142857142857139"/>
    <s v="publishing/nonfiction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x v="722"/>
    <d v="2012-04-08T10:19:38"/>
    <x v="5"/>
    <b v="0"/>
    <n v="153"/>
    <b v="1"/>
    <n v="1.3202400000000001"/>
    <n v="215.72549019607843"/>
    <s v="publishing/nonfiction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x v="723"/>
    <d v="2015-07-29T19:59:00"/>
    <x v="0"/>
    <b v="0"/>
    <n v="100"/>
    <b v="1"/>
    <n v="1.0938000000000001"/>
    <n v="54.69"/>
    <s v="publishing/nonfiction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x v="724"/>
    <d v="2011-06-30T07:19:23"/>
    <x v="6"/>
    <b v="0"/>
    <n v="143"/>
    <b v="1"/>
    <n v="1.0547157142857144"/>
    <n v="51.62944055944056"/>
    <s v="publishing/nonfiction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x v="725"/>
    <d v="2015-12-13T07:01:52"/>
    <x v="0"/>
    <b v="0"/>
    <n v="140"/>
    <b v="1"/>
    <n v="1.0035000000000001"/>
    <n v="143.35714285714286"/>
    <s v="publishing/nonfiction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x v="726"/>
    <d v="2013-04-11T17:01:27"/>
    <x v="4"/>
    <b v="0"/>
    <n v="35"/>
    <b v="1"/>
    <n v="1.014"/>
    <n v="72.428571428571431"/>
    <s v="publishing/nonfiction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x v="727"/>
    <d v="2013-01-14T13:20:00"/>
    <x v="5"/>
    <b v="0"/>
    <n v="149"/>
    <b v="1"/>
    <n v="1.5551428571428572"/>
    <n v="36.530201342281877"/>
    <s v="publishing/nonfiction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x v="728"/>
    <d v="2011-08-21T12:05:57"/>
    <x v="6"/>
    <b v="0"/>
    <n v="130"/>
    <b v="1"/>
    <n v="1.05566"/>
    <n v="60.903461538461535"/>
    <s v="publishing/nonfiction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x v="729"/>
    <d v="2012-09-18T20:27:41"/>
    <x v="5"/>
    <b v="0"/>
    <n v="120"/>
    <b v="1"/>
    <n v="1.3065"/>
    <n v="43.55"/>
    <s v="publishing/nonfiction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x v="730"/>
    <d v="2011-12-07T09:53:11"/>
    <x v="6"/>
    <b v="0"/>
    <n v="265"/>
    <b v="1"/>
    <n v="1.3219000000000001"/>
    <n v="99.766037735849054"/>
    <s v="publishing/nonfiction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x v="731"/>
    <d v="2012-01-21T22:00:00"/>
    <x v="6"/>
    <b v="0"/>
    <n v="71"/>
    <b v="1"/>
    <n v="1.26"/>
    <n v="88.732394366197184"/>
    <s v="publishing/nonfiction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x v="732"/>
    <d v="2013-09-29T02:11:01"/>
    <x v="4"/>
    <b v="0"/>
    <n v="13"/>
    <b v="1"/>
    <n v="1.6"/>
    <n v="4.9230769230769234"/>
    <s v="publishing/nonfiction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x v="733"/>
    <d v="2013-12-20T02:04:52"/>
    <x v="4"/>
    <b v="0"/>
    <n v="169"/>
    <b v="1"/>
    <n v="1.2048000000000001"/>
    <n v="17.822485207100591"/>
    <s v="publishing/nonfiction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x v="734"/>
    <d v="2015-05-08T21:00:00"/>
    <x v="0"/>
    <b v="0"/>
    <n v="57"/>
    <b v="1"/>
    <n v="1.2552941176470589"/>
    <n v="187.19298245614036"/>
    <s v="publishing/nonfiction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x v="735"/>
    <d v="2014-12-03T16:39:00"/>
    <x v="3"/>
    <b v="0"/>
    <n v="229"/>
    <b v="1"/>
    <n v="1.1440638297872341"/>
    <n v="234.80786026200875"/>
    <s v="publishing/nonfiction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x v="736"/>
    <d v="2013-11-20T20:59:00"/>
    <x v="4"/>
    <b v="0"/>
    <n v="108"/>
    <b v="1"/>
    <n v="3.151388888888889"/>
    <n v="105.04629629629629"/>
    <s v="publishing/nonfiction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x v="737"/>
    <d v="2014-02-14T12:00:00"/>
    <x v="3"/>
    <b v="0"/>
    <n v="108"/>
    <b v="1"/>
    <n v="1.224"/>
    <n v="56.666666666666664"/>
    <s v="publishing/nonfiction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x v="738"/>
    <d v="2014-11-30T20:59:00"/>
    <x v="3"/>
    <b v="0"/>
    <n v="41"/>
    <b v="1"/>
    <n v="1.0673333333333332"/>
    <n v="39.048780487804876"/>
    <s v="publishing/nonfiction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x v="739"/>
    <d v="2014-08-11T04:03:49"/>
    <x v="3"/>
    <b v="0"/>
    <n v="139"/>
    <b v="1"/>
    <n v="1.5833333333333333"/>
    <n v="68.345323741007192"/>
    <s v="publishing/nonfiction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x v="740"/>
    <d v="2015-06-20T19:31:22"/>
    <x v="0"/>
    <b v="0"/>
    <n v="19"/>
    <b v="1"/>
    <n v="1.0740000000000001"/>
    <n v="169.57894736842104"/>
    <s v="publishing/nonfiction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x v="741"/>
    <d v="2013-06-11T07:33:26"/>
    <x v="4"/>
    <b v="0"/>
    <n v="94"/>
    <b v="1"/>
    <n v="1.0226"/>
    <n v="141.42340425531913"/>
    <s v="publishing/nonfiction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x v="742"/>
    <d v="2014-03-21T13:01:52"/>
    <x v="3"/>
    <b v="0"/>
    <n v="23"/>
    <b v="1"/>
    <n v="1.1071428571428572"/>
    <n v="67.391304347826093"/>
    <s v="publishing/nonfiction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x v="743"/>
    <d v="2012-04-16T13:00:00"/>
    <x v="5"/>
    <b v="0"/>
    <n v="15"/>
    <b v="1"/>
    <n v="1.48"/>
    <n v="54.266666666666666"/>
    <s v="publishing/nonfiction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x v="744"/>
    <d v="2012-12-13T14:58:23"/>
    <x v="5"/>
    <b v="0"/>
    <n v="62"/>
    <b v="1"/>
    <n v="1.0232000000000001"/>
    <n v="82.516129032258064"/>
    <s v="publishing/nonfiction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x v="745"/>
    <d v="2013-05-03T05:44:05"/>
    <x v="4"/>
    <b v="0"/>
    <n v="74"/>
    <b v="1"/>
    <n v="1.7909909909909909"/>
    <n v="53.729729729729726"/>
    <s v="publishing/nonfiction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x v="746"/>
    <d v="2012-09-22T19:59:00"/>
    <x v="5"/>
    <b v="0"/>
    <n v="97"/>
    <b v="1"/>
    <n v="1.1108135252761968"/>
    <n v="34.206185567010309"/>
    <s v="publishing/nonfiction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x v="747"/>
    <d v="2015-01-15T02:54:00"/>
    <x v="3"/>
    <b v="0"/>
    <n v="55"/>
    <b v="1"/>
    <n v="1.0004285714285714"/>
    <n v="127.32727272727273"/>
    <s v="publishing/nonfiction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x v="748"/>
    <d v="2014-08-10T12:19:26"/>
    <x v="3"/>
    <b v="0"/>
    <n v="44"/>
    <b v="1"/>
    <n v="1.0024999999999999"/>
    <n v="45.56818181818182"/>
    <s v="publishing/nonfiction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x v="749"/>
    <d v="2017-01-28T14:35:30"/>
    <x v="2"/>
    <b v="0"/>
    <n v="110"/>
    <b v="1"/>
    <n v="1.0556000000000001"/>
    <n v="95.963636363636368"/>
    <s v="publishing/nonfiction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x v="750"/>
    <d v="2013-02-24T13:04:32"/>
    <x v="4"/>
    <b v="0"/>
    <n v="59"/>
    <b v="1"/>
    <n v="1.0258775877587758"/>
    <n v="77.271186440677965"/>
    <s v="publishing/nonfiction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x v="751"/>
    <d v="2011-08-04T07:07:55"/>
    <x v="6"/>
    <b v="0"/>
    <n v="62"/>
    <b v="1"/>
    <n v="1.1850000000000001"/>
    <n v="57.338709677419352"/>
    <s v="publishing/nonfiction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x v="752"/>
    <d v="2016-10-16T03:00:00"/>
    <x v="2"/>
    <b v="0"/>
    <n v="105"/>
    <b v="1"/>
    <n v="1.117"/>
    <n v="53.19047619047619"/>
    <s v="publishing/nonfiction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x v="753"/>
    <d v="2015-02-14T06:09:51"/>
    <x v="0"/>
    <b v="0"/>
    <n v="26"/>
    <b v="1"/>
    <n v="1.28"/>
    <n v="492.30769230769232"/>
    <s v="publishing/nonfiction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x v="754"/>
    <d v="2013-01-05T09:58:41"/>
    <x v="5"/>
    <b v="0"/>
    <n v="49"/>
    <b v="1"/>
    <n v="1.0375000000000001"/>
    <n v="42.346938775510203"/>
    <s v="publishing/nonfiction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x v="755"/>
    <d v="2013-05-19T16:41:00"/>
    <x v="4"/>
    <b v="0"/>
    <n v="68"/>
    <b v="1"/>
    <n v="1.0190760000000001"/>
    <n v="37.466029411764708"/>
    <s v="publishing/nonfiction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x v="756"/>
    <d v="2011-04-18T09:24:19"/>
    <x v="6"/>
    <b v="0"/>
    <n v="22"/>
    <b v="1"/>
    <n v="1.177142857142857"/>
    <n v="37.454545454545453"/>
    <s v="publishing/nonfiction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x v="757"/>
    <d v="2012-12-05T17:18:34"/>
    <x v="5"/>
    <b v="0"/>
    <n v="18"/>
    <b v="1"/>
    <n v="2.38"/>
    <n v="33.055555555555557"/>
    <s v="publishing/nonfiction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x v="758"/>
    <d v="2010-10-08T12:04:28"/>
    <x v="7"/>
    <b v="0"/>
    <n v="19"/>
    <b v="1"/>
    <n v="1.02"/>
    <n v="134.21052631578948"/>
    <s v="publishing/nonfiction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x v="759"/>
    <d v="2014-07-08T23:55:39"/>
    <x v="3"/>
    <b v="0"/>
    <n v="99"/>
    <b v="1"/>
    <n v="1.0192000000000001"/>
    <n v="51.474747474747474"/>
    <s v="publishing/nonfiction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x v="760"/>
    <d v="2016-11-26T11:20:13"/>
    <x v="2"/>
    <b v="0"/>
    <n v="0"/>
    <b v="0"/>
    <n v="0"/>
    <e v="#DIV/0!"/>
    <s v="publishing/fiction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x v="761"/>
    <d v="2014-02-02T10:02:06"/>
    <x v="3"/>
    <b v="0"/>
    <n v="6"/>
    <b v="0"/>
    <n v="4.7E-2"/>
    <n v="39.166666666666664"/>
    <s v="publishing/fiction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x v="762"/>
    <d v="2016-12-03T22:00:00"/>
    <x v="2"/>
    <b v="0"/>
    <n v="0"/>
    <b v="0"/>
    <n v="0"/>
    <e v="#DIV/0!"/>
    <s v="publishing/fiction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x v="763"/>
    <d v="2013-08-15T02:43:28"/>
    <x v="4"/>
    <b v="0"/>
    <n v="1"/>
    <b v="0"/>
    <n v="1.1655011655011655E-3"/>
    <n v="5"/>
    <s v="publishing/fiction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x v="764"/>
    <d v="2015-09-09T20:09:21"/>
    <x v="0"/>
    <b v="0"/>
    <n v="0"/>
    <b v="0"/>
    <n v="0"/>
    <e v="#DIV/0!"/>
    <s v="publishing/fiction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x v="765"/>
    <d v="2014-10-19T05:01:24"/>
    <x v="3"/>
    <b v="0"/>
    <n v="44"/>
    <b v="0"/>
    <n v="0.36014285714285715"/>
    <n v="57.295454545454547"/>
    <s v="publishing/fiction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x v="766"/>
    <d v="2015-02-16T10:48:03"/>
    <x v="0"/>
    <b v="0"/>
    <n v="0"/>
    <b v="0"/>
    <n v="0"/>
    <e v="#DIV/0!"/>
    <s v="publishing/fiction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x v="767"/>
    <d v="2015-05-20T19:26:50"/>
    <x v="0"/>
    <b v="0"/>
    <n v="3"/>
    <b v="0"/>
    <n v="3.5400000000000001E-2"/>
    <n v="59"/>
    <s v="publishing/fiction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x v="768"/>
    <d v="2013-12-15T20:58:10"/>
    <x v="4"/>
    <b v="0"/>
    <n v="0"/>
    <b v="0"/>
    <n v="0"/>
    <e v="#DIV/0!"/>
    <s v="publishing/fiction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x v="769"/>
    <d v="2013-12-26T15:54:54"/>
    <x v="4"/>
    <b v="0"/>
    <n v="52"/>
    <b v="0"/>
    <n v="0.41399999999999998"/>
    <n v="31.846153846153847"/>
    <s v="publishing/fiction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x v="770"/>
    <d v="2013-02-24T15:59:29"/>
    <x v="4"/>
    <b v="0"/>
    <n v="0"/>
    <b v="0"/>
    <n v="0"/>
    <e v="#DIV/0!"/>
    <s v="publishing/fiction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x v="771"/>
    <d v="2016-01-30T11:46:42"/>
    <x v="0"/>
    <b v="0"/>
    <n v="1"/>
    <b v="0"/>
    <n v="2.631578947368421E-4"/>
    <n v="10"/>
    <s v="publishing/fiction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x v="772"/>
    <d v="2009-10-31T19:59:00"/>
    <x v="8"/>
    <b v="0"/>
    <n v="1"/>
    <b v="0"/>
    <n v="3.3333333333333333E-2"/>
    <n v="50"/>
    <s v="publishing/fiction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x v="773"/>
    <d v="2015-05-10T15:01:00"/>
    <x v="0"/>
    <b v="0"/>
    <n v="2"/>
    <b v="0"/>
    <n v="8.5129023676509714E-3"/>
    <n v="16"/>
    <s v="publishing/fiction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x v="774"/>
    <d v="2014-02-23T10:43:38"/>
    <x v="3"/>
    <b v="0"/>
    <n v="9"/>
    <b v="0"/>
    <n v="0.70199999999999996"/>
    <n v="39"/>
    <s v="publishing/fiction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x v="775"/>
    <d v="2011-12-15T17:26:35"/>
    <x v="6"/>
    <b v="0"/>
    <n v="5"/>
    <b v="0"/>
    <n v="1.7000000000000001E-2"/>
    <n v="34"/>
    <s v="publishing/fiction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x v="776"/>
    <d v="2015-10-10T21:00:00"/>
    <x v="0"/>
    <b v="0"/>
    <n v="57"/>
    <b v="0"/>
    <n v="0.51400000000000001"/>
    <n v="63.122807017543863"/>
    <s v="publishing/fiction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x v="777"/>
    <d v="2013-07-31T15:32:57"/>
    <x v="4"/>
    <b v="0"/>
    <n v="3"/>
    <b v="0"/>
    <n v="7.0000000000000001E-3"/>
    <n v="7"/>
    <s v="publishing/fiction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x v="778"/>
    <d v="2014-04-30T08:51:20"/>
    <x v="3"/>
    <b v="0"/>
    <n v="1"/>
    <b v="0"/>
    <n v="4.0000000000000001E-3"/>
    <n v="2"/>
    <s v="publishing/fiction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x v="779"/>
    <d v="2010-10-14T20:00:00"/>
    <x v="7"/>
    <b v="0"/>
    <n v="6"/>
    <b v="0"/>
    <n v="2.6666666666666668E-2"/>
    <n v="66.666666666666671"/>
    <s v="publishing/fiction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x v="780"/>
    <d v="2011-05-03T08:10:25"/>
    <x v="6"/>
    <b v="0"/>
    <n v="27"/>
    <b v="1"/>
    <n v="1.04"/>
    <n v="38.518518518518519"/>
    <s v="music/rock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x v="781"/>
    <d v="2013-06-07T16:01:14"/>
    <x v="4"/>
    <b v="0"/>
    <n v="25"/>
    <b v="1"/>
    <n v="1.3315375"/>
    <n v="42.609200000000001"/>
    <s v="music/rock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x v="782"/>
    <d v="2012-08-25T10:11:42"/>
    <x v="5"/>
    <b v="0"/>
    <n v="14"/>
    <b v="1"/>
    <n v="1"/>
    <n v="50"/>
    <s v="music/rock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x v="783"/>
    <d v="2012-04-27T14:00:00"/>
    <x v="5"/>
    <b v="0"/>
    <n v="35"/>
    <b v="1"/>
    <n v="1.4813333333333334"/>
    <n v="63.485714285714288"/>
    <s v="music/rock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x v="784"/>
    <d v="2014-03-16T18:35:19"/>
    <x v="3"/>
    <b v="0"/>
    <n v="10"/>
    <b v="1"/>
    <n v="1.0249999999999999"/>
    <n v="102.5"/>
    <s v="music/rock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x v="785"/>
    <d v="2013-02-28T06:15:15"/>
    <x v="4"/>
    <b v="0"/>
    <n v="29"/>
    <b v="1"/>
    <n v="1.8062799999999999"/>
    <n v="31.142758620689655"/>
    <s v="music/rock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x v="786"/>
    <d v="2012-05-11T07:47:00"/>
    <x v="5"/>
    <b v="0"/>
    <n v="44"/>
    <b v="1"/>
    <n v="1.4279999999999999"/>
    <n v="162.27272727272728"/>
    <s v="music/rock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x v="787"/>
    <d v="2013-11-01T07:03:46"/>
    <x v="4"/>
    <b v="0"/>
    <n v="17"/>
    <b v="1"/>
    <n v="1.1416666666666666"/>
    <n v="80.588235294117652"/>
    <s v="music/rock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x v="788"/>
    <d v="2012-07-06T19:59:00"/>
    <x v="5"/>
    <b v="0"/>
    <n v="34"/>
    <b v="1"/>
    <n v="2.03505"/>
    <n v="59.85441176470588"/>
    <s v="music/rock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x v="789"/>
    <d v="2013-01-20T23:59:00"/>
    <x v="4"/>
    <b v="0"/>
    <n v="14"/>
    <b v="1"/>
    <n v="1.0941176470588236"/>
    <n v="132.85714285714286"/>
    <s v="music/rock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x v="790"/>
    <d v="2013-01-31T17:08:59"/>
    <x v="4"/>
    <b v="0"/>
    <n v="156"/>
    <b v="1"/>
    <n v="1.443746"/>
    <n v="92.547820512820508"/>
    <s v="music/rock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x v="791"/>
    <d v="2013-11-12T21:59:00"/>
    <x v="4"/>
    <b v="0"/>
    <n v="128"/>
    <b v="1"/>
    <n v="1.0386666666666666"/>
    <n v="60.859375"/>
    <s v="music/rock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x v="792"/>
    <d v="2013-11-07T13:58:03"/>
    <x v="4"/>
    <b v="0"/>
    <n v="60"/>
    <b v="1"/>
    <n v="1.0044440000000001"/>
    <n v="41.851833333333339"/>
    <s v="music/rock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x v="793"/>
    <d v="2013-07-02T20:59:00"/>
    <x v="4"/>
    <b v="0"/>
    <n v="32"/>
    <b v="1"/>
    <n v="1.0277927272727272"/>
    <n v="88.325937499999995"/>
    <s v="music/rock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x v="794"/>
    <d v="2011-09-05T09:06:00"/>
    <x v="6"/>
    <b v="0"/>
    <n v="53"/>
    <b v="1"/>
    <n v="1.0531250000000001"/>
    <n v="158.96226415094338"/>
    <s v="music/rock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x v="795"/>
    <d v="2012-04-06T20:59:00"/>
    <x v="5"/>
    <b v="0"/>
    <n v="184"/>
    <b v="1"/>
    <n v="1.1178571428571429"/>
    <n v="85.054347826086953"/>
    <s v="music/rock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x v="796"/>
    <d v="2013-09-15T13:10:00"/>
    <x v="4"/>
    <b v="0"/>
    <n v="90"/>
    <b v="1"/>
    <n v="1.0135000000000001"/>
    <n v="112.61111111111111"/>
    <s v="music/rock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x v="797"/>
    <d v="2012-04-28T20:00:00"/>
    <x v="5"/>
    <b v="0"/>
    <n v="71"/>
    <b v="1"/>
    <n v="1.0753333333333333"/>
    <n v="45.436619718309856"/>
    <s v="music/rock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x v="798"/>
    <d v="2014-09-30T06:09:47"/>
    <x v="3"/>
    <b v="0"/>
    <n v="87"/>
    <b v="1"/>
    <n v="1.1488571428571428"/>
    <n v="46.218390804597703"/>
    <s v="music/rock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x v="799"/>
    <d v="2012-04-27T08:00:46"/>
    <x v="5"/>
    <b v="0"/>
    <n v="28"/>
    <b v="1"/>
    <n v="1.0002"/>
    <n v="178.60714285714286"/>
    <s v="music/rock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x v="800"/>
    <d v="2014-09-11T02:24:14"/>
    <x v="3"/>
    <b v="0"/>
    <n v="56"/>
    <b v="1"/>
    <n v="1.5213333333333334"/>
    <n v="40.75"/>
    <s v="music/rock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x v="801"/>
    <d v="2011-07-01T11:05:20"/>
    <x v="6"/>
    <b v="0"/>
    <n v="51"/>
    <b v="1"/>
    <n v="1.1152149999999998"/>
    <n v="43.733921568627444"/>
    <s v="music/rock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x v="802"/>
    <d v="2012-09-16T20:05:00"/>
    <x v="5"/>
    <b v="0"/>
    <n v="75"/>
    <b v="1"/>
    <n v="1.0133333333333334"/>
    <n v="81.066666666666663"/>
    <s v="music/rock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x v="803"/>
    <d v="2011-05-28T17:00:00"/>
    <x v="6"/>
    <b v="0"/>
    <n v="38"/>
    <b v="1"/>
    <n v="1.232608695652174"/>
    <n v="74.60526315789474"/>
    <s v="music/rock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x v="804"/>
    <d v="2011-07-22T19:59:00"/>
    <x v="6"/>
    <b v="0"/>
    <n v="18"/>
    <b v="1"/>
    <n v="1"/>
    <n v="305.55555555555554"/>
    <s v="music/rock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x v="805"/>
    <d v="2011-07-16T15:00:00"/>
    <x v="6"/>
    <b v="0"/>
    <n v="54"/>
    <b v="1"/>
    <n v="1.05"/>
    <n v="58.333333333333336"/>
    <s v="music/rock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x v="806"/>
    <d v="2011-09-07T08:35:39"/>
    <x v="6"/>
    <b v="0"/>
    <n v="71"/>
    <b v="1"/>
    <n v="1.0443750000000001"/>
    <n v="117.67605633802818"/>
    <s v="music/rock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x v="807"/>
    <d v="2017-02-28T18:00:00"/>
    <x v="1"/>
    <b v="0"/>
    <n v="57"/>
    <b v="1"/>
    <n v="1.05125"/>
    <n v="73.771929824561397"/>
    <s v="music/rock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x v="808"/>
    <d v="2014-12-21T20:59:00"/>
    <x v="3"/>
    <b v="0"/>
    <n v="43"/>
    <b v="1"/>
    <n v="1"/>
    <n v="104.65116279069767"/>
    <s v="music/rock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x v="809"/>
    <d v="2014-01-19T12:00:30"/>
    <x v="4"/>
    <b v="0"/>
    <n v="52"/>
    <b v="1"/>
    <n v="1.03775"/>
    <n v="79.82692307692308"/>
    <s v="music/rock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x v="810"/>
    <d v="2012-08-31T17:21:02"/>
    <x v="5"/>
    <b v="0"/>
    <n v="27"/>
    <b v="1"/>
    <n v="1.05"/>
    <n v="58.333333333333336"/>
    <s v="music/rock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x v="811"/>
    <d v="2013-07-10T08:52:00"/>
    <x v="4"/>
    <b v="0"/>
    <n v="12"/>
    <b v="1"/>
    <n v="1.04"/>
    <n v="86.666666666666671"/>
    <s v="music/rock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x v="812"/>
    <d v="2013-03-01T05:58:00"/>
    <x v="4"/>
    <b v="0"/>
    <n v="33"/>
    <b v="1"/>
    <n v="1.5183333333333333"/>
    <n v="27.606060606060606"/>
    <s v="music/rock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x v="813"/>
    <d v="2012-07-20T15:02:45"/>
    <x v="5"/>
    <b v="0"/>
    <n v="96"/>
    <b v="1"/>
    <n v="1.59996"/>
    <n v="24.999375000000001"/>
    <s v="music/rock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x v="814"/>
    <d v="2011-05-31T10:04:00"/>
    <x v="6"/>
    <b v="0"/>
    <n v="28"/>
    <b v="1"/>
    <n v="1.2729999999999999"/>
    <n v="45.464285714285715"/>
    <s v="music/rock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x v="815"/>
    <d v="2014-11-01T14:01:43"/>
    <x v="3"/>
    <b v="0"/>
    <n v="43"/>
    <b v="1"/>
    <n v="1.07"/>
    <n v="99.534883720930239"/>
    <s v="music/rock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x v="816"/>
    <d v="2013-04-08T22:30:00"/>
    <x v="4"/>
    <b v="0"/>
    <n v="205"/>
    <b v="1"/>
    <n v="1.1512214285714286"/>
    <n v="39.31"/>
    <s v="music/rock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x v="817"/>
    <d v="2012-03-10T20:59:00"/>
    <x v="5"/>
    <b v="0"/>
    <n v="23"/>
    <b v="1"/>
    <n v="1.3711066666666665"/>
    <n v="89.419999999999987"/>
    <s v="music/rock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x v="818"/>
    <d v="2012-08-07T09:01:00"/>
    <x v="5"/>
    <b v="0"/>
    <n v="19"/>
    <b v="1"/>
    <n v="1.5571428571428572"/>
    <n v="28.684210526315791"/>
    <s v="music/rock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x v="819"/>
    <d v="2013-12-20T20:44:00"/>
    <x v="4"/>
    <b v="0"/>
    <n v="14"/>
    <b v="1"/>
    <n v="1.0874999999999999"/>
    <n v="31.071428571428573"/>
    <s v="music/rock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x v="820"/>
    <d v="2014-06-08T21:00:00"/>
    <x v="3"/>
    <b v="0"/>
    <n v="38"/>
    <b v="1"/>
    <n v="1.3405"/>
    <n v="70.55263157894737"/>
    <s v="music/rock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x v="821"/>
    <d v="2015-05-03T20:01:00"/>
    <x v="0"/>
    <b v="0"/>
    <n v="78"/>
    <b v="1"/>
    <n v="1"/>
    <n v="224.12820512820514"/>
    <s v="music/rock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x v="822"/>
    <d v="2012-10-05T14:44:10"/>
    <x v="5"/>
    <b v="0"/>
    <n v="69"/>
    <b v="1"/>
    <n v="1.1916666666666667"/>
    <n v="51.811594202898547"/>
    <s v="music/rock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x v="823"/>
    <d v="2015-03-22T14:20:52"/>
    <x v="0"/>
    <b v="0"/>
    <n v="33"/>
    <b v="1"/>
    <n v="1.7949999999999999"/>
    <n v="43.515151515151516"/>
    <s v="music/rock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x v="824"/>
    <d v="2010-04-17T22:59:00"/>
    <x v="7"/>
    <b v="0"/>
    <n v="54"/>
    <b v="1"/>
    <n v="1.3438124999999999"/>
    <n v="39.816666666666663"/>
    <s v="music/rock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x v="825"/>
    <d v="2012-10-28T23:21:24"/>
    <x v="5"/>
    <b v="0"/>
    <n v="99"/>
    <b v="1"/>
    <n v="1.0043200000000001"/>
    <n v="126.8080808080808"/>
    <s v="music/rock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x v="826"/>
    <d v="2012-03-25T15:55:30"/>
    <x v="5"/>
    <b v="0"/>
    <n v="49"/>
    <b v="1"/>
    <n v="1.0145454545454546"/>
    <n v="113.87755102040816"/>
    <s v="music/rock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x v="827"/>
    <d v="2012-02-14T11:49:00"/>
    <x v="5"/>
    <b v="0"/>
    <n v="11"/>
    <b v="1"/>
    <n v="1.0333333333333334"/>
    <n v="28.181818181818183"/>
    <s v="music/rock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x v="828"/>
    <d v="2012-06-25T08:24:00"/>
    <x v="5"/>
    <b v="0"/>
    <n v="38"/>
    <b v="1"/>
    <n v="1.07"/>
    <n v="36.60526315789474"/>
    <s v="music/rock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x v="829"/>
    <d v="2016-07-13T11:14:00"/>
    <x v="2"/>
    <b v="0"/>
    <n v="16"/>
    <b v="1"/>
    <n v="1.04"/>
    <n v="32.5"/>
    <s v="music/rock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x v="830"/>
    <d v="2013-03-22T03:37:05"/>
    <x v="4"/>
    <b v="0"/>
    <n v="32"/>
    <b v="1"/>
    <n v="1.0783333333333334"/>
    <n v="60.65625"/>
    <s v="music/rock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x v="831"/>
    <d v="2012-04-27T07:31:34"/>
    <x v="5"/>
    <b v="0"/>
    <n v="20"/>
    <b v="1"/>
    <n v="2.3333333333333335"/>
    <n v="175"/>
    <s v="music/rock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x v="832"/>
    <d v="2012-01-21T00:13:00"/>
    <x v="6"/>
    <b v="0"/>
    <n v="154"/>
    <b v="1"/>
    <n v="1.0060706666666666"/>
    <n v="97.993896103896105"/>
    <s v="music/rock"/>
    <x v="4"/>
    <x v="11"/>
  </r>
  <r>
    <n v="833"/>
    <s v="Ragman Rolls"/>
    <s v="This is an American rock album."/>
    <n v="6000"/>
    <n v="6100"/>
    <x v="0"/>
    <x v="0"/>
    <s v="USD"/>
    <n v="1397941475"/>
    <n v="1395349475"/>
    <x v="833"/>
    <d v="2014-04-19T13:04:35"/>
    <x v="3"/>
    <b v="0"/>
    <n v="41"/>
    <b v="1"/>
    <n v="1.0166666666666666"/>
    <n v="148.78048780487805"/>
    <s v="music/rock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x v="834"/>
    <d v="2013-06-30T19:59:00"/>
    <x v="4"/>
    <b v="0"/>
    <n v="75"/>
    <b v="1"/>
    <n v="1.3101818181818181"/>
    <n v="96.08"/>
    <s v="music/rock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x v="835"/>
    <d v="2012-05-18T19:00:00"/>
    <x v="5"/>
    <b v="0"/>
    <n v="40"/>
    <b v="1"/>
    <n v="1.1725000000000001"/>
    <n v="58.625"/>
    <s v="music/rock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x v="836"/>
    <d v="2013-10-06T17:21:58"/>
    <x v="4"/>
    <b v="0"/>
    <n v="46"/>
    <b v="1"/>
    <n v="1.009304"/>
    <n v="109.70695652173914"/>
    <s v="music/rock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x v="837"/>
    <d v="2014-05-01T15:57:42"/>
    <x v="3"/>
    <b v="0"/>
    <n v="62"/>
    <b v="1"/>
    <n v="1.218"/>
    <n v="49.112903225806448"/>
    <s v="music/rock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x v="838"/>
    <d v="2012-01-17T13:33:05"/>
    <x v="6"/>
    <b v="0"/>
    <n v="61"/>
    <b v="1"/>
    <n v="1.454"/>
    <n v="47.672131147540981"/>
    <s v="music/rock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x v="839"/>
    <d v="2012-09-22T10:19:16"/>
    <x v="5"/>
    <b v="0"/>
    <n v="96"/>
    <b v="1"/>
    <n v="1.166166"/>
    <n v="60.737812499999997"/>
    <s v="music/rock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x v="840"/>
    <d v="2016-09-23T21:26:27"/>
    <x v="2"/>
    <b v="0"/>
    <n v="190"/>
    <b v="1"/>
    <n v="1.2041660000000001"/>
    <n v="63.37715789473684"/>
    <s v="music/metal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x v="841"/>
    <d v="2014-11-10T13:07:43"/>
    <x v="3"/>
    <b v="1"/>
    <n v="94"/>
    <b v="1"/>
    <n v="1.0132000000000001"/>
    <n v="53.893617021276597"/>
    <s v="music/metal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x v="842"/>
    <d v="2013-10-13T19:59:00"/>
    <x v="4"/>
    <b v="1"/>
    <n v="39"/>
    <b v="1"/>
    <n v="1.0431999999999999"/>
    <n v="66.871794871794876"/>
    <s v="music/metal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x v="843"/>
    <d v="2016-12-08T00:00:00"/>
    <x v="2"/>
    <b v="0"/>
    <n v="127"/>
    <b v="1"/>
    <n v="2.6713333333333331"/>
    <n v="63.102362204724407"/>
    <s v="music/metal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x v="844"/>
    <d v="2014-10-31T20:59:00"/>
    <x v="3"/>
    <b v="1"/>
    <n v="159"/>
    <b v="1"/>
    <n v="1.9413333333333334"/>
    <n v="36.628930817610062"/>
    <s v="music/metal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x v="845"/>
    <d v="2016-09-04T19:59:00"/>
    <x v="2"/>
    <b v="0"/>
    <n v="177"/>
    <b v="1"/>
    <n v="1.203802"/>
    <n v="34.005706214689269"/>
    <s v="music/metal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x v="846"/>
    <d v="2014-03-10T06:00:00"/>
    <x v="3"/>
    <b v="0"/>
    <n v="47"/>
    <b v="1"/>
    <n v="1.2200090909090908"/>
    <n v="28.553404255319148"/>
    <s v="music/metal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x v="847"/>
    <d v="2015-07-10T11:09:36"/>
    <x v="0"/>
    <b v="0"/>
    <n v="1"/>
    <b v="1"/>
    <n v="1"/>
    <n v="10"/>
    <s v="music/metal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x v="848"/>
    <d v="2015-04-14T11:00:33"/>
    <x v="0"/>
    <b v="0"/>
    <n v="16"/>
    <b v="1"/>
    <n v="1"/>
    <n v="18.75"/>
    <s v="music/metal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x v="849"/>
    <d v="2015-03-15T18:34:24"/>
    <x v="0"/>
    <b v="0"/>
    <n v="115"/>
    <b v="1"/>
    <n v="1.1990000000000001"/>
    <n v="41.704347826086959"/>
    <s v="music/metal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x v="850"/>
    <d v="2016-04-24T20:59:00"/>
    <x v="2"/>
    <b v="0"/>
    <n v="133"/>
    <b v="1"/>
    <n v="1.55175"/>
    <n v="46.669172932330824"/>
    <s v="music/metal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x v="851"/>
    <d v="2016-07-31T11:45:00"/>
    <x v="2"/>
    <b v="0"/>
    <n v="70"/>
    <b v="1"/>
    <n v="1.3045"/>
    <n v="37.271428571428572"/>
    <s v="music/metal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x v="852"/>
    <d v="2016-10-24T13:00:00"/>
    <x v="2"/>
    <b v="0"/>
    <n v="62"/>
    <b v="1"/>
    <n v="1.0497142857142858"/>
    <n v="59.258064516129032"/>
    <s v="music/metal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x v="853"/>
    <d v="2015-02-16T11:58:29"/>
    <x v="0"/>
    <b v="0"/>
    <n v="10"/>
    <b v="1"/>
    <n v="1"/>
    <n v="30"/>
    <s v="music/metal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x v="854"/>
    <d v="2016-12-27T21:05:46"/>
    <x v="2"/>
    <b v="0"/>
    <n v="499"/>
    <b v="1"/>
    <n v="1.1822050359712231"/>
    <n v="65.8623246492986"/>
    <s v="music/metal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x v="855"/>
    <d v="2016-07-23T19:00:17"/>
    <x v="2"/>
    <b v="0"/>
    <n v="47"/>
    <b v="1"/>
    <n v="1.0344827586206897"/>
    <n v="31.914893617021278"/>
    <s v="music/metal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x v="856"/>
    <d v="2016-10-25T11:00:00"/>
    <x v="2"/>
    <b v="0"/>
    <n v="28"/>
    <b v="1"/>
    <n v="2.1800000000000002"/>
    <n v="19.464285714285715"/>
    <s v="music/metal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x v="857"/>
    <d v="2015-11-25T06:57:11"/>
    <x v="0"/>
    <b v="0"/>
    <n v="24"/>
    <b v="1"/>
    <n v="1"/>
    <n v="50"/>
    <s v="music/metal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x v="858"/>
    <d v="2015-04-15T14:59:00"/>
    <x v="0"/>
    <b v="0"/>
    <n v="76"/>
    <b v="1"/>
    <n v="1.4400583333333332"/>
    <n v="22.737763157894737"/>
    <s v="music/metal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x v="859"/>
    <d v="2015-06-03T16:00:00"/>
    <x v="0"/>
    <b v="0"/>
    <n v="98"/>
    <b v="1"/>
    <n v="1.0467500000000001"/>
    <n v="42.724489795918366"/>
    <s v="music/metal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x v="860"/>
    <d v="2013-11-22T04:35:13"/>
    <x v="4"/>
    <b v="0"/>
    <n v="48"/>
    <b v="0"/>
    <n v="0.18142857142857144"/>
    <n v="52.916666666666664"/>
    <s v="music/jazz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x v="861"/>
    <d v="2016-09-16T15:10:04"/>
    <x v="2"/>
    <b v="0"/>
    <n v="2"/>
    <b v="0"/>
    <n v="2.2444444444444444E-2"/>
    <n v="50.5"/>
    <s v="music/jazz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x v="862"/>
    <d v="2013-11-11T06:19:08"/>
    <x v="4"/>
    <b v="0"/>
    <n v="4"/>
    <b v="0"/>
    <n v="3.3999999999999998E-3"/>
    <n v="42.5"/>
    <s v="music/jazz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x v="863"/>
    <d v="2012-02-11T18:49:26"/>
    <x v="5"/>
    <b v="0"/>
    <n v="5"/>
    <b v="0"/>
    <n v="4.4999999999999998E-2"/>
    <n v="18"/>
    <s v="music/jazz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x v="864"/>
    <d v="2013-10-16T01:59:00"/>
    <x v="4"/>
    <b v="0"/>
    <n v="79"/>
    <b v="0"/>
    <n v="0.41538461538461541"/>
    <n v="34.177215189873415"/>
    <s v="music/jazz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x v="865"/>
    <d v="2013-01-16T10:33:17"/>
    <x v="5"/>
    <b v="0"/>
    <n v="2"/>
    <b v="0"/>
    <n v="2.0454545454545454E-2"/>
    <n v="22.5"/>
    <s v="music/jazz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x v="866"/>
    <d v="2015-02-28T07:10:00"/>
    <x v="0"/>
    <b v="0"/>
    <n v="11"/>
    <b v="0"/>
    <n v="0.18285714285714286"/>
    <n v="58.18181818181818"/>
    <s v="music/jazz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x v="867"/>
    <d v="2009-11-30T20:59:00"/>
    <x v="8"/>
    <b v="0"/>
    <n v="11"/>
    <b v="0"/>
    <n v="0.2402"/>
    <n v="109.18181818181819"/>
    <s v="music/jazz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x v="868"/>
    <d v="2014-01-06T16:39:58"/>
    <x v="4"/>
    <b v="0"/>
    <n v="1"/>
    <b v="0"/>
    <n v="1.1111111111111111E-3"/>
    <n v="50"/>
    <s v="music/jazz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x v="869"/>
    <d v="2013-04-08T11:17:37"/>
    <x v="4"/>
    <b v="0"/>
    <n v="3"/>
    <b v="0"/>
    <n v="0.11818181818181818"/>
    <n v="346.66666666666669"/>
    <s v="music/jazz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x v="870"/>
    <d v="2013-08-31T16:32:03"/>
    <x v="4"/>
    <b v="0"/>
    <n v="5"/>
    <b v="0"/>
    <n v="3.0999999999999999E-3"/>
    <n v="12.4"/>
    <s v="music/jazz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x v="871"/>
    <d v="2013-11-29T06:28:15"/>
    <x v="4"/>
    <b v="0"/>
    <n v="12"/>
    <b v="0"/>
    <n v="5.4166666666666669E-2"/>
    <n v="27.083333333333332"/>
    <s v="music/jazz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x v="872"/>
    <d v="2011-03-10T11:48:47"/>
    <x v="6"/>
    <b v="0"/>
    <n v="2"/>
    <b v="0"/>
    <n v="8.1250000000000003E-3"/>
    <n v="32.5"/>
    <s v="music/jazz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x v="873"/>
    <d v="2012-11-10T21:00:40"/>
    <x v="5"/>
    <b v="0"/>
    <n v="5"/>
    <b v="0"/>
    <n v="1.2857142857142857E-2"/>
    <n v="9"/>
    <s v="music/jazz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x v="874"/>
    <d v="2013-05-04T06:00:34"/>
    <x v="4"/>
    <b v="0"/>
    <n v="21"/>
    <b v="0"/>
    <n v="0.24333333333333335"/>
    <n v="34.761904761904759"/>
    <s v="music/jazz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x v="875"/>
    <d v="2015-09-21T09:22:11"/>
    <x v="0"/>
    <b v="0"/>
    <n v="0"/>
    <b v="0"/>
    <n v="0"/>
    <e v="#DIV/0!"/>
    <s v="music/jazz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x v="876"/>
    <d v="2013-02-04T03:55:27"/>
    <x v="4"/>
    <b v="0"/>
    <n v="45"/>
    <b v="0"/>
    <n v="0.40799492385786801"/>
    <n v="28.577777777777779"/>
    <s v="music/jazz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x v="877"/>
    <d v="2013-12-19T10:56:00"/>
    <x v="4"/>
    <b v="0"/>
    <n v="29"/>
    <b v="0"/>
    <n v="0.67549999999999999"/>
    <n v="46.586206896551722"/>
    <s v="music/jazz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x v="878"/>
    <d v="2010-12-22T21:35:24"/>
    <x v="7"/>
    <b v="0"/>
    <n v="2"/>
    <b v="0"/>
    <n v="1.2999999999999999E-2"/>
    <n v="32.5"/>
    <s v="music/jazz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x v="879"/>
    <d v="2012-05-29T11:55:05"/>
    <x v="5"/>
    <b v="0"/>
    <n v="30"/>
    <b v="0"/>
    <n v="0.30666666666666664"/>
    <n v="21.466666666666665"/>
    <s v="music/jazz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x v="880"/>
    <d v="2012-10-29T23:42:18"/>
    <x v="5"/>
    <b v="0"/>
    <n v="8"/>
    <b v="0"/>
    <n v="2.9894179894179893E-2"/>
    <n v="14.125"/>
    <s v="music/indie rock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x v="881"/>
    <d v="2012-01-13T22:01:26"/>
    <x v="6"/>
    <b v="0"/>
    <n v="1"/>
    <b v="0"/>
    <n v="8.0000000000000002E-3"/>
    <n v="30"/>
    <s v="music/indie rock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x v="882"/>
    <d v="2011-09-06T12:39:10"/>
    <x v="6"/>
    <b v="0"/>
    <n v="14"/>
    <b v="0"/>
    <n v="0.20133333333333334"/>
    <n v="21.571428571428573"/>
    <s v="music/indie rock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x v="883"/>
    <d v="2016-03-02T14:27:15"/>
    <x v="2"/>
    <b v="0"/>
    <n v="24"/>
    <b v="0"/>
    <n v="0.4002"/>
    <n v="83.375"/>
    <s v="music/indie rock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x v="884"/>
    <d v="2012-05-11T18:31:00"/>
    <x v="5"/>
    <b v="0"/>
    <n v="2"/>
    <b v="0"/>
    <n v="0.01"/>
    <n v="10"/>
    <s v="music/indie rock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x v="885"/>
    <d v="2016-12-30T14:35:11"/>
    <x v="2"/>
    <b v="0"/>
    <n v="21"/>
    <b v="0"/>
    <n v="0.75"/>
    <n v="35.714285714285715"/>
    <s v="music/indie rock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x v="886"/>
    <d v="2016-09-15T12:53:33"/>
    <x v="2"/>
    <b v="0"/>
    <n v="7"/>
    <b v="0"/>
    <n v="0.41"/>
    <n v="29.285714285714285"/>
    <s v="music/indie rock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x v="887"/>
    <d v="2012-05-27T15:00:55"/>
    <x v="5"/>
    <b v="0"/>
    <n v="0"/>
    <b v="0"/>
    <n v="0"/>
    <e v="#DIV/0!"/>
    <s v="music/indie rock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x v="888"/>
    <d v="2011-08-31T22:00:00"/>
    <x v="6"/>
    <b v="0"/>
    <n v="4"/>
    <b v="0"/>
    <n v="7.1999999999999995E-2"/>
    <n v="18"/>
    <s v="music/indie rock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x v="889"/>
    <d v="2014-10-05T10:49:03"/>
    <x v="3"/>
    <b v="0"/>
    <n v="32"/>
    <b v="0"/>
    <n v="9.4412800000000005E-2"/>
    <n v="73.760000000000005"/>
    <s v="music/indie rock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x v="890"/>
    <d v="2013-11-21T09:46:19"/>
    <x v="4"/>
    <b v="0"/>
    <n v="4"/>
    <b v="0"/>
    <n v="4.1666666666666664E-2"/>
    <n v="31.25"/>
    <s v="music/indie rock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x v="891"/>
    <d v="2014-08-20T16:45:30"/>
    <x v="3"/>
    <b v="0"/>
    <n v="9"/>
    <b v="0"/>
    <n v="3.2500000000000001E-2"/>
    <n v="28.888888888888889"/>
    <s v="music/indie rock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x v="892"/>
    <d v="2010-07-31T20:00:00"/>
    <x v="7"/>
    <b v="0"/>
    <n v="17"/>
    <b v="0"/>
    <n v="0.40749999999999997"/>
    <n v="143.8235294117647"/>
    <s v="music/indie rock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x v="893"/>
    <d v="2015-04-01T12:32:43"/>
    <x v="0"/>
    <b v="0"/>
    <n v="5"/>
    <b v="0"/>
    <n v="0.1"/>
    <n v="40"/>
    <s v="music/indie rock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x v="894"/>
    <d v="2016-06-05T15:33:30"/>
    <x v="2"/>
    <b v="0"/>
    <n v="53"/>
    <b v="0"/>
    <n v="0.39169999999999999"/>
    <n v="147.81132075471697"/>
    <s v="music/indie rock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x v="895"/>
    <d v="2010-10-24T19:03:49"/>
    <x v="7"/>
    <b v="0"/>
    <n v="7"/>
    <b v="0"/>
    <n v="2.4375000000000001E-2"/>
    <n v="27.857142857142858"/>
    <s v="music/indie rock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x v="896"/>
    <d v="2015-08-27T20:00:00"/>
    <x v="0"/>
    <b v="0"/>
    <n v="72"/>
    <b v="0"/>
    <n v="0.4"/>
    <n v="44.444444444444443"/>
    <s v="music/indie rock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x v="897"/>
    <d v="2012-11-28T09:31:48"/>
    <x v="5"/>
    <b v="0"/>
    <n v="0"/>
    <b v="0"/>
    <n v="0"/>
    <e v="#DIV/0!"/>
    <s v="music/indie rock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x v="898"/>
    <d v="2012-01-15T10:11:50"/>
    <x v="6"/>
    <b v="0"/>
    <n v="2"/>
    <b v="0"/>
    <n v="2.8000000000000001E-2"/>
    <n v="35"/>
    <s v="music/indie rock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x v="899"/>
    <d v="2011-05-27T18:22:42"/>
    <x v="6"/>
    <b v="0"/>
    <n v="8"/>
    <b v="0"/>
    <n v="0.37333333333333335"/>
    <n v="35"/>
    <s v="music/indie rock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x v="900"/>
    <d v="2016-03-30T11:23:22"/>
    <x v="2"/>
    <b v="0"/>
    <n v="2"/>
    <b v="0"/>
    <n v="4.1999999999999997E-3"/>
    <n v="10.5"/>
    <s v="music/jazz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x v="901"/>
    <d v="2010-06-08T11:11:00"/>
    <x v="7"/>
    <b v="0"/>
    <n v="0"/>
    <b v="0"/>
    <n v="0"/>
    <e v="#DIV/0!"/>
    <s v="music/jazz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x v="902"/>
    <d v="2014-08-30T07:30:00"/>
    <x v="3"/>
    <b v="0"/>
    <n v="3"/>
    <b v="0"/>
    <n v="3.0000000000000001E-3"/>
    <n v="30"/>
    <s v="music/jazz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x v="903"/>
    <d v="2012-09-22T18:25:00"/>
    <x v="5"/>
    <b v="0"/>
    <n v="4"/>
    <b v="0"/>
    <n v="3.2000000000000001E-2"/>
    <n v="40"/>
    <s v="music/jazz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x v="904"/>
    <d v="2016-01-02T17:55:37"/>
    <x v="0"/>
    <b v="0"/>
    <n v="3"/>
    <b v="0"/>
    <n v="3.0200000000000001E-3"/>
    <n v="50.333333333333336"/>
    <s v="music/jazz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x v="905"/>
    <d v="2011-01-23T21:45:26"/>
    <x v="7"/>
    <b v="0"/>
    <n v="6"/>
    <b v="0"/>
    <n v="3.0153846153846153E-2"/>
    <n v="32.666666666666664"/>
    <s v="music/jazz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x v="906"/>
    <d v="2014-03-12T19:33:10"/>
    <x v="3"/>
    <b v="0"/>
    <n v="0"/>
    <b v="0"/>
    <n v="0"/>
    <e v="#DIV/0!"/>
    <s v="music/jazz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x v="907"/>
    <d v="2011-09-10T20:37:03"/>
    <x v="6"/>
    <b v="0"/>
    <n v="0"/>
    <b v="0"/>
    <n v="0"/>
    <e v="#DIV/0!"/>
    <s v="music/jazz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x v="908"/>
    <d v="2010-07-26T20:59:00"/>
    <x v="7"/>
    <b v="0"/>
    <n v="0"/>
    <b v="0"/>
    <n v="0"/>
    <e v="#DIV/0!"/>
    <s v="music/jazz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x v="909"/>
    <d v="2012-07-22T20:00:00"/>
    <x v="5"/>
    <b v="0"/>
    <n v="8"/>
    <b v="0"/>
    <n v="3.2500000000000001E-2"/>
    <n v="65"/>
    <s v="music/jazz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x v="910"/>
    <d v="2017-03-03T05:05:19"/>
    <x v="1"/>
    <b v="0"/>
    <n v="5"/>
    <b v="0"/>
    <n v="0.22363636363636363"/>
    <n v="24.6"/>
    <s v="music/jazz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x v="911"/>
    <d v="2014-01-23T16:07:25"/>
    <x v="3"/>
    <b v="0"/>
    <n v="0"/>
    <b v="0"/>
    <n v="0"/>
    <e v="#DIV/0!"/>
    <s v="music/jazz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x v="912"/>
    <d v="2012-12-10T19:37:27"/>
    <x v="5"/>
    <b v="0"/>
    <n v="2"/>
    <b v="0"/>
    <n v="8.5714285714285719E-3"/>
    <n v="15"/>
    <s v="music/jazz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x v="913"/>
    <d v="2012-05-04T19:20:19"/>
    <x v="5"/>
    <b v="0"/>
    <n v="24"/>
    <b v="0"/>
    <n v="6.6066666666666662E-2"/>
    <n v="82.583333333333329"/>
    <s v="music/jazz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x v="914"/>
    <d v="2012-08-25T10:19:07"/>
    <x v="5"/>
    <b v="0"/>
    <n v="0"/>
    <b v="0"/>
    <n v="0"/>
    <e v="#DIV/0!"/>
    <s v="music/jazz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x v="915"/>
    <d v="2012-02-29T20:59:00"/>
    <x v="5"/>
    <b v="0"/>
    <n v="9"/>
    <b v="0"/>
    <n v="5.7692307692307696E-2"/>
    <n v="41.666666666666664"/>
    <s v="music/jazz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x v="916"/>
    <d v="2010-10-21T21:00:00"/>
    <x v="7"/>
    <b v="0"/>
    <n v="0"/>
    <b v="0"/>
    <n v="0"/>
    <e v="#DIV/0!"/>
    <s v="music/jazz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x v="917"/>
    <d v="2014-07-13T18:30:00"/>
    <x v="3"/>
    <b v="0"/>
    <n v="1"/>
    <b v="0"/>
    <n v="6.0000000000000001E-3"/>
    <n v="30"/>
    <s v="music/jazz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x v="918"/>
    <d v="2014-12-01T14:59:21"/>
    <x v="3"/>
    <b v="0"/>
    <n v="10"/>
    <b v="0"/>
    <n v="5.0256410256410255E-2"/>
    <n v="19.600000000000001"/>
    <s v="music/jazz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x v="919"/>
    <d v="2012-12-19T07:24:05"/>
    <x v="5"/>
    <b v="0"/>
    <n v="1"/>
    <b v="0"/>
    <n v="5.0000000000000001E-3"/>
    <n v="100"/>
    <s v="music/jazz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x v="920"/>
    <d v="2013-11-14T09:07:02"/>
    <x v="4"/>
    <b v="0"/>
    <n v="0"/>
    <b v="0"/>
    <n v="0"/>
    <e v="#DIV/0!"/>
    <s v="music/jazz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x v="921"/>
    <d v="2011-12-11T21:06:16"/>
    <x v="6"/>
    <b v="0"/>
    <n v="20"/>
    <b v="0"/>
    <n v="0.309"/>
    <n v="231.75"/>
    <s v="music/jazz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x v="922"/>
    <d v="2014-10-01T04:43:13"/>
    <x v="3"/>
    <b v="0"/>
    <n v="30"/>
    <b v="0"/>
    <n v="0.21037037037037037"/>
    <n v="189.33333333333334"/>
    <s v="music/jazz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x v="923"/>
    <d v="2014-11-21T16:02:03"/>
    <x v="3"/>
    <b v="0"/>
    <n v="6"/>
    <b v="0"/>
    <n v="2.1999999999999999E-2"/>
    <n v="55"/>
    <s v="music/jazz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x v="924"/>
    <d v="2013-02-13T14:37:49"/>
    <x v="4"/>
    <b v="0"/>
    <n v="15"/>
    <b v="0"/>
    <n v="0.109"/>
    <n v="21.8"/>
    <s v="music/jazz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x v="925"/>
    <d v="2013-11-27T14:08:31"/>
    <x v="4"/>
    <b v="0"/>
    <n v="5"/>
    <b v="0"/>
    <n v="2.6666666666666668E-2"/>
    <n v="32"/>
    <s v="music/jazz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x v="926"/>
    <d v="2010-07-08T14:40:00"/>
    <x v="7"/>
    <b v="0"/>
    <n v="0"/>
    <b v="0"/>
    <n v="0"/>
    <e v="#DIV/0!"/>
    <s v="music/jazz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x v="927"/>
    <d v="2012-05-14T11:44:55"/>
    <x v="5"/>
    <b v="0"/>
    <n v="0"/>
    <b v="0"/>
    <n v="0"/>
    <e v="#DIV/0!"/>
    <s v="music/jazz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x v="928"/>
    <d v="2012-11-17T16:00:00"/>
    <x v="5"/>
    <b v="0"/>
    <n v="28"/>
    <b v="0"/>
    <n v="0.10862068965517241"/>
    <n v="56.25"/>
    <s v="music/jazz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x v="929"/>
    <d v="2012-04-08T20:42:49"/>
    <x v="5"/>
    <b v="0"/>
    <n v="0"/>
    <b v="0"/>
    <n v="0"/>
    <e v="#DIV/0!"/>
    <s v="music/jazz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x v="930"/>
    <d v="2010-06-25T13:32:00"/>
    <x v="7"/>
    <b v="0"/>
    <n v="5"/>
    <b v="0"/>
    <n v="0.38333333333333336"/>
    <n v="69"/>
    <s v="music/jazz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x v="931"/>
    <d v="2014-03-16T14:00:00"/>
    <x v="3"/>
    <b v="0"/>
    <n v="7"/>
    <b v="0"/>
    <n v="6.5500000000000003E-2"/>
    <n v="18.714285714285715"/>
    <s v="music/jazz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x v="932"/>
    <d v="2013-03-22T14:15:45"/>
    <x v="4"/>
    <b v="0"/>
    <n v="30"/>
    <b v="0"/>
    <n v="0.14536842105263159"/>
    <n v="46.033333333333331"/>
    <s v="music/jazz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x v="933"/>
    <d v="2014-05-11T20:03:29"/>
    <x v="3"/>
    <b v="0"/>
    <n v="2"/>
    <b v="0"/>
    <n v="0.06"/>
    <n v="60"/>
    <s v="music/jazz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x v="934"/>
    <d v="2014-05-03T22:00:00"/>
    <x v="3"/>
    <b v="0"/>
    <n v="30"/>
    <b v="0"/>
    <n v="0.30399999999999999"/>
    <n v="50.666666666666664"/>
    <s v="music/jazz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x v="935"/>
    <d v="2016-01-29T00:00:29"/>
    <x v="0"/>
    <b v="0"/>
    <n v="2"/>
    <b v="0"/>
    <n v="1.4285714285714285E-2"/>
    <n v="25"/>
    <s v="music/jazz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x v="936"/>
    <d v="2012-01-18T12:00:00"/>
    <x v="6"/>
    <b v="0"/>
    <n v="0"/>
    <b v="0"/>
    <n v="0"/>
    <e v="#DIV/0!"/>
    <s v="music/jazz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x v="937"/>
    <d v="2013-11-03T12:09:17"/>
    <x v="4"/>
    <b v="0"/>
    <n v="2"/>
    <b v="0"/>
    <n v="1.1428571428571429E-2"/>
    <n v="20"/>
    <s v="music/jazz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x v="938"/>
    <d v="2012-09-02T03:30:48"/>
    <x v="5"/>
    <b v="0"/>
    <n v="1"/>
    <b v="0"/>
    <n v="3.5714285714285713E-3"/>
    <n v="25"/>
    <s v="music/jazz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x v="939"/>
    <d v="2013-06-30T11:58:00"/>
    <x v="4"/>
    <b v="0"/>
    <n v="2"/>
    <b v="0"/>
    <n v="1.4545454545454545E-2"/>
    <n v="20"/>
    <s v="music/jazz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x v="940"/>
    <d v="2015-08-10T16:12:06"/>
    <x v="0"/>
    <b v="0"/>
    <n v="14"/>
    <b v="0"/>
    <n v="0.17155555555555554"/>
    <n v="110.28571428571429"/>
    <s v="technology/wearables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x v="941"/>
    <d v="2017-02-09T18:19:05"/>
    <x v="1"/>
    <b v="0"/>
    <n v="31"/>
    <b v="0"/>
    <n v="2.3220000000000001E-2"/>
    <n v="37.451612903225808"/>
    <s v="technology/wearables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x v="942"/>
    <d v="2016-02-18T12:14:20"/>
    <x v="2"/>
    <b v="0"/>
    <n v="16"/>
    <b v="0"/>
    <n v="8.9066666666666669E-2"/>
    <n v="41.75"/>
    <s v="technology/wearables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x v="943"/>
    <d v="2016-11-29T09:01:45"/>
    <x v="2"/>
    <b v="0"/>
    <n v="12"/>
    <b v="0"/>
    <n v="9.633333333333334E-2"/>
    <n v="24.083333333333332"/>
    <s v="technology/wearables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x v="944"/>
    <d v="2016-04-18T06:00:00"/>
    <x v="2"/>
    <b v="0"/>
    <n v="96"/>
    <b v="0"/>
    <n v="0.13325999999999999"/>
    <n v="69.40625"/>
    <s v="technology/wearables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x v="945"/>
    <d v="2017-02-18T15:59:00"/>
    <x v="2"/>
    <b v="0"/>
    <n v="16"/>
    <b v="0"/>
    <n v="2.4840000000000001E-2"/>
    <n v="155.25"/>
    <s v="technology/wearables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x v="946"/>
    <d v="2016-09-09T10:00:48"/>
    <x v="2"/>
    <b v="0"/>
    <n v="5"/>
    <b v="0"/>
    <n v="1.9066666666666666E-2"/>
    <n v="57.2"/>
    <s v="technology/wearables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x v="947"/>
    <d v="2016-06-30T10:45:06"/>
    <x v="2"/>
    <b v="0"/>
    <n v="0"/>
    <b v="0"/>
    <n v="0"/>
    <e v="#DIV/0!"/>
    <s v="technology/wearables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x v="948"/>
    <d v="2016-03-12T11:52:44"/>
    <x v="2"/>
    <b v="0"/>
    <n v="8"/>
    <b v="0"/>
    <n v="0.12"/>
    <n v="60"/>
    <s v="technology/wearables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x v="949"/>
    <d v="2016-02-20T17:02:56"/>
    <x v="0"/>
    <b v="0"/>
    <n v="7"/>
    <b v="0"/>
    <n v="1.3650000000000001E-2"/>
    <n v="39"/>
    <s v="technology/wearables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x v="950"/>
    <d v="2016-01-17T10:01:01"/>
    <x v="0"/>
    <b v="0"/>
    <n v="24"/>
    <b v="0"/>
    <n v="0.28039999999999998"/>
    <n v="58.416666666666664"/>
    <s v="technology/wearables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x v="951"/>
    <d v="2016-06-04T07:41:12"/>
    <x v="2"/>
    <b v="0"/>
    <n v="121"/>
    <b v="0"/>
    <n v="0.38390000000000002"/>
    <n v="158.63636363636363"/>
    <s v="technology/wearables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x v="952"/>
    <d v="2016-11-18T07:43:32"/>
    <x v="2"/>
    <b v="0"/>
    <n v="196"/>
    <b v="0"/>
    <n v="0.39942857142857141"/>
    <n v="99.857142857142861"/>
    <s v="technology/wearables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x v="953"/>
    <d v="2015-01-24T19:56:39"/>
    <x v="3"/>
    <b v="0"/>
    <n v="5"/>
    <b v="0"/>
    <n v="8.3999999999999995E-3"/>
    <n v="25.2"/>
    <s v="technology/wearables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x v="954"/>
    <d v="2015-08-20T12:00:39"/>
    <x v="0"/>
    <b v="0"/>
    <n v="73"/>
    <b v="0"/>
    <n v="0.43406666666666666"/>
    <n v="89.191780821917803"/>
    <s v="technology/wearables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x v="955"/>
    <d v="2016-09-12T23:05:00"/>
    <x v="2"/>
    <b v="0"/>
    <n v="93"/>
    <b v="0"/>
    <n v="5.6613333333333335E-2"/>
    <n v="182.6236559139785"/>
    <s v="technology/wearables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x v="956"/>
    <d v="2015-04-26T12:55:59"/>
    <x v="0"/>
    <b v="0"/>
    <n v="17"/>
    <b v="0"/>
    <n v="1.7219999999999999E-2"/>
    <n v="50.647058823529413"/>
    <s v="technology/wearables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x v="957"/>
    <d v="2016-11-17T06:15:33"/>
    <x v="2"/>
    <b v="0"/>
    <n v="7"/>
    <b v="0"/>
    <n v="1.9416666666666665E-2"/>
    <n v="33.285714285714285"/>
    <s v="technology/wearables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x v="958"/>
    <d v="2015-04-09T20:59:00"/>
    <x v="0"/>
    <b v="0"/>
    <n v="17"/>
    <b v="0"/>
    <n v="0.11328275684711328"/>
    <n v="51.823529411764703"/>
    <s v="technology/wearables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x v="959"/>
    <d v="2015-01-18T20:11:05"/>
    <x v="3"/>
    <b v="0"/>
    <n v="171"/>
    <b v="0"/>
    <n v="0.3886"/>
    <n v="113.62573099415205"/>
    <s v="technology/wearables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x v="960"/>
    <d v="2017-03-14T06:02:35"/>
    <x v="1"/>
    <b v="0"/>
    <n v="188"/>
    <b v="0"/>
    <n v="0.46100628930817611"/>
    <n v="136.46276595744681"/>
    <s v="technology/wearables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x v="961"/>
    <d v="2017-02-20T11:00:00"/>
    <x v="1"/>
    <b v="0"/>
    <n v="110"/>
    <b v="0"/>
    <n v="0.42188421052631581"/>
    <n v="364.35454545454547"/>
    <s v="technology/wearables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x v="962"/>
    <d v="2016-02-11T09:05:53"/>
    <x v="2"/>
    <b v="0"/>
    <n v="37"/>
    <b v="0"/>
    <n v="0.2848"/>
    <n v="19.243243243243242"/>
    <s v="technology/wearables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x v="963"/>
    <d v="2016-10-17T07:15:19"/>
    <x v="2"/>
    <b v="0"/>
    <n v="9"/>
    <b v="0"/>
    <n v="1.0771428571428571E-2"/>
    <n v="41.888888888888886"/>
    <s v="technology/wearables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x v="964"/>
    <d v="2015-09-01T07:05:19"/>
    <x v="0"/>
    <b v="0"/>
    <n v="29"/>
    <b v="0"/>
    <n v="7.9909090909090902E-3"/>
    <n v="30.310344827586206"/>
    <s v="technology/wearables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x v="965"/>
    <d v="2016-10-25T19:59:00"/>
    <x v="2"/>
    <b v="0"/>
    <n v="6"/>
    <b v="0"/>
    <n v="1.192E-2"/>
    <n v="49.666666666666664"/>
    <s v="technology/wearables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x v="966"/>
    <d v="2016-10-06T07:15:32"/>
    <x v="2"/>
    <b v="0"/>
    <n v="30"/>
    <b v="0"/>
    <n v="0.14799999999999999"/>
    <n v="59.2"/>
    <s v="technology/wearables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x v="967"/>
    <d v="2016-04-21T21:06:14"/>
    <x v="2"/>
    <b v="0"/>
    <n v="81"/>
    <b v="0"/>
    <n v="0.17810000000000001"/>
    <n v="43.97530864197531"/>
    <s v="technology/wearables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x v="968"/>
    <d v="2014-08-15T12:20:34"/>
    <x v="3"/>
    <b v="0"/>
    <n v="4"/>
    <b v="0"/>
    <n v="1.325E-2"/>
    <n v="26.5"/>
    <s v="technology/wearables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x v="969"/>
    <d v="2017-02-08T23:16:47"/>
    <x v="1"/>
    <b v="0"/>
    <n v="11"/>
    <b v="0"/>
    <n v="0.46666666666666667"/>
    <n v="1272.7272727272727"/>
    <s v="technology/wearables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x v="970"/>
    <d v="2017-01-22T20:59:00"/>
    <x v="2"/>
    <b v="0"/>
    <n v="14"/>
    <b v="0"/>
    <n v="0.4592"/>
    <n v="164"/>
    <s v="technology/wearables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x v="971"/>
    <d v="2015-06-01T09:01:00"/>
    <x v="0"/>
    <b v="0"/>
    <n v="5"/>
    <b v="0"/>
    <n v="2.2599999999999999E-3"/>
    <n v="45.2"/>
    <s v="technology/wearables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x v="972"/>
    <d v="2014-09-03T22:59:00"/>
    <x v="3"/>
    <b v="0"/>
    <n v="45"/>
    <b v="0"/>
    <n v="0.34625"/>
    <n v="153.88888888888889"/>
    <s v="technology/wearables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x v="973"/>
    <d v="2015-11-08T17:21:33"/>
    <x v="0"/>
    <b v="0"/>
    <n v="8"/>
    <b v="0"/>
    <n v="2.0549999999999999E-2"/>
    <n v="51.375"/>
    <s v="technology/wearables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x v="974"/>
    <d v="2016-03-25T08:59:16"/>
    <x v="2"/>
    <b v="0"/>
    <n v="3"/>
    <b v="0"/>
    <n v="5.5999999999999999E-3"/>
    <n v="93.333333333333329"/>
    <s v="technology/wearables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x v="975"/>
    <d v="2016-06-28T08:43:05"/>
    <x v="2"/>
    <b v="0"/>
    <n v="24"/>
    <b v="0"/>
    <n v="2.6069999999999999E-2"/>
    <n v="108.625"/>
    <s v="technology/wearables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x v="976"/>
    <d v="2015-08-13T17:24:57"/>
    <x v="0"/>
    <b v="0"/>
    <n v="18"/>
    <b v="0"/>
    <n v="1.9259999999999999E-2"/>
    <n v="160.5"/>
    <s v="technology/wearables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x v="977"/>
    <d v="2016-02-21T14:36:37"/>
    <x v="2"/>
    <b v="0"/>
    <n v="12"/>
    <b v="0"/>
    <n v="0.33666666666666667"/>
    <n v="75.75"/>
    <s v="technology/wearables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x v="978"/>
    <d v="2016-02-24T23:25:01"/>
    <x v="2"/>
    <b v="0"/>
    <n v="123"/>
    <b v="0"/>
    <n v="0.5626326718299024"/>
    <n v="790.83739837398377"/>
    <s v="technology/wearables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x v="979"/>
    <d v="2016-06-20T10:59:00"/>
    <x v="2"/>
    <b v="0"/>
    <n v="96"/>
    <b v="0"/>
    <n v="0.82817600000000002"/>
    <n v="301.93916666666667"/>
    <s v="technology/wearables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x v="980"/>
    <d v="2014-11-30T14:42:02"/>
    <x v="3"/>
    <b v="0"/>
    <n v="31"/>
    <b v="0"/>
    <n v="0.14860000000000001"/>
    <n v="47.935483870967744"/>
    <s v="technology/wearables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x v="981"/>
    <d v="2014-08-09T14:43:42"/>
    <x v="3"/>
    <b v="0"/>
    <n v="4"/>
    <b v="0"/>
    <n v="1.2375123751237513E-4"/>
    <n v="2.75"/>
    <s v="technology/wearables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x v="982"/>
    <d v="2016-10-02T10:04:46"/>
    <x v="2"/>
    <b v="0"/>
    <n v="3"/>
    <b v="0"/>
    <n v="1.7142857142857143E-4"/>
    <n v="1"/>
    <s v="technology/wearables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x v="983"/>
    <d v="2016-08-23T12:54:00"/>
    <x v="2"/>
    <b v="0"/>
    <n v="179"/>
    <b v="0"/>
    <n v="0.2950613611721471"/>
    <n v="171.79329608938548"/>
    <s v="technology/wearables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x v="984"/>
    <d v="2015-03-27T17:46:48"/>
    <x v="0"/>
    <b v="0"/>
    <n v="3"/>
    <b v="0"/>
    <n v="1.06E-2"/>
    <n v="35.333333333333336"/>
    <s v="technology/wearables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x v="985"/>
    <d v="2015-12-31T15:00:00"/>
    <x v="0"/>
    <b v="0"/>
    <n v="23"/>
    <b v="0"/>
    <n v="6.2933333333333327E-2"/>
    <n v="82.086956521739125"/>
    <s v="technology/wearables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x v="986"/>
    <d v="2016-01-09T16:00:00"/>
    <x v="0"/>
    <b v="0"/>
    <n v="23"/>
    <b v="0"/>
    <n v="0.1275"/>
    <n v="110.8695652173913"/>
    <s v="technology/wearables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x v="987"/>
    <d v="2014-06-22T23:04:10"/>
    <x v="3"/>
    <b v="0"/>
    <n v="41"/>
    <b v="0"/>
    <n v="0.13220000000000001"/>
    <n v="161.21951219512195"/>
    <s v="technology/wearables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x v="988"/>
    <d v="2016-10-01T00:33:45"/>
    <x v="2"/>
    <b v="0"/>
    <n v="0"/>
    <b v="0"/>
    <n v="0"/>
    <e v="#DIV/0!"/>
    <s v="technology/wearables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x v="989"/>
    <d v="2016-09-28T14:24:55"/>
    <x v="2"/>
    <b v="0"/>
    <n v="32"/>
    <b v="0"/>
    <n v="0.16769999999999999"/>
    <n v="52.40625"/>
    <s v="technology/wearables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x v="990"/>
    <d v="2014-09-03T10:49:24"/>
    <x v="3"/>
    <b v="0"/>
    <n v="2"/>
    <b v="0"/>
    <n v="1.0399999999999999E-3"/>
    <n v="13"/>
    <s v="technology/wearables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x v="991"/>
    <d v="2016-07-12T10:51:00"/>
    <x v="2"/>
    <b v="0"/>
    <n v="7"/>
    <b v="0"/>
    <n v="4.24E-2"/>
    <n v="30.285714285714285"/>
    <s v="technology/wearables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x v="992"/>
    <d v="2016-05-07T13:11:59"/>
    <x v="2"/>
    <b v="0"/>
    <n v="4"/>
    <b v="0"/>
    <n v="4.6699999999999997E-3"/>
    <n v="116.75"/>
    <s v="technology/wearables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x v="993"/>
    <d v="2016-11-11T21:00:00"/>
    <x v="2"/>
    <b v="0"/>
    <n v="196"/>
    <b v="0"/>
    <n v="0.25087142857142858"/>
    <n v="89.59693877551021"/>
    <s v="technology/wearables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x v="994"/>
    <d v="2014-11-30T14:59:00"/>
    <x v="3"/>
    <b v="0"/>
    <n v="11"/>
    <b v="0"/>
    <n v="2.3345000000000001E-2"/>
    <n v="424.45454545454544"/>
    <s v="technology/wearables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x v="995"/>
    <d v="2014-11-29T08:00:00"/>
    <x v="3"/>
    <b v="0"/>
    <n v="9"/>
    <b v="0"/>
    <n v="7.2599999999999998E-2"/>
    <n v="80.666666666666671"/>
    <s v="technology/wearables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x v="996"/>
    <d v="2014-07-27T07:27:00"/>
    <x v="3"/>
    <b v="0"/>
    <n v="5"/>
    <b v="0"/>
    <n v="1.6250000000000001E-2"/>
    <n v="13"/>
    <s v="technology/wearables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x v="997"/>
    <d v="2014-11-27T19:28:17"/>
    <x v="3"/>
    <b v="0"/>
    <n v="8"/>
    <b v="0"/>
    <n v="1.2999999999999999E-2"/>
    <n v="8.125"/>
    <s v="technology/wearables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x v="998"/>
    <d v="2015-11-18T21:03:21"/>
    <x v="0"/>
    <b v="0"/>
    <n v="229"/>
    <b v="0"/>
    <n v="0.58558333333333334"/>
    <n v="153.42794759825327"/>
    <s v="technology/wearables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x v="999"/>
    <d v="2014-11-13T00:02:00"/>
    <x v="3"/>
    <b v="0"/>
    <n v="40"/>
    <b v="0"/>
    <n v="7.7886666666666673E-2"/>
    <n v="292.07499999999999"/>
    <s v="technology/wearables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x v="1000"/>
    <d v="2017-03-14T16:26:00"/>
    <x v="1"/>
    <b v="0"/>
    <n v="6"/>
    <b v="0"/>
    <n v="2.2157147647256063E-2"/>
    <n v="3304"/>
    <s v="technology/wearables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x v="1001"/>
    <d v="2017-01-30T09:16:53"/>
    <x v="2"/>
    <b v="0"/>
    <n v="4"/>
    <b v="0"/>
    <n v="1.04"/>
    <n v="1300"/>
    <s v="technology/wearables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x v="1002"/>
    <d v="2015-12-16T21:59:00"/>
    <x v="0"/>
    <b v="0"/>
    <n v="22"/>
    <b v="0"/>
    <n v="0.29602960296029601"/>
    <n v="134.54545454545453"/>
    <s v="technology/wearables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x v="1003"/>
    <d v="2017-03-16T08:01:01"/>
    <x v="1"/>
    <b v="0"/>
    <n v="15"/>
    <b v="0"/>
    <n v="0.16055"/>
    <n v="214.06666666666666"/>
    <s v="technology/wearables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x v="1004"/>
    <d v="2016-02-18T09:00:27"/>
    <x v="2"/>
    <b v="0"/>
    <n v="95"/>
    <b v="0"/>
    <n v="0.82208000000000003"/>
    <n v="216.33684210526314"/>
    <s v="technology/wearables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x v="1005"/>
    <d v="2015-10-30T06:59:43"/>
    <x v="0"/>
    <b v="0"/>
    <n v="161"/>
    <b v="0"/>
    <n v="0.75051000000000001"/>
    <n v="932.31055900621118"/>
    <s v="technology/wearables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x v="1006"/>
    <d v="2014-12-11T23:11:00"/>
    <x v="3"/>
    <b v="0"/>
    <n v="8"/>
    <b v="0"/>
    <n v="5.8500000000000003E-2"/>
    <n v="29.25"/>
    <s v="technology/wearables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x v="1007"/>
    <d v="2016-12-14T07:00:23"/>
    <x v="2"/>
    <b v="0"/>
    <n v="76"/>
    <b v="0"/>
    <n v="0.44319999999999998"/>
    <n v="174.94736842105263"/>
    <s v="technology/wearables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x v="1008"/>
    <d v="2016-12-28T11:25:15"/>
    <x v="2"/>
    <b v="0"/>
    <n v="1"/>
    <b v="0"/>
    <n v="2.6737967914438501E-3"/>
    <n v="250"/>
    <s v="technology/wearables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x v="1009"/>
    <d v="2016-06-19T06:30:46"/>
    <x v="2"/>
    <b v="0"/>
    <n v="101"/>
    <b v="0"/>
    <n v="0.1313"/>
    <n v="65"/>
    <s v="technology/wearables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x v="1010"/>
    <d v="2016-09-04T18:59:00"/>
    <x v="2"/>
    <b v="0"/>
    <n v="4"/>
    <b v="0"/>
    <n v="1.9088937093275488E-3"/>
    <n v="55"/>
    <s v="technology/wearables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x v="1011"/>
    <d v="2014-12-18T13:33:15"/>
    <x v="3"/>
    <b v="0"/>
    <n v="1"/>
    <b v="0"/>
    <n v="3.7499999999999999E-3"/>
    <n v="75"/>
    <s v="technology/wearables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x v="1012"/>
    <d v="2017-01-24T02:34:12"/>
    <x v="2"/>
    <b v="0"/>
    <n v="775"/>
    <b v="0"/>
    <n v="215.35021"/>
    <n v="1389.3561935483872"/>
    <s v="technology/wearables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x v="1013"/>
    <d v="2015-12-29T12:00:00"/>
    <x v="0"/>
    <b v="0"/>
    <n v="90"/>
    <b v="0"/>
    <n v="0.34527999999999998"/>
    <n v="95.911111111111111"/>
    <s v="technology/wearables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x v="1014"/>
    <d v="2014-12-31T16:03:35"/>
    <x v="3"/>
    <b v="0"/>
    <n v="16"/>
    <b v="0"/>
    <n v="0.30599999999999999"/>
    <n v="191.25"/>
    <s v="technology/wearables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x v="1015"/>
    <d v="2015-11-25T14:04:55"/>
    <x v="0"/>
    <b v="0"/>
    <n v="6"/>
    <b v="0"/>
    <n v="2.6666666666666668E-2"/>
    <n v="40"/>
    <s v="technology/wearables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x v="1016"/>
    <d v="2016-04-06T17:34:16"/>
    <x v="2"/>
    <b v="0"/>
    <n v="38"/>
    <b v="0"/>
    <n v="2.8420000000000001E-2"/>
    <n v="74.78947368421052"/>
    <s v="technology/wearables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x v="1017"/>
    <d v="2015-11-21T09:12:15"/>
    <x v="0"/>
    <b v="0"/>
    <n v="355"/>
    <b v="0"/>
    <n v="0.22878799999999999"/>
    <n v="161.11830985915492"/>
    <s v="technology/wearables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x v="1018"/>
    <d v="2016-07-14T03:48:53"/>
    <x v="2"/>
    <b v="0"/>
    <n v="7"/>
    <b v="0"/>
    <n v="3.1050000000000001E-2"/>
    <n v="88.714285714285708"/>
    <s v="technology/wearables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x v="1019"/>
    <d v="2015-02-04T15:22:29"/>
    <x v="0"/>
    <b v="0"/>
    <n v="400"/>
    <b v="0"/>
    <n v="0.47333333333333333"/>
    <n v="53.25"/>
    <s v="technology/wearables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x v="1020"/>
    <d v="2015-06-01T16:47:00"/>
    <x v="0"/>
    <b v="0"/>
    <n v="30"/>
    <b v="1"/>
    <n v="2.0554838709677421"/>
    <n v="106.2"/>
    <s v="music/electronic music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x v="1021"/>
    <d v="2015-10-16T20:00:00"/>
    <x v="0"/>
    <b v="1"/>
    <n v="478"/>
    <b v="1"/>
    <n v="3.5180366666666667"/>
    <n v="22.079728033472804"/>
    <s v="music/electronic music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x v="1022"/>
    <d v="2015-05-17T07:31:17"/>
    <x v="0"/>
    <b v="1"/>
    <n v="74"/>
    <b v="1"/>
    <n v="1.149"/>
    <n v="31.054054054054053"/>
    <s v="music/electronic music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x v="1023"/>
    <d v="2015-06-20T14:04:21"/>
    <x v="0"/>
    <b v="0"/>
    <n v="131"/>
    <b v="1"/>
    <n v="2.3715000000000002"/>
    <n v="36.206106870229007"/>
    <s v="music/electronic music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x v="1024"/>
    <d v="2016-01-31T05:56:03"/>
    <x v="2"/>
    <b v="1"/>
    <n v="61"/>
    <b v="1"/>
    <n v="1.1863774999999999"/>
    <n v="388.9762295081967"/>
    <s v="music/electronic music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x v="1025"/>
    <d v="2015-03-16T11:00:37"/>
    <x v="0"/>
    <b v="1"/>
    <n v="1071"/>
    <b v="1"/>
    <n v="1.099283142857143"/>
    <n v="71.848571428571432"/>
    <s v="music/electronic music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x v="1026"/>
    <d v="2016-03-31T00:46:56"/>
    <x v="2"/>
    <b v="1"/>
    <n v="122"/>
    <b v="1"/>
    <n v="1.0000828571428571"/>
    <n v="57.381803278688523"/>
    <s v="music/electronic music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x v="1027"/>
    <d v="2014-10-22T16:49:07"/>
    <x v="3"/>
    <b v="1"/>
    <n v="111"/>
    <b v="1"/>
    <n v="1.0309292094387414"/>
    <n v="69.666666666666671"/>
    <s v="music/electronic music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x v="1028"/>
    <d v="2017-03-06T12:00:00"/>
    <x v="1"/>
    <b v="1"/>
    <n v="255"/>
    <b v="1"/>
    <n v="1.1727000000000001"/>
    <n v="45.988235294117644"/>
    <s v="music/electronic music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x v="1029"/>
    <d v="2015-04-04T13:59:00"/>
    <x v="0"/>
    <b v="0"/>
    <n v="141"/>
    <b v="1"/>
    <n v="1.1175999999999999"/>
    <n v="79.262411347517727"/>
    <s v="music/electronic music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x v="1030"/>
    <d v="2016-09-12T03:35:49"/>
    <x v="2"/>
    <b v="0"/>
    <n v="159"/>
    <b v="1"/>
    <n v="3.4209999999999998"/>
    <n v="43.031446540880502"/>
    <s v="music/electronic music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x v="1031"/>
    <d v="2015-12-16T10:20:10"/>
    <x v="0"/>
    <b v="0"/>
    <n v="99"/>
    <b v="1"/>
    <n v="1.0740000000000001"/>
    <n v="108.48484848484848"/>
    <s v="music/electronic music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x v="1032"/>
    <d v="2016-06-23T08:00:25"/>
    <x v="2"/>
    <b v="0"/>
    <n v="96"/>
    <b v="1"/>
    <n v="1.0849703703703704"/>
    <n v="61.029583333333335"/>
    <s v="music/electronic music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x v="1033"/>
    <d v="2016-12-12T09:34:40"/>
    <x v="2"/>
    <b v="0"/>
    <n v="27"/>
    <b v="1"/>
    <n v="1.0286144578313252"/>
    <n v="50.592592592592595"/>
    <s v="music/electronic music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x v="1034"/>
    <d v="2016-08-04T19:59:00"/>
    <x v="2"/>
    <b v="0"/>
    <n v="166"/>
    <b v="1"/>
    <n v="1.3000180000000001"/>
    <n v="39.157168674698795"/>
    <s v="music/electronic music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x v="1035"/>
    <d v="2015-02-11T07:23:40"/>
    <x v="0"/>
    <b v="0"/>
    <n v="76"/>
    <b v="1"/>
    <n v="1.0765217391304347"/>
    <n v="65.15789473684211"/>
    <s v="music/electronic music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x v="1036"/>
    <d v="2013-01-07T00:00:00"/>
    <x v="5"/>
    <b v="0"/>
    <n v="211"/>
    <b v="1"/>
    <n v="1.1236044444444444"/>
    <n v="23.963127962085309"/>
    <s v="music/electronic music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x v="1037"/>
    <d v="2015-05-17T21:00:00"/>
    <x v="0"/>
    <b v="0"/>
    <n v="21"/>
    <b v="1"/>
    <n v="1.0209999999999999"/>
    <n v="48.61904761904762"/>
    <s v="music/electronic music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x v="1038"/>
    <d v="2016-03-18T20:33:43"/>
    <x v="2"/>
    <b v="0"/>
    <n v="61"/>
    <b v="1"/>
    <n v="1.4533333333333334"/>
    <n v="35.73770491803279"/>
    <s v="music/electronic music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x v="1039"/>
    <d v="2016-12-12T23:59:00"/>
    <x v="2"/>
    <b v="0"/>
    <n v="30"/>
    <b v="1"/>
    <n v="1.282"/>
    <n v="21.366666666666667"/>
    <s v="music/electronic music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x v="1040"/>
    <d v="2016-08-27T09:00:09"/>
    <x v="2"/>
    <b v="0"/>
    <n v="1"/>
    <b v="0"/>
    <n v="2.9411764705882353E-3"/>
    <n v="250"/>
    <s v="journalism/audio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x v="1041"/>
    <d v="2014-07-30T17:26:32"/>
    <x v="3"/>
    <b v="0"/>
    <n v="0"/>
    <b v="0"/>
    <n v="0"/>
    <e v="#DIV/0!"/>
    <s v="journalism/audio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x v="1042"/>
    <d v="2014-09-12T02:00:00"/>
    <x v="3"/>
    <b v="0"/>
    <n v="1"/>
    <b v="0"/>
    <n v="1.5384615384615385E-2"/>
    <n v="10"/>
    <s v="journalism/audio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x v="1043"/>
    <d v="2015-05-19T22:04:15"/>
    <x v="0"/>
    <b v="0"/>
    <n v="292"/>
    <b v="0"/>
    <n v="8.5370000000000001E-2"/>
    <n v="29.236301369863014"/>
    <s v="journalism/audio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x v="1044"/>
    <d v="2015-03-05T12:27:00"/>
    <x v="0"/>
    <b v="0"/>
    <n v="2"/>
    <b v="0"/>
    <n v="8.571428571428571E-4"/>
    <n v="3"/>
    <s v="journalism/audio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x v="1045"/>
    <d v="2014-08-23T12:59:10"/>
    <x v="3"/>
    <b v="0"/>
    <n v="8"/>
    <b v="0"/>
    <n v="2.6599999999999999E-2"/>
    <n v="33.25"/>
    <s v="journalism/audio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x v="1046"/>
    <d v="2015-12-26T12:26:00"/>
    <x v="0"/>
    <b v="0"/>
    <n v="0"/>
    <b v="0"/>
    <n v="0"/>
    <e v="#DIV/0!"/>
    <s v="journalism/audio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x v="1047"/>
    <d v="2014-11-05T12:38:35"/>
    <x v="3"/>
    <b v="0"/>
    <n v="1"/>
    <b v="0"/>
    <n v="5.0000000000000001E-4"/>
    <n v="1"/>
    <s v="journalism/audio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x v="1048"/>
    <d v="2016-09-24T17:16:29"/>
    <x v="2"/>
    <b v="0"/>
    <n v="4"/>
    <b v="0"/>
    <n v="1.4133333333333333E-2"/>
    <n v="53"/>
    <s v="journalism/audio"/>
    <x v="5"/>
    <x v="16"/>
  </r>
  <r>
    <n v="1049"/>
    <s v="J1 (Canceled)"/>
    <s v="------"/>
    <n v="12000"/>
    <n v="0"/>
    <x v="1"/>
    <x v="0"/>
    <s v="USD"/>
    <n v="1455272445"/>
    <n v="1452680445"/>
    <x v="1049"/>
    <d v="2016-02-12T02:20:45"/>
    <x v="2"/>
    <b v="0"/>
    <n v="0"/>
    <b v="0"/>
    <n v="0"/>
    <e v="#DIV/0!"/>
    <s v="journalism/audio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x v="1050"/>
    <d v="2015-09-14T11:07:57"/>
    <x v="0"/>
    <b v="0"/>
    <n v="0"/>
    <b v="0"/>
    <n v="0"/>
    <e v="#DIV/0!"/>
    <s v="journalism/audio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x v="1051"/>
    <d v="2014-08-26T16:20:25"/>
    <x v="3"/>
    <b v="0"/>
    <n v="0"/>
    <b v="0"/>
    <n v="0"/>
    <e v="#DIV/0!"/>
    <s v="journalism/audio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x v="1052"/>
    <d v="2016-06-06T12:09:00"/>
    <x v="2"/>
    <b v="0"/>
    <n v="0"/>
    <b v="0"/>
    <n v="0"/>
    <e v="#DIV/0!"/>
    <s v="journalism/audio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x v="1053"/>
    <d v="2017-03-05T20:08:52"/>
    <x v="1"/>
    <b v="0"/>
    <n v="1"/>
    <b v="0"/>
    <n v="0.01"/>
    <n v="15"/>
    <s v="journalism/audio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x v="1054"/>
    <d v="2014-08-10T14:00:00"/>
    <x v="3"/>
    <b v="0"/>
    <n v="0"/>
    <b v="0"/>
    <n v="0"/>
    <e v="#DIV/0!"/>
    <s v="journalism/audio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x v="1055"/>
    <d v="2016-03-07T15:49:05"/>
    <x v="2"/>
    <b v="0"/>
    <n v="0"/>
    <b v="0"/>
    <n v="0"/>
    <e v="#DIV/0!"/>
    <s v="journalism/audio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x v="1056"/>
    <d v="2015-04-24T08:16:17"/>
    <x v="0"/>
    <b v="0"/>
    <n v="0"/>
    <b v="0"/>
    <n v="0"/>
    <e v="#DIV/0!"/>
    <s v="journalism/audio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x v="1057"/>
    <d v="2016-12-04T13:54:43"/>
    <x v="2"/>
    <b v="0"/>
    <n v="0"/>
    <b v="0"/>
    <n v="0"/>
    <e v="#DIV/0!"/>
    <s v="journalism/audio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x v="1058"/>
    <d v="2015-03-25T16:00:00"/>
    <x v="0"/>
    <b v="0"/>
    <n v="0"/>
    <b v="0"/>
    <n v="0"/>
    <e v="#DIV/0!"/>
    <s v="journalism/audio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x v="1059"/>
    <d v="2015-03-13T09:57:36"/>
    <x v="0"/>
    <b v="0"/>
    <n v="0"/>
    <b v="0"/>
    <n v="0"/>
    <e v="#DIV/0!"/>
    <s v="journalism/audio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x v="1060"/>
    <d v="2015-04-15T13:54:53"/>
    <x v="0"/>
    <b v="0"/>
    <n v="1"/>
    <b v="0"/>
    <n v="0.01"/>
    <n v="50"/>
    <s v="journalism/audio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x v="1061"/>
    <d v="2016-05-01T17:00:00"/>
    <x v="2"/>
    <b v="0"/>
    <n v="0"/>
    <b v="0"/>
    <n v="0"/>
    <e v="#DIV/0!"/>
    <s v="journalism/audio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x v="1062"/>
    <d v="2016-07-12T11:22:21"/>
    <x v="2"/>
    <b v="0"/>
    <n v="4"/>
    <b v="0"/>
    <n v="0.95477386934673369"/>
    <n v="47.5"/>
    <s v="journalism/audio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x v="1063"/>
    <d v="2016-08-30T16:44:22"/>
    <x v="2"/>
    <b v="0"/>
    <n v="0"/>
    <b v="0"/>
    <n v="0"/>
    <e v="#DIV/0!"/>
    <s v="journalism/audio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x v="1064"/>
    <d v="2013-07-06T21:28:23"/>
    <x v="4"/>
    <b v="0"/>
    <n v="123"/>
    <b v="0"/>
    <n v="8.9744444444444446E-2"/>
    <n v="65.666666666666671"/>
    <s v="games/video games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x v="1065"/>
    <d v="2014-02-19T01:08:42"/>
    <x v="3"/>
    <b v="0"/>
    <n v="5"/>
    <b v="0"/>
    <n v="2.7E-2"/>
    <n v="16.2"/>
    <s v="games/video games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x v="1066"/>
    <d v="2013-08-04T15:06:22"/>
    <x v="4"/>
    <b v="0"/>
    <n v="148"/>
    <b v="0"/>
    <n v="3.3673333333333333E-2"/>
    <n v="34.128378378378379"/>
    <s v="games/video games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x v="1067"/>
    <d v="2013-12-21T12:32:11"/>
    <x v="4"/>
    <b v="0"/>
    <n v="10"/>
    <b v="0"/>
    <n v="0.26"/>
    <n v="13"/>
    <s v="games/video games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x v="1068"/>
    <d v="2016-04-09T23:54:24"/>
    <x v="2"/>
    <b v="0"/>
    <n v="4"/>
    <b v="0"/>
    <n v="1.5E-3"/>
    <n v="11.25"/>
    <s v="games/video games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x v="1069"/>
    <d v="2013-11-25T22:30:59"/>
    <x v="4"/>
    <b v="0"/>
    <n v="21"/>
    <b v="0"/>
    <n v="0.38636363636363635"/>
    <n v="40.476190476190474"/>
    <s v="games/video games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x v="1070"/>
    <d v="2012-09-30T16:17:02"/>
    <x v="5"/>
    <b v="0"/>
    <n v="2"/>
    <b v="0"/>
    <n v="7.0000000000000001E-3"/>
    <n v="35"/>
    <s v="games/video games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x v="1071"/>
    <d v="2015-11-17T11:04:53"/>
    <x v="0"/>
    <b v="0"/>
    <n v="0"/>
    <b v="0"/>
    <n v="0"/>
    <e v="#DIV/0!"/>
    <s v="games/video games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x v="1072"/>
    <d v="2014-02-05T11:58:17"/>
    <x v="3"/>
    <b v="0"/>
    <n v="4"/>
    <b v="0"/>
    <n v="6.8000000000000005E-4"/>
    <n v="12.75"/>
    <s v="games/video games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x v="1073"/>
    <d v="2011-10-16T15:09:01"/>
    <x v="6"/>
    <b v="0"/>
    <n v="1"/>
    <b v="0"/>
    <n v="1.3333333333333334E-2"/>
    <n v="10"/>
    <s v="games/video games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x v="1074"/>
    <d v="2014-01-03T20:09:05"/>
    <x v="4"/>
    <b v="0"/>
    <n v="30"/>
    <b v="0"/>
    <n v="6.3092592592592589E-2"/>
    <n v="113.56666666666666"/>
    <s v="games/video games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x v="1075"/>
    <d v="2012-05-06T13:41:56"/>
    <x v="5"/>
    <b v="0"/>
    <n v="3"/>
    <b v="0"/>
    <n v="4.4999999999999998E-2"/>
    <n v="15"/>
    <s v="games/video games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x v="1076"/>
    <d v="2014-09-11T01:04:10"/>
    <x v="3"/>
    <b v="0"/>
    <n v="975"/>
    <b v="0"/>
    <n v="0.62765333333333329"/>
    <n v="48.281025641025643"/>
    <s v="games/video games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x v="1077"/>
    <d v="2016-01-13T20:00:11"/>
    <x v="0"/>
    <b v="0"/>
    <n v="167"/>
    <b v="0"/>
    <n v="0.29376000000000002"/>
    <n v="43.976047904191617"/>
    <s v="games/video games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x v="1078"/>
    <d v="2011-07-21T20:42:01"/>
    <x v="6"/>
    <b v="0"/>
    <n v="5"/>
    <b v="0"/>
    <n v="7.4999999999999997E-2"/>
    <n v="9"/>
    <s v="games/video games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x v="1079"/>
    <d v="2016-05-14T05:35:36"/>
    <x v="2"/>
    <b v="0"/>
    <n v="18"/>
    <b v="0"/>
    <n v="2.6076923076923077E-2"/>
    <n v="37.666666666666664"/>
    <s v="games/video games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x v="1080"/>
    <d v="2014-05-10T19:18:53"/>
    <x v="3"/>
    <b v="0"/>
    <n v="98"/>
    <b v="0"/>
    <n v="9.1050000000000006E-2"/>
    <n v="18.581632653061224"/>
    <s v="games/video games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x v="1081"/>
    <d v="2015-01-28T14:14:52"/>
    <x v="3"/>
    <b v="0"/>
    <n v="4"/>
    <b v="0"/>
    <n v="1.7647058823529413E-4"/>
    <n v="3"/>
    <s v="games/video games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x v="1082"/>
    <d v="2012-08-10T13:44:48"/>
    <x v="5"/>
    <b v="0"/>
    <n v="3"/>
    <b v="0"/>
    <n v="5.5999999999999999E-3"/>
    <n v="18.666666666666668"/>
    <s v="games/video games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x v="1083"/>
    <d v="2014-08-02T07:49:43"/>
    <x v="3"/>
    <b v="0"/>
    <n v="1"/>
    <b v="0"/>
    <n v="8.2000000000000007E-3"/>
    <n v="410"/>
    <s v="games/video games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x v="1084"/>
    <d v="2014-08-08T13:53:24"/>
    <x v="3"/>
    <b v="0"/>
    <n v="0"/>
    <b v="0"/>
    <n v="0"/>
    <e v="#DIV/0!"/>
    <s v="games/video games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x v="1085"/>
    <d v="2016-03-14T07:06:15"/>
    <x v="2"/>
    <b v="0"/>
    <n v="9"/>
    <b v="0"/>
    <n v="3.4200000000000001E-2"/>
    <n v="114"/>
    <s v="games/video games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x v="1086"/>
    <d v="2014-08-24T12:48:11"/>
    <x v="3"/>
    <b v="0"/>
    <n v="2"/>
    <b v="0"/>
    <n v="8.3333333333333339E-4"/>
    <n v="7.5"/>
    <s v="games/video games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x v="1087"/>
    <d v="2014-06-15T09:08:07"/>
    <x v="3"/>
    <b v="0"/>
    <n v="0"/>
    <b v="0"/>
    <n v="0"/>
    <e v="#DIV/0!"/>
    <s v="games/video games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x v="1088"/>
    <d v="2014-04-24T11:11:07"/>
    <x v="3"/>
    <b v="0"/>
    <n v="147"/>
    <b v="0"/>
    <n v="0.14182977777777778"/>
    <n v="43.41727891156463"/>
    <s v="games/video games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x v="1089"/>
    <d v="2015-06-25T20:32:55"/>
    <x v="0"/>
    <b v="0"/>
    <n v="49"/>
    <b v="0"/>
    <n v="7.8266666666666665E-2"/>
    <n v="23.959183673469386"/>
    <s v="games/video games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x v="1090"/>
    <d v="2015-05-28T20:27:33"/>
    <x v="0"/>
    <b v="0"/>
    <n v="1"/>
    <b v="0"/>
    <n v="3.8464497269020693E-4"/>
    <n v="5"/>
    <s v="games/video games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x v="1091"/>
    <d v="2016-04-10T10:41:12"/>
    <x v="2"/>
    <b v="0"/>
    <n v="2"/>
    <b v="0"/>
    <n v="0.125"/>
    <n v="12.5"/>
    <s v="games/video games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x v="1092"/>
    <d v="2013-01-05T16:37:18"/>
    <x v="5"/>
    <b v="0"/>
    <n v="7"/>
    <b v="0"/>
    <n v="1.0500000000000001E-2"/>
    <n v="3"/>
    <s v="games/video games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x v="1093"/>
    <d v="2016-02-11T15:22:17"/>
    <x v="2"/>
    <b v="0"/>
    <n v="4"/>
    <b v="0"/>
    <n v="0.14083333333333334"/>
    <n v="10.5625"/>
    <s v="games/video games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x v="1094"/>
    <d v="2011-10-09T09:07:13"/>
    <x v="6"/>
    <b v="0"/>
    <n v="27"/>
    <b v="0"/>
    <n v="0.18300055555555556"/>
    <n v="122.00037037037038"/>
    <s v="games/video games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x v="1095"/>
    <d v="2013-08-30T04:53:40"/>
    <x v="4"/>
    <b v="0"/>
    <n v="94"/>
    <b v="0"/>
    <n v="5.0347999999999997E-2"/>
    <n v="267.80851063829789"/>
    <s v="games/video games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x v="1096"/>
    <d v="2014-10-03T19:30:00"/>
    <x v="3"/>
    <b v="0"/>
    <n v="29"/>
    <b v="0"/>
    <n v="0.17933333333333334"/>
    <n v="74.206896551724142"/>
    <s v="games/video games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x v="1097"/>
    <d v="2014-03-02T11:01:17"/>
    <x v="3"/>
    <b v="0"/>
    <n v="7"/>
    <b v="0"/>
    <n v="4.6999999999999999E-4"/>
    <n v="6.7142857142857144"/>
    <s v="games/video games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x v="1098"/>
    <d v="2014-04-13T10:18:15"/>
    <x v="3"/>
    <b v="0"/>
    <n v="22"/>
    <b v="0"/>
    <n v="7.2120000000000004E-2"/>
    <n v="81.954545454545453"/>
    <s v="games/video games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x v="1099"/>
    <d v="2015-05-13T12:04:28"/>
    <x v="0"/>
    <b v="0"/>
    <n v="1"/>
    <b v="0"/>
    <n v="5.0000000000000001E-3"/>
    <n v="25"/>
    <s v="games/video games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x v="1100"/>
    <d v="2016-02-13T18:39:31"/>
    <x v="2"/>
    <b v="0"/>
    <n v="10"/>
    <b v="0"/>
    <n v="2.5000000000000001E-2"/>
    <n v="10"/>
    <s v="games/video games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x v="1101"/>
    <d v="2016-07-14T10:12:00"/>
    <x v="2"/>
    <b v="0"/>
    <n v="6"/>
    <b v="0"/>
    <n v="4.0999999999999999E-4"/>
    <n v="6.833333333333333"/>
    <s v="games/video games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x v="1102"/>
    <d v="2013-12-08T21:59:00"/>
    <x v="4"/>
    <b v="0"/>
    <n v="24"/>
    <b v="0"/>
    <n v="5.3124999999999999E-2"/>
    <n v="17.708333333333332"/>
    <s v="games/video games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x v="1103"/>
    <d v="2016-06-17T21:19:50"/>
    <x v="2"/>
    <b v="0"/>
    <n v="15"/>
    <b v="0"/>
    <n v="1.6199999999999999E-2"/>
    <n v="16.2"/>
    <s v="games/video games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x v="1104"/>
    <d v="2014-06-11T01:50:21"/>
    <x v="3"/>
    <b v="0"/>
    <n v="37"/>
    <b v="0"/>
    <n v="4.9516666666666667E-2"/>
    <n v="80.297297297297291"/>
    <s v="games/video games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x v="1105"/>
    <d v="2014-03-23T18:15:27"/>
    <x v="3"/>
    <b v="0"/>
    <n v="20"/>
    <b v="0"/>
    <n v="1.5900000000000001E-3"/>
    <n v="71.55"/>
    <s v="games/video games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x v="1106"/>
    <d v="2012-04-04T08:46:15"/>
    <x v="5"/>
    <b v="0"/>
    <n v="7"/>
    <b v="0"/>
    <n v="0.41249999999999998"/>
    <n v="23.571428571428573"/>
    <s v="games/video games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x v="1107"/>
    <d v="2014-07-23T12:40:24"/>
    <x v="3"/>
    <b v="0"/>
    <n v="0"/>
    <b v="0"/>
    <n v="0"/>
    <e v="#DIV/0!"/>
    <s v="games/video games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x v="1108"/>
    <d v="2012-04-13T06:17:15"/>
    <x v="5"/>
    <b v="0"/>
    <n v="21"/>
    <b v="0"/>
    <n v="2.93E-2"/>
    <n v="34.88095238095238"/>
    <s v="games/video games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x v="1109"/>
    <d v="2016-11-18T11:03:10"/>
    <x v="2"/>
    <b v="0"/>
    <n v="3"/>
    <b v="0"/>
    <n v="4.4999999999999997E-3"/>
    <n v="15"/>
    <s v="games/video games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x v="1110"/>
    <d v="2012-12-07T14:23:42"/>
    <x v="5"/>
    <b v="0"/>
    <n v="11"/>
    <b v="0"/>
    <n v="5.1000000000000004E-3"/>
    <n v="23.181818181818183"/>
    <s v="games/video games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x v="1111"/>
    <d v="2016-01-07T20:53:10"/>
    <x v="0"/>
    <b v="0"/>
    <n v="1"/>
    <b v="0"/>
    <n v="4.0000000000000002E-4"/>
    <n v="1"/>
    <s v="games/video games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x v="1112"/>
    <d v="2015-01-19T00:30:00"/>
    <x v="3"/>
    <b v="0"/>
    <n v="312"/>
    <b v="0"/>
    <n v="0.35537409090909089"/>
    <n v="100.23371794871794"/>
    <s v="games/video games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x v="1113"/>
    <d v="2014-08-14T15:27:00"/>
    <x v="3"/>
    <b v="0"/>
    <n v="1"/>
    <b v="0"/>
    <n v="5.0000000000000001E-3"/>
    <n v="5"/>
    <s v="games/video games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x v="1114"/>
    <d v="2013-10-09T00:18:07"/>
    <x v="4"/>
    <b v="0"/>
    <n v="3"/>
    <b v="0"/>
    <n v="1.6666666666666668E-3"/>
    <n v="3.3333333333333335"/>
    <s v="games/video games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x v="1115"/>
    <d v="2016-03-30T07:41:35"/>
    <x v="2"/>
    <b v="0"/>
    <n v="4"/>
    <b v="0"/>
    <n v="1.325E-3"/>
    <n v="13.25"/>
    <s v="games/video games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x v="1116"/>
    <d v="2012-06-09T12:20:08"/>
    <x v="5"/>
    <b v="0"/>
    <n v="10"/>
    <b v="0"/>
    <n v="3.5704000000000004E-4"/>
    <n v="17.852"/>
    <s v="games/video games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x v="1117"/>
    <d v="2015-12-25T06:21:53"/>
    <x v="0"/>
    <b v="0"/>
    <n v="8"/>
    <b v="0"/>
    <n v="8.3000000000000004E-2"/>
    <n v="10.375"/>
    <s v="games/video games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x v="1118"/>
    <d v="2014-04-04T18:59:39"/>
    <x v="3"/>
    <b v="0"/>
    <n v="3"/>
    <b v="0"/>
    <n v="2.4222222222222221E-2"/>
    <n v="36.333333333333336"/>
    <s v="games/video games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x v="1119"/>
    <d v="2014-04-06T11:01:04"/>
    <x v="3"/>
    <b v="0"/>
    <n v="1"/>
    <b v="0"/>
    <n v="2.3809523809523812E-3"/>
    <n v="5"/>
    <s v="games/video games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x v="1120"/>
    <d v="2011-10-28T12:56:40"/>
    <x v="6"/>
    <b v="0"/>
    <n v="0"/>
    <b v="0"/>
    <n v="0"/>
    <e v="#DIV/0!"/>
    <s v="games/video games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x v="1121"/>
    <d v="2016-03-13T13:25:16"/>
    <x v="2"/>
    <b v="0"/>
    <n v="5"/>
    <b v="0"/>
    <n v="1.16E-4"/>
    <n v="5.8"/>
    <s v="games/video games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x v="1122"/>
    <d v="2013-05-30T08:53:45"/>
    <x v="4"/>
    <b v="0"/>
    <n v="0"/>
    <b v="0"/>
    <n v="0"/>
    <e v="#DIV/0!"/>
    <s v="games/video games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x v="1123"/>
    <d v="2014-04-19T04:34:08"/>
    <x v="3"/>
    <b v="0"/>
    <n v="3"/>
    <b v="0"/>
    <n v="2.2000000000000001E-3"/>
    <n v="3.6666666666666665"/>
    <s v="games/video games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x v="1124"/>
    <d v="2015-04-30T08:00:51"/>
    <x v="0"/>
    <b v="0"/>
    <n v="7"/>
    <b v="0"/>
    <n v="4.7222222222222223E-3"/>
    <n v="60.714285714285715"/>
    <s v="games/mobile games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x v="1125"/>
    <d v="2015-09-25T06:58:50"/>
    <x v="0"/>
    <b v="0"/>
    <n v="0"/>
    <b v="0"/>
    <n v="0"/>
    <e v="#DIV/0!"/>
    <s v="games/mobile games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x v="1126"/>
    <d v="2016-07-13T23:51:34"/>
    <x v="2"/>
    <b v="0"/>
    <n v="2"/>
    <b v="0"/>
    <n v="5.0000000000000001E-3"/>
    <n v="5"/>
    <s v="games/mobile games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x v="1127"/>
    <d v="2014-11-14T13:30:00"/>
    <x v="3"/>
    <b v="0"/>
    <n v="23"/>
    <b v="0"/>
    <n v="1.6714285714285713E-2"/>
    <n v="25.434782608695652"/>
    <s v="games/mobile games"/>
    <x v="6"/>
    <x v="18"/>
  </r>
  <r>
    <n v="1128"/>
    <s v="Flying Turds"/>
    <s v="#havingfunFTW"/>
    <n v="1000"/>
    <n v="1"/>
    <x v="2"/>
    <x v="1"/>
    <s v="GBP"/>
    <n v="1407425717"/>
    <n v="1404833717"/>
    <x v="1128"/>
    <d v="2014-08-07T07:35:17"/>
    <x v="3"/>
    <b v="0"/>
    <n v="1"/>
    <b v="0"/>
    <n v="1E-3"/>
    <n v="1"/>
    <s v="games/mobile games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x v="1129"/>
    <d v="2016-06-04T22:21:33"/>
    <x v="2"/>
    <b v="0"/>
    <n v="2"/>
    <b v="0"/>
    <n v="1.0499999999999999E-3"/>
    <n v="10.5"/>
    <s v="games/mobile games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x v="1130"/>
    <d v="2014-11-25T16:55:00"/>
    <x v="3"/>
    <b v="0"/>
    <n v="3"/>
    <b v="0"/>
    <n v="2.2000000000000001E-3"/>
    <n v="3.6666666666666665"/>
    <s v="games/mobile games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x v="1131"/>
    <d v="2015-12-24T13:47:48"/>
    <x v="0"/>
    <b v="0"/>
    <n v="0"/>
    <b v="0"/>
    <n v="0"/>
    <e v="#DIV/0!"/>
    <s v="games/mobile games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x v="1132"/>
    <d v="2016-12-31T18:46:11"/>
    <x v="2"/>
    <b v="0"/>
    <n v="13"/>
    <b v="0"/>
    <n v="0.14380000000000001"/>
    <n v="110.61538461538461"/>
    <s v="games/mobile games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x v="1133"/>
    <d v="2014-07-31T01:46:21"/>
    <x v="3"/>
    <b v="0"/>
    <n v="1"/>
    <b v="0"/>
    <n v="6.6666666666666671E-3"/>
    <n v="20"/>
    <s v="games/mobile games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x v="1134"/>
    <d v="2014-11-28T20:33:00"/>
    <x v="3"/>
    <b v="0"/>
    <n v="1"/>
    <b v="0"/>
    <n v="4.0000000000000003E-5"/>
    <n v="1"/>
    <s v="games/mobile games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x v="1135"/>
    <d v="2016-08-06T15:44:54"/>
    <x v="2"/>
    <b v="0"/>
    <n v="1"/>
    <b v="0"/>
    <n v="0.05"/>
    <n v="50"/>
    <s v="games/mobile games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x v="1136"/>
    <d v="2015-12-19T08:07:09"/>
    <x v="0"/>
    <b v="0"/>
    <n v="6"/>
    <b v="0"/>
    <n v="6.4439140811455853E-2"/>
    <n v="45"/>
    <s v="games/mobile games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x v="1137"/>
    <d v="2016-04-23T11:40:21"/>
    <x v="2"/>
    <b v="0"/>
    <n v="39"/>
    <b v="0"/>
    <n v="0.39500000000000002"/>
    <n v="253.2051282051282"/>
    <s v="games/mobile games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x v="1138"/>
    <d v="2017-01-21T13:45:31"/>
    <x v="1"/>
    <b v="0"/>
    <n v="4"/>
    <b v="0"/>
    <n v="3.5714285714285713E-3"/>
    <n v="31.25"/>
    <s v="games/mobile games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x v="1139"/>
    <d v="2015-01-01T00:20:26"/>
    <x v="3"/>
    <b v="0"/>
    <n v="1"/>
    <b v="0"/>
    <n v="6.2500000000000001E-4"/>
    <n v="5"/>
    <s v="games/mobile games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x v="1140"/>
    <d v="2015-08-06T03:05:21"/>
    <x v="0"/>
    <b v="0"/>
    <n v="0"/>
    <b v="0"/>
    <n v="0"/>
    <e v="#DIV/0!"/>
    <s v="games/mobile games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x v="1141"/>
    <d v="2015-07-09T08:47:30"/>
    <x v="0"/>
    <b v="0"/>
    <n v="0"/>
    <b v="0"/>
    <n v="0"/>
    <e v="#DIV/0!"/>
    <s v="games/mobile games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x v="1142"/>
    <d v="2015-02-16T16:08:47"/>
    <x v="0"/>
    <b v="0"/>
    <n v="0"/>
    <b v="0"/>
    <n v="0"/>
    <e v="#DIV/0!"/>
    <s v="games/mobile games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x v="1143"/>
    <d v="2015-12-16T20:38:46"/>
    <x v="0"/>
    <b v="0"/>
    <n v="8"/>
    <b v="0"/>
    <n v="4.1333333333333335E-3"/>
    <n v="23.25"/>
    <s v="games/mobile games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x v="1144"/>
    <d v="2015-04-28T20:22:00"/>
    <x v="0"/>
    <b v="0"/>
    <n v="0"/>
    <b v="0"/>
    <n v="0"/>
    <e v="#DIV/0!"/>
    <s v="food/food trucks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x v="1145"/>
    <d v="2014-10-02T09:56:32"/>
    <x v="3"/>
    <b v="0"/>
    <n v="1"/>
    <b v="0"/>
    <n v="1.25E-3"/>
    <n v="100"/>
    <s v="food/food trucks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x v="1146"/>
    <d v="2014-05-02T14:52:53"/>
    <x v="3"/>
    <b v="0"/>
    <n v="12"/>
    <b v="0"/>
    <n v="8.8333333333333333E-2"/>
    <n v="44.166666666666664"/>
    <s v="food/food trucks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x v="1147"/>
    <d v="2014-10-19T15:19:43"/>
    <x v="3"/>
    <b v="0"/>
    <n v="0"/>
    <b v="0"/>
    <n v="0"/>
    <e v="#DIV/0!"/>
    <s v="food/food trucks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x v="1148"/>
    <d v="2016-11-30T21:06:21"/>
    <x v="2"/>
    <b v="0"/>
    <n v="3"/>
    <b v="0"/>
    <n v="4.8666666666666667E-3"/>
    <n v="24.333333333333332"/>
    <s v="food/food trucks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x v="1149"/>
    <d v="2016-06-16T09:02:46"/>
    <x v="2"/>
    <b v="0"/>
    <n v="2"/>
    <b v="0"/>
    <n v="1.5E-3"/>
    <n v="37.5"/>
    <s v="food/food trucks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x v="1150"/>
    <d v="2016-01-08T14:54:35"/>
    <x v="0"/>
    <b v="0"/>
    <n v="6"/>
    <b v="0"/>
    <n v="0.1008"/>
    <n v="42"/>
    <s v="food/food trucks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x v="1151"/>
    <d v="2015-09-06T18:27:43"/>
    <x v="0"/>
    <b v="0"/>
    <n v="0"/>
    <b v="0"/>
    <n v="0"/>
    <e v="#DIV/0!"/>
    <s v="food/food trucks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x v="1152"/>
    <d v="2015-05-15T09:01:52"/>
    <x v="0"/>
    <b v="0"/>
    <n v="15"/>
    <b v="0"/>
    <n v="5.6937500000000002E-2"/>
    <n v="60.733333333333334"/>
    <s v="food/food trucks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x v="1153"/>
    <d v="2015-06-18T09:08:25"/>
    <x v="0"/>
    <b v="0"/>
    <n v="1"/>
    <b v="0"/>
    <n v="6.2500000000000003E-3"/>
    <n v="50"/>
    <s v="food/food trucks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x v="1154"/>
    <d v="2015-09-05T18:36:46"/>
    <x v="0"/>
    <b v="0"/>
    <n v="3"/>
    <b v="0"/>
    <n v="6.5000000000000002E-2"/>
    <n v="108.33333333333333"/>
    <s v="food/food trucks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x v="1155"/>
    <d v="2014-08-14T10:20:08"/>
    <x v="3"/>
    <b v="0"/>
    <n v="8"/>
    <b v="0"/>
    <n v="7.5199999999999998E-3"/>
    <n v="23.5"/>
    <s v="food/food trucks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x v="1156"/>
    <d v="2015-02-23T17:42:42"/>
    <x v="0"/>
    <b v="0"/>
    <n v="0"/>
    <b v="0"/>
    <n v="0"/>
    <e v="#DIV/0!"/>
    <s v="food/food trucks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x v="1157"/>
    <d v="2014-12-05T08:04:40"/>
    <x v="3"/>
    <b v="0"/>
    <n v="3"/>
    <b v="0"/>
    <n v="1.5100000000000001E-2"/>
    <n v="50.333333333333336"/>
    <s v="food/food trucks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x v="1158"/>
    <d v="2014-12-08T18:12:08"/>
    <x v="3"/>
    <b v="0"/>
    <n v="3"/>
    <b v="0"/>
    <n v="4.6666666666666671E-3"/>
    <n v="11.666666666666666"/>
    <s v="food/food trucks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x v="1159"/>
    <d v="2015-06-30T07:45:00"/>
    <x v="0"/>
    <b v="0"/>
    <n v="0"/>
    <b v="0"/>
    <n v="0"/>
    <e v="#DIV/0!"/>
    <s v="food/food trucks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x v="1160"/>
    <d v="2015-03-27T18:43:06"/>
    <x v="0"/>
    <b v="0"/>
    <n v="19"/>
    <b v="0"/>
    <n v="3.85E-2"/>
    <n v="60.789473684210527"/>
    <s v="food/food trucks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x v="1161"/>
    <d v="2015-05-19T07:06:29"/>
    <x v="0"/>
    <b v="0"/>
    <n v="0"/>
    <b v="0"/>
    <n v="0"/>
    <e v="#DIV/0!"/>
    <s v="food/food trucks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x v="1162"/>
    <d v="2014-09-25T08:24:24"/>
    <x v="3"/>
    <b v="0"/>
    <n v="2"/>
    <b v="0"/>
    <n v="5.8333333333333338E-4"/>
    <n v="17.5"/>
    <s v="food/food trucks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x v="1163"/>
    <d v="2014-08-09T09:22:00"/>
    <x v="3"/>
    <b v="0"/>
    <n v="0"/>
    <b v="0"/>
    <n v="0"/>
    <e v="#DIV/0!"/>
    <s v="food/food trucks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x v="1164"/>
    <d v="2016-06-18T09:23:02"/>
    <x v="2"/>
    <b v="0"/>
    <n v="0"/>
    <b v="0"/>
    <n v="0"/>
    <e v="#DIV/0!"/>
    <s v="food/food trucks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x v="1165"/>
    <d v="2014-07-05T21:08:50"/>
    <x v="3"/>
    <b v="0"/>
    <n v="25"/>
    <b v="0"/>
    <n v="0.20705000000000001"/>
    <n v="82.82"/>
    <s v="food/food trucks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x v="1166"/>
    <d v="2015-06-25T20:00:00"/>
    <x v="0"/>
    <b v="0"/>
    <n v="8"/>
    <b v="0"/>
    <n v="0.19139999999999999"/>
    <n v="358.875"/>
    <s v="food/food trucks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x v="1167"/>
    <d v="2014-09-12T09:38:15"/>
    <x v="3"/>
    <b v="0"/>
    <n v="16"/>
    <b v="0"/>
    <n v="1.6316666666666667E-2"/>
    <n v="61.1875"/>
    <s v="food/food trucks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x v="1168"/>
    <d v="2016-09-21T17:17:45"/>
    <x v="2"/>
    <b v="0"/>
    <n v="3"/>
    <b v="0"/>
    <n v="5.6666666666666664E-2"/>
    <n v="340"/>
    <s v="food/food trucks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x v="1169"/>
    <d v="2015-02-22T00:29:23"/>
    <x v="0"/>
    <b v="0"/>
    <n v="3"/>
    <b v="0"/>
    <n v="1.6999999999999999E-3"/>
    <n v="5.666666666666667"/>
    <s v="food/food trucks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x v="1170"/>
    <d v="2015-05-30T13:26:11"/>
    <x v="0"/>
    <b v="0"/>
    <n v="2"/>
    <b v="0"/>
    <n v="4.0000000000000001E-3"/>
    <n v="50"/>
    <s v="food/food trucks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x v="1171"/>
    <d v="2014-11-13T12:18:47"/>
    <x v="3"/>
    <b v="0"/>
    <n v="1"/>
    <b v="0"/>
    <n v="1E-3"/>
    <n v="25"/>
    <s v="food/food trucks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x v="1172"/>
    <d v="2014-08-20T08:22:32"/>
    <x v="3"/>
    <b v="0"/>
    <n v="0"/>
    <b v="0"/>
    <n v="0"/>
    <e v="#DIV/0!"/>
    <s v="food/food trucks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x v="1173"/>
    <d v="2015-08-02T20:27:37"/>
    <x v="0"/>
    <b v="0"/>
    <n v="1"/>
    <b v="0"/>
    <n v="2.4000000000000001E-4"/>
    <n v="30"/>
    <s v="food/food trucks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x v="1174"/>
    <d v="2016-05-08T12:12:07"/>
    <x v="2"/>
    <b v="0"/>
    <n v="19"/>
    <b v="0"/>
    <n v="5.906666666666667E-2"/>
    <n v="46.631578947368418"/>
    <s v="food/food trucks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x v="1175"/>
    <d v="2015-07-15T09:28:59"/>
    <x v="0"/>
    <b v="0"/>
    <n v="9"/>
    <b v="0"/>
    <n v="2.9250000000000002E-2"/>
    <n v="65"/>
    <s v="food/food trucks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x v="1176"/>
    <d v="2017-03-06T05:00:00"/>
    <x v="1"/>
    <b v="0"/>
    <n v="1"/>
    <b v="0"/>
    <n v="5.7142857142857142E-5"/>
    <n v="10"/>
    <s v="food/food trucks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x v="1177"/>
    <d v="2014-10-15T07:51:36"/>
    <x v="3"/>
    <b v="0"/>
    <n v="0"/>
    <b v="0"/>
    <n v="0"/>
    <e v="#DIV/0!"/>
    <s v="food/food trucks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x v="1178"/>
    <d v="2014-08-16T13:44:12"/>
    <x v="3"/>
    <b v="0"/>
    <n v="1"/>
    <b v="0"/>
    <n v="6.666666666666667E-5"/>
    <n v="5"/>
    <s v="food/food trucks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x v="1179"/>
    <d v="2015-10-28T09:17:07"/>
    <x v="0"/>
    <b v="0"/>
    <n v="5"/>
    <b v="0"/>
    <n v="5.3333333333333337E-2"/>
    <n v="640"/>
    <s v="food/food trucks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x v="1180"/>
    <d v="2014-06-28T11:21:54"/>
    <x v="3"/>
    <b v="0"/>
    <n v="85"/>
    <b v="0"/>
    <n v="0.11749999999999999"/>
    <n v="69.117647058823536"/>
    <s v="food/food trucks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x v="1181"/>
    <d v="2015-03-01T00:08:41"/>
    <x v="0"/>
    <b v="0"/>
    <n v="3"/>
    <b v="0"/>
    <n v="8.0000000000000007E-5"/>
    <n v="1.3333333333333333"/>
    <s v="food/food trucks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x v="1182"/>
    <d v="2017-01-12T08:42:00"/>
    <x v="2"/>
    <b v="0"/>
    <n v="4"/>
    <b v="0"/>
    <n v="4.2000000000000003E-2"/>
    <n v="10.5"/>
    <s v="food/food trucks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x v="1183"/>
    <d v="2016-11-01T19:59:00"/>
    <x v="2"/>
    <b v="0"/>
    <n v="3"/>
    <b v="0"/>
    <n v="0.04"/>
    <n v="33.333333333333336"/>
    <s v="food/food trucks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x v="1184"/>
    <d v="2017-02-06T06:23:31"/>
    <x v="1"/>
    <b v="0"/>
    <n v="375"/>
    <b v="1"/>
    <n v="1.0493636363636363"/>
    <n v="61.562666666666665"/>
    <s v="photography/photobooks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x v="1185"/>
    <d v="2015-06-07T20:00:00"/>
    <x v="0"/>
    <b v="0"/>
    <n v="111"/>
    <b v="1"/>
    <n v="1.0544"/>
    <n v="118.73873873873873"/>
    <s v="photography/photobooks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x v="1186"/>
    <d v="2015-06-01T14:42:00"/>
    <x v="0"/>
    <b v="0"/>
    <n v="123"/>
    <b v="1"/>
    <n v="1.0673333333333332"/>
    <n v="65.081300813008127"/>
    <s v="photography/photobooks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x v="1187"/>
    <d v="2015-05-17T10:00:00"/>
    <x v="0"/>
    <b v="0"/>
    <n v="70"/>
    <b v="1"/>
    <n v="1.0412571428571429"/>
    <n v="130.15714285714284"/>
    <s v="photography/photobooks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x v="1188"/>
    <d v="2016-12-28T08:49:00"/>
    <x v="2"/>
    <b v="0"/>
    <n v="85"/>
    <b v="1"/>
    <n v="1.6054999999999999"/>
    <n v="37.776470588235291"/>
    <s v="photography/photobooks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x v="1189"/>
    <d v="2016-06-29T15:29:55"/>
    <x v="2"/>
    <b v="0"/>
    <n v="86"/>
    <b v="1"/>
    <n v="1.0777777777777777"/>
    <n v="112.79069767441861"/>
    <s v="photography/photobooks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x v="1190"/>
    <d v="2014-08-31T07:58:45"/>
    <x v="3"/>
    <b v="0"/>
    <n v="13"/>
    <b v="1"/>
    <n v="1.35"/>
    <n v="51.92307692307692"/>
    <s v="photography/photobooks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x v="1191"/>
    <d v="2016-03-20T05:29:20"/>
    <x v="2"/>
    <b v="0"/>
    <n v="33"/>
    <b v="1"/>
    <n v="1.0907407407407408"/>
    <n v="89.242424242424249"/>
    <s v="photography/photobooks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x v="1192"/>
    <d v="2017-02-11T04:09:38"/>
    <x v="1"/>
    <b v="0"/>
    <n v="15"/>
    <b v="1"/>
    <n v="2.9"/>
    <n v="19.333333333333332"/>
    <s v="photography/photobooks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x v="1193"/>
    <d v="2016-04-09T09:37:33"/>
    <x v="2"/>
    <b v="0"/>
    <n v="273"/>
    <b v="1"/>
    <n v="1.0395714285714286"/>
    <n v="79.967032967032964"/>
    <s v="photography/photobooks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x v="1194"/>
    <d v="2015-04-08T03:42:59"/>
    <x v="0"/>
    <b v="0"/>
    <n v="714"/>
    <b v="1"/>
    <n v="3.2223999999999999"/>
    <n v="56.414565826330531"/>
    <s v="photography/photobooks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x v="1195"/>
    <d v="2015-12-20T01:00:00"/>
    <x v="0"/>
    <b v="0"/>
    <n v="170"/>
    <b v="1"/>
    <n v="1.35"/>
    <n v="79.411764705882348"/>
    <s v="photography/photobooks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x v="1196"/>
    <d v="2015-12-18T11:38:59"/>
    <x v="0"/>
    <b v="0"/>
    <n v="512"/>
    <b v="1"/>
    <n v="2.6991034482758622"/>
    <n v="76.439453125"/>
    <s v="photography/photobooks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x v="1197"/>
    <d v="2016-06-12T21:59:00"/>
    <x v="2"/>
    <b v="0"/>
    <n v="314"/>
    <b v="1"/>
    <n v="2.5329333333333333"/>
    <n v="121"/>
    <s v="photography/photobooks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x v="1198"/>
    <d v="2015-12-30T19:00:00"/>
    <x v="0"/>
    <b v="0"/>
    <n v="167"/>
    <b v="1"/>
    <n v="2.6059999999999999"/>
    <n v="54.616766467065865"/>
    <s v="photography/photobooks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x v="1199"/>
    <d v="2015-07-08T10:30:00"/>
    <x v="0"/>
    <b v="0"/>
    <n v="9"/>
    <b v="1"/>
    <n v="1.0131677953348381"/>
    <n v="299.22222222222223"/>
    <s v="photography/photobooks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x v="1200"/>
    <d v="2015-04-16T03:27:36"/>
    <x v="0"/>
    <b v="0"/>
    <n v="103"/>
    <b v="1"/>
    <n v="1.2560416666666667"/>
    <n v="58.533980582524272"/>
    <s v="photography/photobooks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x v="1201"/>
    <d v="2016-07-15T06:34:06"/>
    <x v="2"/>
    <b v="0"/>
    <n v="111"/>
    <b v="1"/>
    <n v="1.0243783333333334"/>
    <n v="55.371801801801809"/>
    <s v="photography/photobooks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x v="1202"/>
    <d v="2015-06-26T22:55:54"/>
    <x v="0"/>
    <b v="0"/>
    <n v="271"/>
    <b v="1"/>
    <n v="1.99244"/>
    <n v="183.80442804428046"/>
    <s v="photography/photobooks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x v="1203"/>
    <d v="2015-05-31T06:45:27"/>
    <x v="0"/>
    <b v="0"/>
    <n v="101"/>
    <b v="1"/>
    <n v="1.0245398773006136"/>
    <n v="165.34653465346534"/>
    <s v="photography/photobooks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x v="1204"/>
    <d v="2015-12-03T21:00:00"/>
    <x v="0"/>
    <b v="0"/>
    <n v="57"/>
    <b v="1"/>
    <n v="1.0294615384615384"/>
    <n v="234.78947368421052"/>
    <s v="photography/photobooks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x v="1205"/>
    <d v="2015-06-13T04:09:11"/>
    <x v="0"/>
    <b v="0"/>
    <n v="62"/>
    <b v="1"/>
    <n v="1.0086153846153847"/>
    <n v="211.48387096774192"/>
    <s v="photography/photobooks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x v="1206"/>
    <d v="2017-03-11T05:29:00"/>
    <x v="1"/>
    <b v="0"/>
    <n v="32"/>
    <b v="1"/>
    <n v="1.1499999999999999"/>
    <n v="32.34375"/>
    <s v="photography/photobooks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x v="1207"/>
    <d v="2016-03-31T02:00:00"/>
    <x v="2"/>
    <b v="0"/>
    <n v="141"/>
    <b v="1"/>
    <n v="1.0416766467065868"/>
    <n v="123.37588652482269"/>
    <s v="photography/photobooks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x v="1208"/>
    <d v="2016-03-24T08:01:04"/>
    <x v="2"/>
    <b v="0"/>
    <n v="75"/>
    <b v="1"/>
    <n v="1.5529999999999999"/>
    <n v="207.06666666666666"/>
    <s v="photography/photobooks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x v="1209"/>
    <d v="2017-02-25T12:18:25"/>
    <x v="1"/>
    <b v="0"/>
    <n v="46"/>
    <b v="1"/>
    <n v="1.06"/>
    <n v="138.2608695652174"/>
    <s v="photography/photobooks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x v="1210"/>
    <d v="2015-05-31T13:00:00"/>
    <x v="0"/>
    <b v="0"/>
    <n v="103"/>
    <b v="1"/>
    <n v="2.5431499999999998"/>
    <n v="493.81553398058253"/>
    <s v="photography/photobooks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x v="1211"/>
    <d v="2016-06-09T12:47:41"/>
    <x v="2"/>
    <b v="0"/>
    <n v="6"/>
    <b v="1"/>
    <n v="1.0109999999999999"/>
    <n v="168.5"/>
    <s v="photography/photobooks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x v="1212"/>
    <d v="2015-11-26T17:00:00"/>
    <x v="0"/>
    <b v="0"/>
    <n v="83"/>
    <b v="1"/>
    <n v="1.2904"/>
    <n v="38.867469879518069"/>
    <s v="photography/photobooks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x v="1213"/>
    <d v="2017-01-31T10:08:20"/>
    <x v="2"/>
    <b v="0"/>
    <n v="108"/>
    <b v="1"/>
    <n v="1.0223076923076924"/>
    <n v="61.527777777777779"/>
    <s v="photography/photobooks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x v="1214"/>
    <d v="2015-06-09T12:10:05"/>
    <x v="0"/>
    <b v="0"/>
    <n v="25"/>
    <b v="1"/>
    <n v="1.3180000000000001"/>
    <n v="105.44"/>
    <s v="photography/photobooks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x v="1215"/>
    <d v="2014-05-30T14:09:16"/>
    <x v="3"/>
    <b v="0"/>
    <n v="549"/>
    <b v="1"/>
    <n v="7.8608020000000005"/>
    <n v="71.592003642987251"/>
    <s v="photography/photobooks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x v="1216"/>
    <d v="2015-10-02T15:03:00"/>
    <x v="0"/>
    <b v="0"/>
    <n v="222"/>
    <b v="1"/>
    <n v="1.4570000000000001"/>
    <n v="91.882882882882882"/>
    <s v="photography/photobooks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x v="1217"/>
    <d v="2016-07-14T11:25:40"/>
    <x v="2"/>
    <b v="0"/>
    <n v="183"/>
    <b v="1"/>
    <n v="1.026"/>
    <n v="148.57377049180329"/>
    <s v="photography/photobooks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x v="1218"/>
    <d v="2015-10-31T19:00:00"/>
    <x v="0"/>
    <b v="0"/>
    <n v="89"/>
    <b v="1"/>
    <n v="1.7227777777777777"/>
    <n v="174.2134831460674"/>
    <s v="photography/photobooks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x v="1219"/>
    <d v="2016-10-20T03:05:13"/>
    <x v="2"/>
    <b v="0"/>
    <n v="253"/>
    <b v="1"/>
    <n v="1.5916819571865444"/>
    <n v="102.86166007905139"/>
    <s v="photography/photobooks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x v="1220"/>
    <d v="2015-08-25T07:05:12"/>
    <x v="0"/>
    <b v="0"/>
    <n v="140"/>
    <b v="1"/>
    <n v="1.0376666666666667"/>
    <n v="111.17857142857143"/>
    <s v="photography/photobooks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x v="1221"/>
    <d v="2016-12-03T16:00:00"/>
    <x v="2"/>
    <b v="0"/>
    <n v="103"/>
    <b v="1"/>
    <n v="1.1140954545454547"/>
    <n v="23.796213592233013"/>
    <s v="photography/photobooks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x v="1222"/>
    <d v="2016-03-31T20:00:00"/>
    <x v="2"/>
    <b v="0"/>
    <n v="138"/>
    <b v="1"/>
    <n v="2.80375"/>
    <n v="81.268115942028984"/>
    <s v="photography/photobooks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x v="1223"/>
    <d v="2016-11-09T21:15:09"/>
    <x v="2"/>
    <b v="0"/>
    <n v="191"/>
    <b v="1"/>
    <n v="1.1210606060606061"/>
    <n v="116.21465968586388"/>
    <s v="photography/photobooks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x v="1224"/>
    <d v="2014-06-06T05:11:42"/>
    <x v="3"/>
    <b v="0"/>
    <n v="18"/>
    <b v="0"/>
    <n v="7.0666666666666669E-2"/>
    <n v="58.888888888888886"/>
    <s v="music/world music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x v="1225"/>
    <d v="2013-10-22T13:44:38"/>
    <x v="4"/>
    <b v="0"/>
    <n v="3"/>
    <b v="0"/>
    <n v="4.3999999999999997E-2"/>
    <n v="44"/>
    <s v="music/world music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x v="1226"/>
    <d v="2014-04-20T17:00:00"/>
    <x v="3"/>
    <b v="0"/>
    <n v="40"/>
    <b v="0"/>
    <n v="3.8739999999999997E-2"/>
    <n v="48.424999999999997"/>
    <s v="music/world music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x v="1227"/>
    <d v="2014-08-06T23:00:00"/>
    <x v="3"/>
    <b v="0"/>
    <n v="0"/>
    <b v="0"/>
    <n v="0"/>
    <e v="#DIV/0!"/>
    <s v="music/world music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x v="1228"/>
    <d v="2011-09-28T09:30:08"/>
    <x v="6"/>
    <b v="0"/>
    <n v="24"/>
    <b v="0"/>
    <n v="0.29299999999999998"/>
    <n v="61.041666666666664"/>
    <s v="music/world music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x v="1229"/>
    <d v="2012-04-16T08:00:00"/>
    <x v="5"/>
    <b v="0"/>
    <n v="1"/>
    <b v="0"/>
    <n v="9.0909090909090905E-3"/>
    <n v="25"/>
    <s v="music/world music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x v="1230"/>
    <d v="2011-02-24T15:20:30"/>
    <x v="6"/>
    <b v="0"/>
    <n v="0"/>
    <b v="0"/>
    <n v="0"/>
    <e v="#DIV/0!"/>
    <s v="music/world music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x v="1231"/>
    <d v="2015-08-27T17:00:00"/>
    <x v="0"/>
    <b v="0"/>
    <n v="0"/>
    <b v="0"/>
    <n v="0"/>
    <e v="#DIV/0!"/>
    <s v="music/world music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x v="1232"/>
    <d v="2013-10-06T12:21:10"/>
    <x v="4"/>
    <b v="0"/>
    <n v="1"/>
    <b v="0"/>
    <n v="8.0000000000000002E-3"/>
    <n v="40"/>
    <s v="music/world music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x v="1233"/>
    <d v="2012-02-21T14:46:14"/>
    <x v="5"/>
    <b v="0"/>
    <n v="6"/>
    <b v="0"/>
    <n v="0.11600000000000001"/>
    <n v="19.333333333333332"/>
    <s v="music/world music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x v="1234"/>
    <d v="2015-02-02T10:55:42"/>
    <x v="0"/>
    <b v="0"/>
    <n v="0"/>
    <b v="0"/>
    <n v="0"/>
    <e v="#DIV/0!"/>
    <s v="music/world music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x v="1235"/>
    <d v="2013-12-14T19:14:59"/>
    <x v="4"/>
    <b v="0"/>
    <n v="6"/>
    <b v="0"/>
    <n v="2.787363950092912E-2"/>
    <n v="35"/>
    <s v="music/world music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x v="1236"/>
    <d v="2012-07-28T08:00:00"/>
    <x v="5"/>
    <b v="0"/>
    <n v="0"/>
    <b v="0"/>
    <n v="0"/>
    <e v="#DIV/0!"/>
    <s v="music/world music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x v="1237"/>
    <d v="2012-08-23T22:47:45"/>
    <x v="5"/>
    <b v="0"/>
    <n v="0"/>
    <b v="0"/>
    <n v="0"/>
    <e v="#DIV/0!"/>
    <s v="music/world music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x v="1238"/>
    <d v="2011-08-06T06:38:56"/>
    <x v="6"/>
    <b v="0"/>
    <n v="3"/>
    <b v="0"/>
    <n v="0.17799999999999999"/>
    <n v="59.333333333333336"/>
    <s v="music/world music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x v="1239"/>
    <d v="2012-01-05T15:06:07"/>
    <x v="6"/>
    <b v="0"/>
    <n v="0"/>
    <b v="0"/>
    <n v="0"/>
    <e v="#DIV/0!"/>
    <s v="music/world music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x v="1240"/>
    <d v="2013-07-12T13:51:00"/>
    <x v="4"/>
    <b v="0"/>
    <n v="8"/>
    <b v="0"/>
    <n v="3.0124999999999999E-2"/>
    <n v="30.125"/>
    <s v="music/world music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x v="1241"/>
    <d v="2014-11-02T21:59:00"/>
    <x v="3"/>
    <b v="0"/>
    <n v="34"/>
    <b v="0"/>
    <n v="0.50739999999999996"/>
    <n v="74.617647058823536"/>
    <s v="music/world music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x v="1242"/>
    <d v="2011-09-11T05:18:00"/>
    <x v="6"/>
    <b v="0"/>
    <n v="1"/>
    <b v="0"/>
    <n v="5.4884742041712408E-3"/>
    <n v="5"/>
    <s v="music/world music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x v="1243"/>
    <d v="2011-07-08T13:00:00"/>
    <x v="6"/>
    <b v="0"/>
    <n v="38"/>
    <b v="0"/>
    <n v="0.14091666666666666"/>
    <n v="44.5"/>
    <s v="music/world music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x v="1244"/>
    <d v="2013-04-22T13:00:00"/>
    <x v="4"/>
    <b v="1"/>
    <n v="45"/>
    <b v="1"/>
    <n v="1.038"/>
    <n v="46.133333333333333"/>
    <s v="music/rock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x v="1245"/>
    <d v="2014-06-14T06:23:54"/>
    <x v="3"/>
    <b v="1"/>
    <n v="17"/>
    <b v="1"/>
    <n v="1.2024999999999999"/>
    <n v="141.47058823529412"/>
    <s v="music/rock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x v="1246"/>
    <d v="2011-12-05T18:02:29"/>
    <x v="6"/>
    <b v="1"/>
    <n v="31"/>
    <b v="1"/>
    <n v="1.17"/>
    <n v="75.483870967741936"/>
    <s v="music/rock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x v="1247"/>
    <d v="2013-05-05T23:00:55"/>
    <x v="4"/>
    <b v="1"/>
    <n v="50"/>
    <b v="1"/>
    <n v="1.2214285714285715"/>
    <n v="85.5"/>
    <s v="music/rock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x v="1248"/>
    <d v="2014-06-12T22:59:00"/>
    <x v="3"/>
    <b v="1"/>
    <n v="59"/>
    <b v="1"/>
    <n v="1.5164"/>
    <n v="64.254237288135599"/>
    <s v="music/rock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x v="1249"/>
    <d v="2012-07-07T09:46:51"/>
    <x v="5"/>
    <b v="1"/>
    <n v="81"/>
    <b v="1"/>
    <n v="1.0444"/>
    <n v="64.46913580246914"/>
    <s v="music/rock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x v="1250"/>
    <d v="2014-09-06T07:25:31"/>
    <x v="3"/>
    <b v="1"/>
    <n v="508"/>
    <b v="1"/>
    <n v="2.0015333333333332"/>
    <n v="118.2007874015748"/>
    <s v="music/rock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x v="1251"/>
    <d v="2011-09-25T11:32:47"/>
    <x v="6"/>
    <b v="1"/>
    <n v="74"/>
    <b v="1"/>
    <n v="1.018"/>
    <n v="82.540540540540547"/>
    <s v="music/rock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x v="1252"/>
    <d v="2013-10-24T15:42:49"/>
    <x v="4"/>
    <b v="1"/>
    <n v="141"/>
    <b v="1"/>
    <n v="1.3765714285714286"/>
    <n v="34.170212765957444"/>
    <s v="music/rock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x v="1253"/>
    <d v="2014-09-03T10:48:27"/>
    <x v="3"/>
    <b v="1"/>
    <n v="711"/>
    <b v="1"/>
    <n v="3038.3319999999999"/>
    <n v="42.73322081575246"/>
    <s v="music/rock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x v="1254"/>
    <d v="2010-12-31T20:59:00"/>
    <x v="7"/>
    <b v="1"/>
    <n v="141"/>
    <b v="1"/>
    <n v="1.9885074626865671"/>
    <n v="94.489361702127653"/>
    <s v="music/rock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x v="1255"/>
    <d v="2013-12-01T13:17:32"/>
    <x v="4"/>
    <b v="1"/>
    <n v="109"/>
    <b v="1"/>
    <n v="2.0236666666666667"/>
    <n v="55.697247706422019"/>
    <s v="music/rock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x v="1256"/>
    <d v="2012-02-12T14:03:51"/>
    <x v="5"/>
    <b v="1"/>
    <n v="361"/>
    <b v="1"/>
    <n v="1.1796376666666666"/>
    <n v="98.030831024930734"/>
    <s v="music/rock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x v="1257"/>
    <d v="2011-04-02T17:03:10"/>
    <x v="6"/>
    <b v="1"/>
    <n v="176"/>
    <b v="1"/>
    <n v="2.9472727272727273"/>
    <n v="92.102272727272734"/>
    <s v="music/rock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x v="1258"/>
    <d v="2013-08-31T06:40:12"/>
    <x v="4"/>
    <b v="1"/>
    <n v="670"/>
    <b v="1"/>
    <n v="2.1314633333333335"/>
    <n v="38.175462686567165"/>
    <s v="music/rock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x v="1259"/>
    <d v="2014-06-08T19:59:00"/>
    <x v="3"/>
    <b v="1"/>
    <n v="96"/>
    <b v="1"/>
    <n v="1.0424"/>
    <n v="27.145833333333332"/>
    <s v="music/rock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x v="1260"/>
    <d v="2014-02-26T12:13:40"/>
    <x v="3"/>
    <b v="1"/>
    <n v="74"/>
    <b v="1"/>
    <n v="1.1366666666666667"/>
    <n v="50.689189189189186"/>
    <s v="music/rock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x v="1261"/>
    <d v="2014-01-29T00:13:47"/>
    <x v="4"/>
    <b v="1"/>
    <n v="52"/>
    <b v="1"/>
    <n v="1.0125"/>
    <n v="38.942307692307693"/>
    <s v="music/rock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x v="1262"/>
    <d v="2014-02-16T10:18:12"/>
    <x v="3"/>
    <b v="1"/>
    <n v="105"/>
    <b v="1"/>
    <n v="1.2541538461538462"/>
    <n v="77.638095238095232"/>
    <s v="music/rock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x v="1263"/>
    <d v="2014-03-28T17:00:00"/>
    <x v="3"/>
    <b v="1"/>
    <n v="41"/>
    <b v="1"/>
    <n v="1.19"/>
    <n v="43.536585365853661"/>
    <s v="music/rock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x v="1264"/>
    <d v="2013-10-29T07:54:43"/>
    <x v="4"/>
    <b v="1"/>
    <n v="34"/>
    <b v="1"/>
    <n v="1.6646153846153846"/>
    <n v="31.823529411764707"/>
    <s v="music/rock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x v="1265"/>
    <d v="2010-11-30T07:43:35"/>
    <x v="7"/>
    <b v="1"/>
    <n v="66"/>
    <b v="1"/>
    <n v="1.1914771428571429"/>
    <n v="63.184393939393942"/>
    <s v="music/rock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x v="1266"/>
    <d v="2014-01-11T13:02:25"/>
    <x v="4"/>
    <b v="1"/>
    <n v="50"/>
    <b v="1"/>
    <n v="1.0047368421052632"/>
    <n v="190.9"/>
    <s v="music/rock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x v="1267"/>
    <d v="2013-07-24T06:02:38"/>
    <x v="4"/>
    <b v="1"/>
    <n v="159"/>
    <b v="1"/>
    <n v="1.018"/>
    <n v="140.85534591194968"/>
    <s v="music/rock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x v="1268"/>
    <d v="2013-09-20T12:17:27"/>
    <x v="4"/>
    <b v="1"/>
    <n v="182"/>
    <b v="1"/>
    <n v="1.1666666666666667"/>
    <n v="76.92307692307692"/>
    <s v="music/rock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x v="1269"/>
    <d v="2016-04-15T16:00:00"/>
    <x v="2"/>
    <b v="1"/>
    <n v="206"/>
    <b v="1"/>
    <n v="1.0864893617021276"/>
    <n v="99.15533980582525"/>
    <s v="music/rock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x v="1270"/>
    <d v="2012-03-25T11:34:02"/>
    <x v="5"/>
    <b v="1"/>
    <n v="169"/>
    <b v="1"/>
    <n v="1.1472"/>
    <n v="67.881656804733723"/>
    <s v="music/rock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x v="1271"/>
    <d v="2013-11-13T09:24:19"/>
    <x v="4"/>
    <b v="1"/>
    <n v="31"/>
    <b v="1"/>
    <n v="1.018"/>
    <n v="246.29032258064515"/>
    <s v="music/rock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x v="1272"/>
    <d v="2010-06-14T20:00:00"/>
    <x v="7"/>
    <b v="1"/>
    <n v="28"/>
    <b v="1"/>
    <n v="1.06"/>
    <n v="189.28571428571428"/>
    <s v="music/rock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x v="1273"/>
    <d v="2014-08-31T09:31:31"/>
    <x v="3"/>
    <b v="1"/>
    <n v="54"/>
    <b v="1"/>
    <n v="1.0349999999999999"/>
    <n v="76.666666666666671"/>
    <s v="music/rock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x v="1274"/>
    <d v="2012-08-30T08:33:45"/>
    <x v="5"/>
    <b v="1"/>
    <n v="467"/>
    <b v="1"/>
    <n v="1.5497535999999998"/>
    <n v="82.963254817987149"/>
    <s v="music/rock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x v="1275"/>
    <d v="2013-08-07T12:49:47"/>
    <x v="4"/>
    <b v="1"/>
    <n v="389"/>
    <b v="1"/>
    <n v="1.6214066666666667"/>
    <n v="62.522107969151669"/>
    <s v="music/rock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x v="1276"/>
    <d v="2009-08-31T20:00:00"/>
    <x v="8"/>
    <b v="1"/>
    <n v="68"/>
    <b v="1"/>
    <n v="1.0442100000000001"/>
    <n v="46.06808823529412"/>
    <s v="music/rock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x v="1277"/>
    <d v="2012-09-04T05:29:07"/>
    <x v="5"/>
    <b v="1"/>
    <n v="413"/>
    <b v="1"/>
    <n v="1.0612433333333333"/>
    <n v="38.543946731234868"/>
    <s v="music/rock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x v="1278"/>
    <d v="2014-06-24T18:00:00"/>
    <x v="3"/>
    <b v="1"/>
    <n v="190"/>
    <b v="1"/>
    <n v="1.5493846153846154"/>
    <n v="53.005263157894738"/>
    <s v="music/rock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x v="1279"/>
    <d v="2014-03-23T17:22:50"/>
    <x v="3"/>
    <b v="1"/>
    <n v="189"/>
    <b v="1"/>
    <n v="1.1077157238734421"/>
    <n v="73.355396825396824"/>
    <s v="music/rock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x v="1280"/>
    <d v="2011-03-01T10:10:54"/>
    <x v="7"/>
    <b v="1"/>
    <n v="130"/>
    <b v="1"/>
    <n v="1.1091186666666666"/>
    <n v="127.97523076923076"/>
    <s v="music/rock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x v="1281"/>
    <d v="2013-07-28T09:50:36"/>
    <x v="4"/>
    <b v="1"/>
    <n v="74"/>
    <b v="1"/>
    <n v="1.1071428571428572"/>
    <n v="104.72972972972973"/>
    <s v="music/rock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x v="1282"/>
    <d v="2013-12-08T20:59:00"/>
    <x v="4"/>
    <b v="1"/>
    <n v="274"/>
    <b v="1"/>
    <n v="1.2361333333333333"/>
    <n v="67.671532846715323"/>
    <s v="music/rock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x v="1283"/>
    <d v="2013-03-10T20:00:00"/>
    <x v="4"/>
    <b v="1"/>
    <n v="22"/>
    <b v="1"/>
    <n v="2.1105"/>
    <n v="95.931818181818187"/>
    <s v="music/rock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x v="1284"/>
    <d v="2016-12-31T08:59:00"/>
    <x v="2"/>
    <b v="0"/>
    <n v="31"/>
    <b v="1"/>
    <n v="1.01"/>
    <n v="65.161290322580641"/>
    <s v="theater/plays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x v="1285"/>
    <d v="2015-06-20T05:59:35"/>
    <x v="0"/>
    <b v="0"/>
    <n v="63"/>
    <b v="1"/>
    <n v="1.0165"/>
    <n v="32.269841269841272"/>
    <s v="theater/plays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x v="1286"/>
    <d v="2015-02-17T06:00:00"/>
    <x v="0"/>
    <b v="0"/>
    <n v="20"/>
    <b v="1"/>
    <n v="1.0833333333333333"/>
    <n v="81.25"/>
    <s v="theater/plays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x v="1287"/>
    <d v="2015-06-12T06:54:16"/>
    <x v="0"/>
    <b v="0"/>
    <n v="25"/>
    <b v="1"/>
    <n v="2.42"/>
    <n v="24.2"/>
    <s v="theater/plays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x v="1288"/>
    <d v="2016-08-09T20:00:00"/>
    <x v="2"/>
    <b v="0"/>
    <n v="61"/>
    <b v="1"/>
    <n v="1.0044999999999999"/>
    <n v="65.868852459016395"/>
    <s v="theater/plays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x v="1289"/>
    <d v="2017-01-03T19:14:05"/>
    <x v="2"/>
    <b v="0"/>
    <n v="52"/>
    <b v="1"/>
    <n v="1.2506666666666666"/>
    <n v="36.07692307692308"/>
    <s v="theater/plays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x v="1290"/>
    <d v="2015-04-22T22:59:00"/>
    <x v="0"/>
    <b v="0"/>
    <n v="86"/>
    <b v="1"/>
    <n v="1.0857142857142856"/>
    <n v="44.186046511627907"/>
    <s v="theater/plays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x v="1291"/>
    <d v="2015-04-06T23:00:00"/>
    <x v="0"/>
    <b v="0"/>
    <n v="42"/>
    <b v="1"/>
    <n v="1.4570000000000001"/>
    <n v="104.07142857142857"/>
    <s v="theater/plays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x v="1292"/>
    <d v="2015-10-06T14:59:00"/>
    <x v="0"/>
    <b v="0"/>
    <n v="52"/>
    <b v="1"/>
    <n v="1.1000000000000001"/>
    <n v="35.96153846153846"/>
    <s v="theater/plays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x v="1293"/>
    <d v="2015-11-14T09:49:31"/>
    <x v="0"/>
    <b v="0"/>
    <n v="120"/>
    <b v="1"/>
    <n v="1.0223333333333333"/>
    <n v="127.79166666666667"/>
    <s v="theater/plays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x v="1294"/>
    <d v="2015-10-19T03:00:00"/>
    <x v="0"/>
    <b v="0"/>
    <n v="22"/>
    <b v="1"/>
    <n v="1.22"/>
    <n v="27.727272727272727"/>
    <s v="theater/plays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x v="1295"/>
    <d v="2015-07-29T09:00:00"/>
    <x v="0"/>
    <b v="0"/>
    <n v="64"/>
    <b v="1"/>
    <n v="1.0196000000000001"/>
    <n v="39.828125"/>
    <s v="theater/plays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x v="1296"/>
    <d v="2016-03-13T16:12:53"/>
    <x v="2"/>
    <b v="0"/>
    <n v="23"/>
    <b v="1"/>
    <n v="1.411764705882353"/>
    <n v="52.173913043478258"/>
    <s v="theater/plays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x v="1297"/>
    <d v="2016-05-01T09:55:58"/>
    <x v="2"/>
    <b v="0"/>
    <n v="238"/>
    <b v="1"/>
    <n v="1.0952500000000001"/>
    <n v="92.037815126050418"/>
    <s v="theater/plays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x v="1298"/>
    <d v="2016-04-28T08:20:32"/>
    <x v="2"/>
    <b v="0"/>
    <n v="33"/>
    <b v="1"/>
    <n v="1.0465"/>
    <n v="63.424242424242422"/>
    <s v="theater/plays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x v="1299"/>
    <d v="2015-07-14T11:32:39"/>
    <x v="0"/>
    <b v="0"/>
    <n v="32"/>
    <b v="1"/>
    <n v="1.24"/>
    <n v="135.625"/>
    <s v="theater/plays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x v="1300"/>
    <d v="2016-06-01T10:57:00"/>
    <x v="2"/>
    <b v="0"/>
    <n v="24"/>
    <b v="1"/>
    <n v="1.35"/>
    <n v="168.75"/>
    <s v="theater/plays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x v="1301"/>
    <d v="2015-07-20T19:00:00"/>
    <x v="0"/>
    <b v="0"/>
    <n v="29"/>
    <b v="1"/>
    <n v="1.0275000000000001"/>
    <n v="70.862068965517238"/>
    <s v="theater/plays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x v="1302"/>
    <d v="2016-11-30T18:23:31"/>
    <x v="2"/>
    <b v="0"/>
    <n v="50"/>
    <b v="1"/>
    <n v="1"/>
    <n v="50"/>
    <s v="theater/plays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x v="1303"/>
    <d v="2016-07-31T03:00:00"/>
    <x v="2"/>
    <b v="0"/>
    <n v="108"/>
    <b v="1"/>
    <n v="1.3026085714285716"/>
    <n v="42.214166666666671"/>
    <s v="theater/plays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x v="1304"/>
    <d v="2017-03-12T19:40:05"/>
    <x v="1"/>
    <b v="0"/>
    <n v="104"/>
    <b v="0"/>
    <n v="0.39627499999999999"/>
    <n v="152.41346153846155"/>
    <s v="technology/wearables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x v="1305"/>
    <d v="2016-07-21T09:30:00"/>
    <x v="2"/>
    <b v="0"/>
    <n v="86"/>
    <b v="0"/>
    <n v="0.25976666666666665"/>
    <n v="90.616279069767444"/>
    <s v="technology/wearables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x v="1306"/>
    <d v="2014-12-04T02:58:54"/>
    <x v="3"/>
    <b v="0"/>
    <n v="356"/>
    <b v="0"/>
    <n v="0.65246363636363636"/>
    <n v="201.60393258426967"/>
    <s v="technology/wearables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x v="1307"/>
    <d v="2016-02-17T04:04:39"/>
    <x v="2"/>
    <b v="0"/>
    <n v="45"/>
    <b v="0"/>
    <n v="0.11514000000000001"/>
    <n v="127.93333333333334"/>
    <s v="technology/wearables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x v="1308"/>
    <d v="2016-10-08T06:43:32"/>
    <x v="2"/>
    <b v="0"/>
    <n v="38"/>
    <b v="0"/>
    <n v="0.11360000000000001"/>
    <n v="29.894736842105264"/>
    <s v="technology/wearables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x v="1309"/>
    <d v="2015-10-15T13:11:08"/>
    <x v="0"/>
    <b v="0"/>
    <n v="35"/>
    <b v="0"/>
    <n v="1.1199130434782609"/>
    <n v="367.97142857142859"/>
    <s v="technology/wearables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x v="1310"/>
    <d v="2016-08-19T08:00:50"/>
    <x v="2"/>
    <b v="0"/>
    <n v="24"/>
    <b v="0"/>
    <n v="0.155"/>
    <n v="129.16666666666666"/>
    <s v="technology/wearables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x v="1311"/>
    <d v="2016-11-30T12:15:19"/>
    <x v="2"/>
    <b v="0"/>
    <n v="100"/>
    <b v="0"/>
    <n v="0.32028000000000001"/>
    <n v="800.7"/>
    <s v="technology/wearables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x v="1312"/>
    <d v="2015-04-18T08:52:02"/>
    <x v="0"/>
    <b v="0"/>
    <n v="1"/>
    <b v="0"/>
    <n v="6.0869565217391303E-3"/>
    <n v="28"/>
    <s v="technology/wearables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x v="1313"/>
    <d v="2016-03-03T09:01:54"/>
    <x v="2"/>
    <b v="0"/>
    <n v="122"/>
    <b v="0"/>
    <n v="0.31114999999999998"/>
    <n v="102.01639344262296"/>
    <s v="technology/wearables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x v="1314"/>
    <d v="2016-10-21T08:04:20"/>
    <x v="2"/>
    <b v="0"/>
    <n v="11"/>
    <b v="0"/>
    <n v="1.1266666666666666E-2"/>
    <n v="184.36363636363637"/>
    <s v="technology/wearables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x v="1315"/>
    <d v="2015-11-05T17:00:00"/>
    <x v="0"/>
    <b v="0"/>
    <n v="248"/>
    <b v="0"/>
    <n v="0.40404000000000001"/>
    <n v="162.91935483870967"/>
    <s v="technology/wearables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x v="1316"/>
    <d v="2016-02-28T15:05:09"/>
    <x v="2"/>
    <b v="0"/>
    <n v="1"/>
    <b v="0"/>
    <n v="1.3333333333333333E-5"/>
    <n v="1"/>
    <s v="technology/wearables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x v="1317"/>
    <d v="2016-07-21T06:00:00"/>
    <x v="2"/>
    <b v="0"/>
    <n v="19"/>
    <b v="0"/>
    <n v="5.7334999999999997E-2"/>
    <n v="603.52631578947364"/>
    <s v="technology/wearables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x v="1318"/>
    <d v="2015-01-10T17:02:52"/>
    <x v="3"/>
    <b v="0"/>
    <n v="135"/>
    <b v="0"/>
    <n v="0.15325"/>
    <n v="45.407407407407405"/>
    <s v="technology/wearables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x v="1319"/>
    <d v="2014-07-11T08:00:00"/>
    <x v="3"/>
    <b v="0"/>
    <n v="9"/>
    <b v="0"/>
    <n v="0.15103448275862069"/>
    <n v="97.333333333333329"/>
    <s v="technology/wearables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x v="1320"/>
    <d v="2016-12-30T15:00:00"/>
    <x v="2"/>
    <b v="0"/>
    <n v="3"/>
    <b v="0"/>
    <n v="5.0299999999999997E-3"/>
    <n v="167.66666666666666"/>
    <s v="technology/wearables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x v="1321"/>
    <d v="2016-12-23T09:58:57"/>
    <x v="2"/>
    <b v="0"/>
    <n v="7"/>
    <b v="0"/>
    <n v="1.3028138528138528E-2"/>
    <n v="859.85714285714289"/>
    <s v="technology/wearables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x v="1322"/>
    <d v="2015-05-21T07:45:25"/>
    <x v="0"/>
    <b v="0"/>
    <n v="4"/>
    <b v="0"/>
    <n v="3.0285714285714286E-3"/>
    <n v="26.5"/>
    <s v="technology/wearables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x v="1323"/>
    <d v="2016-04-25T22:55:00"/>
    <x v="2"/>
    <b v="0"/>
    <n v="44"/>
    <b v="0"/>
    <n v="8.8800000000000004E-2"/>
    <n v="30.272727272727273"/>
    <s v="technology/wearables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x v="1324"/>
    <d v="2016-10-13T07:12:32"/>
    <x v="2"/>
    <b v="0"/>
    <n v="90"/>
    <b v="0"/>
    <n v="9.8400000000000001E-2"/>
    <n v="54.666666666666664"/>
    <s v="technology/wearables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x v="1325"/>
    <d v="2016-12-29T18:03:55"/>
    <x v="2"/>
    <b v="0"/>
    <n v="8"/>
    <b v="0"/>
    <n v="2.4299999999999999E-2"/>
    <n v="60.75"/>
    <s v="technology/wearables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x v="1326"/>
    <d v="2015-01-15T11:00:28"/>
    <x v="3"/>
    <b v="0"/>
    <n v="11"/>
    <b v="0"/>
    <n v="1.1299999999999999E-2"/>
    <n v="102.72727272727273"/>
    <s v="technology/wearables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x v="1327"/>
    <d v="2015-05-29T08:17:15"/>
    <x v="0"/>
    <b v="0"/>
    <n v="41"/>
    <b v="0"/>
    <n v="3.5520833333333335E-2"/>
    <n v="41.585365853658537"/>
    <s v="technology/wearables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x v="1328"/>
    <d v="2016-10-14T07:25:34"/>
    <x v="2"/>
    <b v="0"/>
    <n v="15"/>
    <b v="0"/>
    <n v="2.3306666666666667E-2"/>
    <n v="116.53333333333333"/>
    <s v="technology/wearables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x v="1329"/>
    <d v="2014-12-01T22:19:05"/>
    <x v="3"/>
    <b v="0"/>
    <n v="9"/>
    <b v="0"/>
    <n v="8.1600000000000006E-3"/>
    <n v="45.333333333333336"/>
    <s v="technology/wearables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x v="1330"/>
    <d v="2016-07-01T20:00:00"/>
    <x v="2"/>
    <b v="0"/>
    <n v="50"/>
    <b v="0"/>
    <n v="0.22494285714285714"/>
    <n v="157.46"/>
    <s v="technology/wearables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x v="1331"/>
    <d v="2016-08-17T04:05:54"/>
    <x v="2"/>
    <b v="0"/>
    <n v="34"/>
    <b v="0"/>
    <n v="1.3668E-2"/>
    <n v="100.5"/>
    <s v="technology/wearables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x v="1332"/>
    <d v="2017-01-26T17:26:48"/>
    <x v="2"/>
    <b v="0"/>
    <n v="0"/>
    <b v="0"/>
    <n v="0"/>
    <e v="#DIV/0!"/>
    <s v="technology/wearables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x v="1333"/>
    <d v="2014-07-15T18:33:45"/>
    <x v="3"/>
    <b v="0"/>
    <n v="0"/>
    <b v="0"/>
    <n v="0"/>
    <e v="#DIV/0!"/>
    <s v="technology/wearables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x v="1334"/>
    <d v="2016-03-11T10:34:47"/>
    <x v="2"/>
    <b v="0"/>
    <n v="276"/>
    <b v="0"/>
    <n v="0.10754135338345865"/>
    <n v="51.822463768115945"/>
    <s v="technology/wearables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x v="1335"/>
    <d v="2015-12-05T14:28:22"/>
    <x v="0"/>
    <b v="0"/>
    <n v="16"/>
    <b v="0"/>
    <n v="0.1976"/>
    <n v="308.75"/>
    <s v="technology/wearables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x v="1336"/>
    <d v="2014-12-17T12:43:48"/>
    <x v="3"/>
    <b v="0"/>
    <n v="224"/>
    <b v="0"/>
    <n v="0.84946999999999995"/>
    <n v="379.22767857142856"/>
    <s v="technology/wearables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x v="1337"/>
    <d v="2017-03-03T05:51:19"/>
    <x v="1"/>
    <b v="0"/>
    <n v="140"/>
    <b v="0"/>
    <n v="0.49381999999999998"/>
    <n v="176.36428571428573"/>
    <s v="technology/wearables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x v="1338"/>
    <d v="2015-08-02T11:17:13"/>
    <x v="0"/>
    <b v="0"/>
    <n v="15"/>
    <b v="0"/>
    <n v="3.3033333333333331E-2"/>
    <n v="66.066666666666663"/>
    <s v="technology/wearables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x v="1339"/>
    <d v="2014-12-08T08:31:55"/>
    <x v="3"/>
    <b v="0"/>
    <n v="37"/>
    <b v="0"/>
    <n v="6.6339999999999996E-2"/>
    <n v="89.648648648648646"/>
    <s v="technology/wearables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x v="1340"/>
    <d v="2014-08-15T06:17:33"/>
    <x v="3"/>
    <b v="0"/>
    <n v="0"/>
    <b v="0"/>
    <n v="0"/>
    <e v="#DIV/0!"/>
    <s v="technology/wearables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x v="1341"/>
    <d v="2016-10-01T06:58:37"/>
    <x v="2"/>
    <b v="0"/>
    <n v="46"/>
    <b v="0"/>
    <n v="0.7036"/>
    <n v="382.39130434782606"/>
    <s v="technology/wearables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x v="1342"/>
    <d v="2015-07-17T11:35:39"/>
    <x v="0"/>
    <b v="0"/>
    <n v="1"/>
    <b v="0"/>
    <n v="2E-3"/>
    <n v="100"/>
    <s v="technology/wearables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x v="1343"/>
    <d v="2016-08-18T19:59:00"/>
    <x v="2"/>
    <b v="0"/>
    <n v="323"/>
    <b v="0"/>
    <n v="1.02298"/>
    <n v="158.35603715170279"/>
    <s v="technology/wearables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x v="1344"/>
    <d v="2016-06-30T10:57:19"/>
    <x v="2"/>
    <b v="0"/>
    <n v="139"/>
    <b v="1"/>
    <n v="3.7773333333333334"/>
    <n v="40.762589928057551"/>
    <s v="publishing/nonfiction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x v="1345"/>
    <d v="2014-07-14T11:32:39"/>
    <x v="3"/>
    <b v="0"/>
    <n v="7"/>
    <b v="1"/>
    <n v="1.25"/>
    <n v="53.571428571428569"/>
    <s v="publishing/nonfiction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x v="1346"/>
    <d v="2013-06-26T17:49:11"/>
    <x v="4"/>
    <b v="0"/>
    <n v="149"/>
    <b v="1"/>
    <n v="1.473265306122449"/>
    <n v="48.449664429530202"/>
    <s v="publishing/nonfiction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x v="1347"/>
    <d v="2015-03-07T07:18:45"/>
    <x v="0"/>
    <b v="0"/>
    <n v="31"/>
    <b v="1"/>
    <n v="1.022"/>
    <n v="82.41935483870968"/>
    <s v="publishing/nonfiction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x v="1348"/>
    <d v="2014-12-18T04:08:53"/>
    <x v="3"/>
    <b v="0"/>
    <n v="26"/>
    <b v="1"/>
    <n v="1.018723404255319"/>
    <n v="230.19230769230768"/>
    <s v="publishing/nonfiction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x v="1349"/>
    <d v="2015-12-15T22:59:00"/>
    <x v="0"/>
    <b v="0"/>
    <n v="172"/>
    <b v="1"/>
    <n v="2.0419999999999998"/>
    <n v="59.360465116279073"/>
    <s v="publishing/nonfiction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x v="1350"/>
    <d v="2015-12-25T16:18:54"/>
    <x v="0"/>
    <b v="0"/>
    <n v="78"/>
    <b v="1"/>
    <n v="1.0405"/>
    <n v="66.698717948717942"/>
    <s v="publishing/nonfiction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x v="1351"/>
    <d v="2016-02-12T09:45:44"/>
    <x v="2"/>
    <b v="0"/>
    <n v="120"/>
    <b v="1"/>
    <n v="1.0126500000000001"/>
    <n v="168.77500000000001"/>
    <s v="publishing/nonfiction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x v="1352"/>
    <d v="2015-09-04T19:59:00"/>
    <x v="0"/>
    <b v="0"/>
    <n v="227"/>
    <b v="1"/>
    <n v="1.3613999999999999"/>
    <n v="59.973568281938327"/>
    <s v="publishing/nonfiction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x v="1353"/>
    <d v="2013-03-10T16:00:00"/>
    <x v="4"/>
    <b v="0"/>
    <n v="42"/>
    <b v="1"/>
    <n v="1.3360000000000001"/>
    <n v="31.80952380952381"/>
    <s v="publishing/nonfiction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x v="1354"/>
    <d v="2016-06-11T11:22:59"/>
    <x v="2"/>
    <b v="0"/>
    <n v="64"/>
    <b v="1"/>
    <n v="1.3025"/>
    <n v="24.421875"/>
    <s v="publishing/nonfiction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x v="1355"/>
    <d v="2012-11-30T02:00:00"/>
    <x v="5"/>
    <b v="0"/>
    <n v="121"/>
    <b v="1"/>
    <n v="1.2267999999999999"/>
    <n v="25.347107438016529"/>
    <s v="publishing/nonfiction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x v="1356"/>
    <d v="2013-07-04T16:56:00"/>
    <x v="4"/>
    <b v="0"/>
    <n v="87"/>
    <b v="1"/>
    <n v="1.8281058823529412"/>
    <n v="71.443218390804603"/>
    <s v="publishing/nonfiction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x v="1357"/>
    <d v="2013-02-28T21:59:00"/>
    <x v="4"/>
    <b v="0"/>
    <n v="65"/>
    <b v="1"/>
    <n v="1.2529999999999999"/>
    <n v="38.553846153846152"/>
    <s v="publishing/nonfiction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x v="1358"/>
    <d v="2011-06-25T05:42:03"/>
    <x v="6"/>
    <b v="0"/>
    <n v="49"/>
    <b v="1"/>
    <n v="1.1166666666666667"/>
    <n v="68.367346938775512"/>
    <s v="publishing/nonfiction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x v="1359"/>
    <d v="2011-07-06T11:33:10"/>
    <x v="6"/>
    <b v="0"/>
    <n v="19"/>
    <b v="1"/>
    <n v="1.1575757575757575"/>
    <n v="40.210526315789473"/>
    <s v="publishing/nonfiction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x v="1360"/>
    <d v="2012-08-02T13:37:00"/>
    <x v="5"/>
    <b v="0"/>
    <n v="81"/>
    <b v="1"/>
    <n v="1.732"/>
    <n v="32.074074074074076"/>
    <s v="publishing/nonfiction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x v="1361"/>
    <d v="2014-06-21T09:12:52"/>
    <x v="3"/>
    <b v="0"/>
    <n v="264"/>
    <b v="1"/>
    <n v="1.2598333333333334"/>
    <n v="28.632575757575758"/>
    <s v="publishing/nonfiction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x v="1362"/>
    <d v="2013-09-07T14:25:31"/>
    <x v="4"/>
    <b v="0"/>
    <n v="25"/>
    <b v="1"/>
    <n v="1.091"/>
    <n v="43.64"/>
    <s v="publishing/nonfiction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x v="1363"/>
    <d v="2016-02-14T23:59:00"/>
    <x v="2"/>
    <b v="0"/>
    <n v="5"/>
    <b v="1"/>
    <n v="1"/>
    <n v="40"/>
    <s v="publishing/nonfiction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x v="1364"/>
    <d v="2015-01-07T08:41:46"/>
    <x v="3"/>
    <b v="0"/>
    <n v="144"/>
    <b v="1"/>
    <n v="1.1864285714285714"/>
    <n v="346.04166666666669"/>
    <s v="music/rock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x v="1365"/>
    <d v="2015-03-16T08:35:52"/>
    <x v="0"/>
    <b v="0"/>
    <n v="92"/>
    <b v="1"/>
    <n v="1.0026666666666666"/>
    <n v="81.739130434782609"/>
    <s v="music/rock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x v="1366"/>
    <d v="2014-11-26T16:54:23"/>
    <x v="3"/>
    <b v="0"/>
    <n v="147"/>
    <b v="1"/>
    <n v="1.2648920000000001"/>
    <n v="64.535306122448986"/>
    <s v="music/rock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x v="1367"/>
    <d v="2015-11-13T17:04:10"/>
    <x v="0"/>
    <b v="0"/>
    <n v="90"/>
    <b v="1"/>
    <n v="1.1426000000000001"/>
    <n v="63.477777777777774"/>
    <s v="music/rock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x v="1368"/>
    <d v="2015-06-14T20:34:54"/>
    <x v="0"/>
    <b v="0"/>
    <n v="87"/>
    <b v="1"/>
    <n v="1.107"/>
    <n v="63.620689655172413"/>
    <s v="music/rock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x v="1369"/>
    <d v="2014-04-11T06:15:46"/>
    <x v="3"/>
    <b v="0"/>
    <n v="406"/>
    <b v="1"/>
    <n v="1.0534805315203954"/>
    <n v="83.967068965517228"/>
    <s v="music/rock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x v="1370"/>
    <d v="2013-10-15T16:04:50"/>
    <x v="4"/>
    <b v="0"/>
    <n v="20"/>
    <b v="1"/>
    <n v="1.0366666666666666"/>
    <n v="77.75"/>
    <s v="music/rock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x v="1371"/>
    <d v="2015-05-07T10:12:22"/>
    <x v="0"/>
    <b v="0"/>
    <n v="70"/>
    <b v="1"/>
    <n v="1.0708672667523933"/>
    <n v="107.07142857142857"/>
    <s v="music/rock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x v="1372"/>
    <d v="2012-07-12T09:45:32"/>
    <x v="5"/>
    <b v="0"/>
    <n v="16"/>
    <b v="1"/>
    <n v="1.24"/>
    <n v="38.75"/>
    <s v="music/rock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x v="1373"/>
    <d v="2016-12-30T14:50:33"/>
    <x v="2"/>
    <b v="0"/>
    <n v="52"/>
    <b v="1"/>
    <n v="1.0501"/>
    <n v="201.94230769230768"/>
    <s v="music/rock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x v="1374"/>
    <d v="2016-03-24T18:53:08"/>
    <x v="2"/>
    <b v="0"/>
    <n v="66"/>
    <b v="1"/>
    <n v="1.8946666666666667"/>
    <n v="43.060606060606062"/>
    <s v="music/rock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x v="1375"/>
    <d v="2017-01-14T17:35:19"/>
    <x v="2"/>
    <b v="0"/>
    <n v="109"/>
    <b v="1"/>
    <n v="1.7132499999999999"/>
    <n v="62.871559633027523"/>
    <s v="music/rock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x v="1376"/>
    <d v="2016-12-03T09:03:26"/>
    <x v="2"/>
    <b v="0"/>
    <n v="168"/>
    <b v="1"/>
    <n v="2.5248648648648651"/>
    <n v="55.607142857142854"/>
    <s v="music/rock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x v="1377"/>
    <d v="2017-02-02T20:11:00"/>
    <x v="1"/>
    <b v="0"/>
    <n v="31"/>
    <b v="1"/>
    <n v="1.1615384615384616"/>
    <n v="48.70967741935484"/>
    <s v="music/rock"/>
    <x v="4"/>
    <x v="11"/>
  </r>
  <r>
    <n v="1378"/>
    <s v="SIX BY SEVEN"/>
    <s v="A psychedelic post rock masterpiece!"/>
    <n v="2000"/>
    <n v="4067"/>
    <x v="0"/>
    <x v="1"/>
    <s v="GBP"/>
    <n v="1470075210"/>
    <n v="1468779210"/>
    <x v="1378"/>
    <d v="2016-08-01T10:13:30"/>
    <x v="2"/>
    <b v="0"/>
    <n v="133"/>
    <b v="1"/>
    <n v="2.0335000000000001"/>
    <n v="30.578947368421051"/>
    <s v="music/rock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x v="1379"/>
    <d v="2015-06-05T03:47:56"/>
    <x v="0"/>
    <b v="0"/>
    <n v="151"/>
    <b v="1"/>
    <n v="1.1160000000000001"/>
    <n v="73.907284768211923"/>
    <s v="music/rock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x v="1380"/>
    <d v="2015-06-08T18:00:00"/>
    <x v="0"/>
    <b v="0"/>
    <n v="5"/>
    <b v="1"/>
    <n v="4.24"/>
    <n v="21.2"/>
    <s v="music/rock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x v="1381"/>
    <d v="2016-12-28T21:08:45"/>
    <x v="2"/>
    <b v="0"/>
    <n v="73"/>
    <b v="1"/>
    <n v="1.071"/>
    <n v="73.356164383561648"/>
    <s v="music/rock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x v="1382"/>
    <d v="2013-05-06T11:12:16"/>
    <x v="4"/>
    <b v="0"/>
    <n v="148"/>
    <b v="1"/>
    <n v="1.043625"/>
    <n v="56.412162162162161"/>
    <s v="music/rock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x v="1383"/>
    <d v="2016-12-22T17:47:58"/>
    <x v="2"/>
    <b v="0"/>
    <n v="93"/>
    <b v="1"/>
    <n v="2.124090909090909"/>
    <n v="50.247311827956992"/>
    <s v="music/rock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x v="1384"/>
    <d v="2015-07-05T09:38:42"/>
    <x v="0"/>
    <b v="0"/>
    <n v="63"/>
    <b v="1"/>
    <n v="1.2408571428571429"/>
    <n v="68.936507936507937"/>
    <s v="music/rock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x v="1385"/>
    <d v="2016-04-29T04:11:00"/>
    <x v="2"/>
    <b v="0"/>
    <n v="134"/>
    <b v="1"/>
    <n v="1.10406125"/>
    <n v="65.914104477611943"/>
    <s v="music/rock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x v="1386"/>
    <d v="2015-07-29T07:31:29"/>
    <x v="0"/>
    <b v="0"/>
    <n v="14"/>
    <b v="1"/>
    <n v="2.1875"/>
    <n v="62.5"/>
    <s v="music/rock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x v="1387"/>
    <d v="2015-06-02T20:30:00"/>
    <x v="0"/>
    <b v="0"/>
    <n v="78"/>
    <b v="1"/>
    <n v="1.36625"/>
    <n v="70.064102564102569"/>
    <s v="music/rock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x v="1388"/>
    <d v="2016-10-17T08:14:00"/>
    <x v="2"/>
    <b v="0"/>
    <n v="112"/>
    <b v="1"/>
    <n v="1.348074"/>
    <n v="60.181874999999998"/>
    <s v="music/rock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x v="1389"/>
    <d v="2016-08-13T03:32:37"/>
    <x v="2"/>
    <b v="0"/>
    <n v="34"/>
    <b v="1"/>
    <n v="1.454"/>
    <n v="21.382352941176471"/>
    <s v="music/rock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x v="1390"/>
    <d v="2015-04-27T09:12:00"/>
    <x v="0"/>
    <b v="0"/>
    <n v="19"/>
    <b v="1"/>
    <n v="1.0910714285714285"/>
    <n v="160.78947368421052"/>
    <s v="music/rock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x v="1391"/>
    <d v="2015-08-21T20:59:00"/>
    <x v="0"/>
    <b v="0"/>
    <n v="13"/>
    <b v="1"/>
    <n v="1.1020000000000001"/>
    <n v="42.384615384615387"/>
    <s v="music/rock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x v="1392"/>
    <d v="2016-03-02T19:43:06"/>
    <x v="2"/>
    <b v="0"/>
    <n v="104"/>
    <b v="1"/>
    <n v="1.1364000000000001"/>
    <n v="27.317307692307693"/>
    <s v="music/rock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x v="1393"/>
    <d v="2016-08-01T08:22:03"/>
    <x v="2"/>
    <b v="0"/>
    <n v="52"/>
    <b v="1"/>
    <n v="1.0235000000000001"/>
    <n v="196.82692307692307"/>
    <s v="music/rock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x v="1394"/>
    <d v="2017-02-28T19:00:00"/>
    <x v="1"/>
    <b v="0"/>
    <n v="17"/>
    <b v="1"/>
    <n v="1.2213333333333334"/>
    <n v="53.882352941176471"/>
    <s v="music/rock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x v="1395"/>
    <d v="2017-01-14T13:48:01"/>
    <x v="2"/>
    <b v="0"/>
    <n v="82"/>
    <b v="1"/>
    <n v="1.1188571428571428"/>
    <n v="47.756097560975611"/>
    <s v="music/rock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x v="1396"/>
    <d v="2015-02-13T15:58:02"/>
    <x v="0"/>
    <b v="0"/>
    <n v="73"/>
    <b v="1"/>
    <n v="1.073"/>
    <n v="88.191780821917803"/>
    <s v="music/rock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x v="1397"/>
    <d v="2016-10-27T13:19:00"/>
    <x v="2"/>
    <b v="0"/>
    <n v="158"/>
    <b v="1"/>
    <n v="1.1385000000000001"/>
    <n v="72.056962025316452"/>
    <s v="music/rock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x v="1398"/>
    <d v="2016-07-05T12:58:54"/>
    <x v="2"/>
    <b v="0"/>
    <n v="65"/>
    <b v="1"/>
    <n v="1.0968181818181819"/>
    <n v="74.246153846153845"/>
    <s v="music/rock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x v="1399"/>
    <d v="2014-10-06T16:06:13"/>
    <x v="3"/>
    <b v="0"/>
    <n v="184"/>
    <b v="1"/>
    <n v="1.2614444444444444"/>
    <n v="61.701086956521742"/>
    <s v="music/rock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x v="1400"/>
    <d v="2016-06-11T21:30:00"/>
    <x v="2"/>
    <b v="0"/>
    <n v="34"/>
    <b v="1"/>
    <n v="1.6742857142857144"/>
    <n v="17.235294117647058"/>
    <s v="music/rock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x v="1401"/>
    <d v="2013-05-26T15:54:34"/>
    <x v="4"/>
    <b v="0"/>
    <n v="240"/>
    <b v="1"/>
    <n v="4.9652000000000003"/>
    <n v="51.720833333333331"/>
    <s v="music/rock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x v="1402"/>
    <d v="2015-04-30T16:16:51"/>
    <x v="0"/>
    <b v="0"/>
    <n v="113"/>
    <b v="1"/>
    <n v="1.0915999999999999"/>
    <n v="24.150442477876105"/>
    <s v="music/rock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x v="1403"/>
    <d v="2013-07-25T17:30:35"/>
    <x v="4"/>
    <b v="0"/>
    <n v="66"/>
    <b v="1"/>
    <n v="1.0257499999999999"/>
    <n v="62.166666666666664"/>
    <s v="music/rock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x v="1404"/>
    <d v="2015-02-22T04:14:45"/>
    <x v="0"/>
    <b v="1"/>
    <n v="5"/>
    <b v="0"/>
    <n v="1.6620689655172414E-2"/>
    <n v="48.2"/>
    <s v="publishing/translations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x v="1405"/>
    <d v="2014-11-28T09:20:01"/>
    <x v="3"/>
    <b v="1"/>
    <n v="17"/>
    <b v="0"/>
    <n v="4.1999999999999997E-3"/>
    <n v="6.1764705882352944"/>
    <s v="publishing/translations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x v="1406"/>
    <d v="2015-12-12T02:00:00"/>
    <x v="0"/>
    <b v="0"/>
    <n v="3"/>
    <b v="0"/>
    <n v="1.25E-3"/>
    <n v="5"/>
    <s v="publishing/translations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x v="1407"/>
    <d v="2014-08-12T04:52:58"/>
    <x v="3"/>
    <b v="0"/>
    <n v="2"/>
    <b v="0"/>
    <n v="5.0000000000000001E-3"/>
    <n v="7.5"/>
    <s v="publishing/translations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x v="1408"/>
    <d v="2015-11-13T13:55:56"/>
    <x v="0"/>
    <b v="0"/>
    <n v="6"/>
    <b v="0"/>
    <n v="7.1999999999999995E-2"/>
    <n v="12"/>
    <s v="publishing/translations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x v="1409"/>
    <d v="2014-12-31T20:12:15"/>
    <x v="3"/>
    <b v="0"/>
    <n v="0"/>
    <b v="0"/>
    <n v="0"/>
    <e v="#DIV/0!"/>
    <s v="publishing/translations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x v="1410"/>
    <d v="2016-06-02T23:38:40"/>
    <x v="2"/>
    <b v="0"/>
    <n v="1"/>
    <b v="0"/>
    <n v="1.6666666666666666E-4"/>
    <n v="1"/>
    <s v="publishing/translations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x v="1411"/>
    <d v="2015-02-05T17:25:00"/>
    <x v="0"/>
    <b v="0"/>
    <n v="3"/>
    <b v="0"/>
    <n v="2.3333333333333335E-3"/>
    <n v="2.3333333333333335"/>
    <s v="publishing/translations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x v="1412"/>
    <d v="2014-12-03T17:31:39"/>
    <x v="3"/>
    <b v="0"/>
    <n v="13"/>
    <b v="0"/>
    <n v="4.5714285714285714E-2"/>
    <n v="24.615384615384617"/>
    <s v="publishing/translations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x v="1413"/>
    <d v="2016-02-20T02:29:30"/>
    <x v="0"/>
    <b v="0"/>
    <n v="1"/>
    <b v="0"/>
    <n v="0.05"/>
    <n v="100"/>
    <s v="publishing/translations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x v="1414"/>
    <d v="2017-01-02T22:04:27"/>
    <x v="2"/>
    <b v="0"/>
    <n v="1"/>
    <b v="0"/>
    <n v="2E-3"/>
    <n v="1"/>
    <s v="publishing/translations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x v="1415"/>
    <d v="2015-08-16T08:13:11"/>
    <x v="0"/>
    <b v="0"/>
    <n v="9"/>
    <b v="0"/>
    <n v="0.18181818181818182"/>
    <n v="88.888888888888886"/>
    <s v="publishing/translations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x v="1416"/>
    <d v="2015-11-21T15:13:39"/>
    <x v="0"/>
    <b v="0"/>
    <n v="0"/>
    <b v="0"/>
    <n v="0"/>
    <e v="#DIV/0!"/>
    <s v="publishing/translations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x v="1417"/>
    <d v="2015-09-15T03:11:00"/>
    <x v="0"/>
    <b v="0"/>
    <n v="2"/>
    <b v="0"/>
    <n v="1.2222222222222223E-2"/>
    <n v="27.5"/>
    <s v="publishing/translations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x v="1418"/>
    <d v="2016-02-25T02:57:14"/>
    <x v="2"/>
    <b v="0"/>
    <n v="1"/>
    <b v="0"/>
    <n v="2E-3"/>
    <n v="6"/>
    <s v="publishing/translations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x v="1419"/>
    <d v="2016-10-09T02:56:59"/>
    <x v="2"/>
    <b v="0"/>
    <n v="10"/>
    <b v="0"/>
    <n v="7.0634920634920634E-2"/>
    <n v="44.5"/>
    <s v="publishing/translations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x v="1420"/>
    <d v="2016-06-28T08:01:26"/>
    <x v="2"/>
    <b v="0"/>
    <n v="3"/>
    <b v="0"/>
    <n v="2.7272727272727271E-2"/>
    <n v="1"/>
    <s v="publishing/translations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x v="1421"/>
    <d v="2015-02-08T13:58:29"/>
    <x v="0"/>
    <b v="0"/>
    <n v="2"/>
    <b v="0"/>
    <n v="1E-3"/>
    <n v="100"/>
    <s v="publishing/translations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x v="1422"/>
    <d v="2016-09-20T21:45:04"/>
    <x v="2"/>
    <b v="0"/>
    <n v="2"/>
    <b v="0"/>
    <n v="1.0399999999999999E-3"/>
    <n v="13"/>
    <s v="publishing/translations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x v="1423"/>
    <d v="2016-01-01T00:38:51"/>
    <x v="0"/>
    <b v="0"/>
    <n v="1"/>
    <b v="0"/>
    <n v="3.3333333333333335E-3"/>
    <n v="100"/>
    <s v="publishing/translations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x v="1424"/>
    <d v="2016-11-15T10:13:22"/>
    <x v="2"/>
    <b v="0"/>
    <n v="14"/>
    <b v="0"/>
    <n v="0.2036"/>
    <n v="109.07142857142857"/>
    <s v="publishing/translations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x v="1425"/>
    <d v="2015-04-28T19:09:19"/>
    <x v="0"/>
    <b v="0"/>
    <n v="0"/>
    <b v="0"/>
    <n v="0"/>
    <e v="#DIV/0!"/>
    <s v="publishing/translations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x v="1426"/>
    <d v="2015-08-24T01:22:00"/>
    <x v="0"/>
    <b v="0"/>
    <n v="0"/>
    <b v="0"/>
    <n v="0"/>
    <e v="#DIV/0!"/>
    <s v="publishing/translations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x v="1427"/>
    <d v="2016-09-18T12:26:25"/>
    <x v="2"/>
    <b v="0"/>
    <n v="4"/>
    <b v="0"/>
    <n v="8.3799999999999999E-2"/>
    <n v="104.75"/>
    <s v="publishing/translations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x v="1428"/>
    <d v="2016-04-02T00:06:57"/>
    <x v="2"/>
    <b v="0"/>
    <n v="3"/>
    <b v="0"/>
    <n v="4.4999999999999998E-2"/>
    <n v="15"/>
    <s v="publishing/translations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x v="1429"/>
    <d v="2015-04-09T17:27:22"/>
    <x v="0"/>
    <b v="0"/>
    <n v="0"/>
    <b v="0"/>
    <n v="0"/>
    <e v="#DIV/0!"/>
    <s v="publishing/translations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x v="1430"/>
    <d v="2014-12-19T11:31:28"/>
    <x v="3"/>
    <b v="0"/>
    <n v="5"/>
    <b v="0"/>
    <n v="8.0600000000000005E-2"/>
    <n v="80.599999999999994"/>
    <s v="publishing/translations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x v="1431"/>
    <d v="2015-11-25T22:03:36"/>
    <x v="0"/>
    <b v="0"/>
    <n v="47"/>
    <b v="0"/>
    <n v="0.31947058823529412"/>
    <n v="115.55319148936171"/>
    <s v="publishing/translations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x v="1432"/>
    <d v="2015-07-20T10:43:48"/>
    <x v="0"/>
    <b v="0"/>
    <n v="0"/>
    <b v="0"/>
    <n v="0"/>
    <e v="#DIV/0!"/>
    <s v="publishing/translations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x v="1433"/>
    <d v="2016-12-10T03:00:00"/>
    <x v="2"/>
    <b v="0"/>
    <n v="10"/>
    <b v="0"/>
    <n v="6.7083333333333328E-2"/>
    <n v="80.5"/>
    <s v="publishing/translations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x v="1434"/>
    <d v="2015-06-08T07:00:00"/>
    <x v="0"/>
    <b v="0"/>
    <n v="11"/>
    <b v="0"/>
    <n v="9.987804878048781E-2"/>
    <n v="744.5454545454545"/>
    <s v="publishing/translations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x v="1435"/>
    <d v="2015-10-11T10:43:40"/>
    <x v="0"/>
    <b v="0"/>
    <n v="2"/>
    <b v="0"/>
    <n v="1E-3"/>
    <n v="7.5"/>
    <s v="publishing/translations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x v="1436"/>
    <d v="2016-02-21T00:24:17"/>
    <x v="2"/>
    <b v="0"/>
    <n v="2"/>
    <b v="0"/>
    <n v="7.7000000000000002E-3"/>
    <n v="38.5"/>
    <s v="publishing/translations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x v="1437"/>
    <d v="2014-07-12T20:59:00"/>
    <x v="3"/>
    <b v="0"/>
    <n v="22"/>
    <b v="0"/>
    <n v="0.26900000000000002"/>
    <n v="36.68181818181818"/>
    <s v="publishing/translations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x v="1438"/>
    <d v="2016-04-27T05:55:00"/>
    <x v="2"/>
    <b v="0"/>
    <n v="8"/>
    <b v="0"/>
    <n v="0.03"/>
    <n v="75"/>
    <s v="publishing/translations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x v="1439"/>
    <d v="2015-03-07T11:55:01"/>
    <x v="0"/>
    <b v="0"/>
    <n v="6"/>
    <b v="0"/>
    <n v="6.6055045871559637E-2"/>
    <n v="30"/>
    <s v="publishing/translations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x v="1440"/>
    <d v="2016-05-26T09:57:43"/>
    <x v="2"/>
    <b v="0"/>
    <n v="1"/>
    <b v="0"/>
    <n v="7.6923076923076926E-5"/>
    <n v="1"/>
    <s v="publishing/translations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x v="1441"/>
    <d v="2015-09-11T10:22:49"/>
    <x v="0"/>
    <b v="0"/>
    <n v="3"/>
    <b v="0"/>
    <n v="1.1222222222222222E-2"/>
    <n v="673.33333333333337"/>
    <s v="publishing/translations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x v="1442"/>
    <d v="2016-05-25T07:29:18"/>
    <x v="2"/>
    <b v="0"/>
    <n v="0"/>
    <b v="0"/>
    <n v="0"/>
    <e v="#DIV/0!"/>
    <s v="publishing/translations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x v="1443"/>
    <d v="2017-01-02T14:13:29"/>
    <x v="2"/>
    <b v="0"/>
    <n v="0"/>
    <b v="0"/>
    <n v="0"/>
    <e v="#DIV/0!"/>
    <s v="publishing/translations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x v="1444"/>
    <d v="2015-09-12T12:57:42"/>
    <x v="0"/>
    <b v="0"/>
    <n v="0"/>
    <b v="0"/>
    <n v="0"/>
    <e v="#DIV/0!"/>
    <s v="publishing/translations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x v="1445"/>
    <d v="2015-06-14T05:00:55"/>
    <x v="0"/>
    <b v="0"/>
    <n v="0"/>
    <b v="0"/>
    <n v="0"/>
    <e v="#DIV/0!"/>
    <s v="publishing/translations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x v="1446"/>
    <d v="2016-04-21T02:44:38"/>
    <x v="2"/>
    <b v="0"/>
    <n v="0"/>
    <b v="0"/>
    <n v="0"/>
    <e v="#DIV/0!"/>
    <s v="publishing/translations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x v="1447"/>
    <d v="2016-07-08T09:32:14"/>
    <x v="2"/>
    <b v="0"/>
    <n v="3"/>
    <b v="0"/>
    <n v="1.4999999999999999E-4"/>
    <n v="25"/>
    <s v="publishing/translations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x v="1448"/>
    <d v="2015-05-21T21:25:00"/>
    <x v="0"/>
    <b v="0"/>
    <n v="0"/>
    <b v="0"/>
    <n v="0"/>
    <e v="#DIV/0!"/>
    <s v="publishing/translations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x v="1449"/>
    <d v="2015-05-10T11:28:25"/>
    <x v="0"/>
    <b v="0"/>
    <n v="0"/>
    <b v="0"/>
    <n v="0"/>
    <e v="#DIV/0!"/>
    <s v="publishing/translations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x v="1450"/>
    <d v="2016-02-19T20:06:37"/>
    <x v="2"/>
    <b v="0"/>
    <n v="1"/>
    <b v="0"/>
    <n v="1.0000000000000001E-5"/>
    <n v="1"/>
    <s v="publishing/translations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x v="1451"/>
    <d v="2014-11-18T16:00:59"/>
    <x v="3"/>
    <b v="0"/>
    <n v="2"/>
    <b v="0"/>
    <n v="1.0554089709762533E-4"/>
    <n v="1"/>
    <s v="publishing/translations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x v="1452"/>
    <d v="2014-07-28T08:52:43"/>
    <x v="3"/>
    <b v="0"/>
    <n v="0"/>
    <b v="0"/>
    <n v="0"/>
    <e v="#DIV/0!"/>
    <s v="publishing/translations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x v="1453"/>
    <d v="2017-04-15T07:42:27"/>
    <x v="1"/>
    <b v="0"/>
    <n v="0"/>
    <b v="0"/>
    <n v="0"/>
    <e v="#DIV/0!"/>
    <s v="publishing/translations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x v="1454"/>
    <d v="2016-04-24T13:59:00"/>
    <x v="2"/>
    <b v="0"/>
    <n v="1"/>
    <b v="0"/>
    <n v="8.5714285714285719E-3"/>
    <n v="15"/>
    <s v="publishing/translations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x v="1455"/>
    <d v="2014-09-05T05:39:00"/>
    <x v="3"/>
    <b v="0"/>
    <n v="7"/>
    <b v="0"/>
    <n v="0.105"/>
    <n v="225"/>
    <s v="publishing/translations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x v="1456"/>
    <d v="2017-01-03T08:02:45"/>
    <x v="2"/>
    <b v="0"/>
    <n v="3"/>
    <b v="0"/>
    <n v="2.9000000000000001E-2"/>
    <n v="48.333333333333336"/>
    <s v="publishing/translations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x v="1457"/>
    <d v="2015-11-11T14:30:44"/>
    <x v="0"/>
    <b v="0"/>
    <n v="0"/>
    <b v="0"/>
    <n v="0"/>
    <e v="#DIV/0!"/>
    <s v="publishing/translations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x v="1458"/>
    <d v="2014-08-10T20:00:00"/>
    <x v="3"/>
    <b v="0"/>
    <n v="0"/>
    <b v="0"/>
    <n v="0"/>
    <e v="#DIV/0!"/>
    <s v="publishing/translations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x v="1459"/>
    <d v="2015-12-02T09:25:00"/>
    <x v="0"/>
    <b v="0"/>
    <n v="0"/>
    <b v="0"/>
    <n v="0"/>
    <e v="#DIV/0!"/>
    <s v="publishing/translations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x v="1460"/>
    <d v="2014-11-30T15:45:00"/>
    <x v="3"/>
    <b v="0"/>
    <n v="0"/>
    <b v="0"/>
    <n v="0"/>
    <e v="#DIV/0!"/>
    <s v="publishing/translations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x v="1461"/>
    <d v="2014-10-20T16:00:00"/>
    <x v="3"/>
    <b v="1"/>
    <n v="340"/>
    <b v="1"/>
    <n v="1.012446"/>
    <n v="44.66673529411765"/>
    <s v="publishing/radio &amp; podcasts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x v="1462"/>
    <d v="2013-04-10T07:54:31"/>
    <x v="4"/>
    <b v="1"/>
    <n v="150"/>
    <b v="1"/>
    <n v="1.085175"/>
    <n v="28.937999999999999"/>
    <s v="publishing/radio &amp; podcasts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x v="1463"/>
    <d v="2013-04-07T12:52:18"/>
    <x v="4"/>
    <b v="1"/>
    <n v="25"/>
    <b v="1"/>
    <n v="1.4766666666666666"/>
    <n v="35.44"/>
    <s v="publishing/radio &amp; podcasts"/>
    <x v="3"/>
    <x v="23"/>
  </r>
  <r>
    <n v="1464"/>
    <s v="Science Studio"/>
    <s v="The Best Science Media on the Web"/>
    <n v="5000"/>
    <n v="8160"/>
    <x v="0"/>
    <x v="0"/>
    <s v="USD"/>
    <n v="1361029958"/>
    <n v="1358437958"/>
    <x v="1464"/>
    <d v="2013-02-16T07:52:38"/>
    <x v="4"/>
    <b v="1"/>
    <n v="234"/>
    <b v="1"/>
    <n v="1.6319999999999999"/>
    <n v="34.871794871794869"/>
    <s v="publishing/radio &amp; podcasts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x v="1465"/>
    <d v="2012-03-21T19:00:00"/>
    <x v="5"/>
    <b v="1"/>
    <n v="2602"/>
    <b v="1"/>
    <n v="4.5641449999999999"/>
    <n v="52.622732513451197"/>
    <s v="publishing/radio &amp; podcasts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x v="1466"/>
    <d v="2016-01-11T21:00:00"/>
    <x v="0"/>
    <b v="1"/>
    <n v="248"/>
    <b v="1"/>
    <n v="1.0787731249999999"/>
    <n v="69.598266129032254"/>
    <s v="publishing/radio &amp; podcasts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x v="1467"/>
    <d v="2012-03-25T10:14:45"/>
    <x v="5"/>
    <b v="1"/>
    <n v="600"/>
    <b v="1"/>
    <n v="1.1508"/>
    <n v="76.72"/>
    <s v="publishing/radio &amp; podcasts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x v="1468"/>
    <d v="2011-06-11T16:20:49"/>
    <x v="6"/>
    <b v="1"/>
    <n v="293"/>
    <b v="1"/>
    <n v="1.0236842105263158"/>
    <n v="33.191126279863482"/>
    <s v="publishing/radio &amp; podcasts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x v="1469"/>
    <d v="2013-02-15T06:21:49"/>
    <x v="4"/>
    <b v="1"/>
    <n v="321"/>
    <b v="1"/>
    <n v="1.0842485875706214"/>
    <n v="149.46417445482865"/>
    <s v="publishing/radio &amp; podcasts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x v="1470"/>
    <d v="2012-12-28T11:51:03"/>
    <x v="5"/>
    <b v="1"/>
    <n v="81"/>
    <b v="1"/>
    <n v="1.2513333333333334"/>
    <n v="23.172839506172838"/>
    <s v="publishing/radio &amp; podcasts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x v="1471"/>
    <d v="2015-04-09T14:58:54"/>
    <x v="0"/>
    <b v="1"/>
    <n v="343"/>
    <b v="1"/>
    <n v="1.03840625"/>
    <n v="96.877551020408163"/>
    <s v="publishing/radio &amp; podcasts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x v="1472"/>
    <d v="2013-10-16T05:01:43"/>
    <x v="4"/>
    <b v="1"/>
    <n v="336"/>
    <b v="1"/>
    <n v="1.3870400000000001"/>
    <n v="103.20238095238095"/>
    <s v="publishing/radio &amp; podcasts"/>
    <x v="3"/>
    <x v="23"/>
  </r>
  <r>
    <n v="1473"/>
    <s v="ONE LOVES ONLY FORM"/>
    <s v="Public Radio Project"/>
    <n v="1500"/>
    <n v="1807.74"/>
    <x v="0"/>
    <x v="0"/>
    <s v="USD"/>
    <n v="1330644639"/>
    <n v="1328052639"/>
    <x v="1473"/>
    <d v="2012-03-01T15:30:39"/>
    <x v="5"/>
    <b v="1"/>
    <n v="47"/>
    <b v="1"/>
    <n v="1.20516"/>
    <n v="38.462553191489363"/>
    <s v="publishing/radio &amp; podcasts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x v="1474"/>
    <d v="2013-09-13T09:28:12"/>
    <x v="4"/>
    <b v="1"/>
    <n v="76"/>
    <b v="1"/>
    <n v="1.1226666666666667"/>
    <n v="44.315789473684212"/>
    <s v="publishing/radio &amp; podcasts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x v="1475"/>
    <d v="2014-12-19T20:59:00"/>
    <x v="3"/>
    <b v="1"/>
    <n v="441"/>
    <b v="1"/>
    <n v="1.8866966666666667"/>
    <n v="64.173356009070289"/>
    <s v="publishing/radio &amp; podcasts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x v="1476"/>
    <d v="2011-09-09T17:00:22"/>
    <x v="6"/>
    <b v="1"/>
    <n v="916"/>
    <b v="1"/>
    <n v="6.6155466666666669"/>
    <n v="43.333275109170302"/>
    <s v="publishing/radio &amp; podcasts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x v="1477"/>
    <d v="2011-12-22T19:00:00"/>
    <x v="6"/>
    <b v="1"/>
    <n v="369"/>
    <b v="1"/>
    <n v="1.1131"/>
    <n v="90.495934959349597"/>
    <s v="publishing/radio &amp; podcasts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x v="1478"/>
    <d v="2013-05-14T12:55:13"/>
    <x v="4"/>
    <b v="1"/>
    <n v="20242"/>
    <b v="1"/>
    <n v="11.8161422"/>
    <n v="29.187190495010373"/>
    <s v="publishing/radio &amp; podcasts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x v="1479"/>
    <d v="2014-05-09T19:59:00"/>
    <x v="3"/>
    <b v="1"/>
    <n v="71"/>
    <b v="1"/>
    <n v="1.37375"/>
    <n v="30.95774647887324"/>
    <s v="publishing/radio &amp; podcasts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x v="1480"/>
    <d v="2013-07-26T09:00:00"/>
    <x v="4"/>
    <b v="1"/>
    <n v="635"/>
    <b v="1"/>
    <n v="1.170404"/>
    <n v="92.157795275590544"/>
    <s v="publishing/radio &amp; podcasts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x v="1481"/>
    <d v="2013-11-02T14:09:05"/>
    <x v="4"/>
    <b v="0"/>
    <n v="6"/>
    <b v="0"/>
    <n v="2.1000000000000001E-2"/>
    <n v="17.5"/>
    <s v="publishing/fiction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x v="1482"/>
    <d v="2012-09-06T23:51:00"/>
    <x v="5"/>
    <b v="0"/>
    <n v="1"/>
    <b v="0"/>
    <n v="1E-3"/>
    <n v="5"/>
    <s v="publishing/fiction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x v="1483"/>
    <d v="2016-07-21T20:37:55"/>
    <x v="2"/>
    <b v="0"/>
    <n v="2"/>
    <b v="0"/>
    <n v="7.1428571428571426E-3"/>
    <n v="25"/>
    <s v="publishing/fiction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x v="1484"/>
    <d v="2012-07-21T06:51:00"/>
    <x v="5"/>
    <b v="0"/>
    <n v="0"/>
    <b v="0"/>
    <n v="0"/>
    <e v="#DIV/0!"/>
    <s v="publishing/fiction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x v="1485"/>
    <d v="2015-06-20T11:06:13"/>
    <x v="0"/>
    <b v="0"/>
    <n v="3"/>
    <b v="0"/>
    <n v="2.2388059701492536E-2"/>
    <n v="50"/>
    <s v="publishing/fiction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x v="1486"/>
    <d v="2015-02-26T20:02:41"/>
    <x v="0"/>
    <b v="0"/>
    <n v="3"/>
    <b v="0"/>
    <n v="2.3999999999999998E-3"/>
    <n v="16"/>
    <s v="publishing/fiction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x v="1487"/>
    <d v="2016-08-02T14:01:11"/>
    <x v="2"/>
    <b v="0"/>
    <n v="0"/>
    <b v="0"/>
    <n v="0"/>
    <e v="#DIV/0!"/>
    <s v="publishing/fiction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x v="1488"/>
    <d v="2014-01-05T05:31:00"/>
    <x v="4"/>
    <b v="0"/>
    <n v="6"/>
    <b v="0"/>
    <n v="2.4E-2"/>
    <n v="60"/>
    <s v="publishing/fiction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x v="1489"/>
    <d v="2012-11-15T07:40:52"/>
    <x v="5"/>
    <b v="0"/>
    <n v="0"/>
    <b v="0"/>
    <n v="0"/>
    <e v="#DIV/0!"/>
    <s v="publishing/fiction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x v="1490"/>
    <d v="2013-10-02T05:27:54"/>
    <x v="4"/>
    <b v="0"/>
    <n v="19"/>
    <b v="0"/>
    <n v="0.30862068965517242"/>
    <n v="47.10526315789474"/>
    <s v="publishing/fiction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x v="1491"/>
    <d v="2015-02-15T07:38:00"/>
    <x v="3"/>
    <b v="0"/>
    <n v="1"/>
    <b v="0"/>
    <n v="8.3333333333333329E-2"/>
    <n v="100"/>
    <s v="publishing/fiction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x v="1492"/>
    <d v="2011-06-18T13:14:06"/>
    <x v="6"/>
    <b v="0"/>
    <n v="2"/>
    <b v="0"/>
    <n v="7.4999999999999997E-3"/>
    <n v="15"/>
    <s v="publishing/fiction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x v="1493"/>
    <d v="2013-06-16T12:47:55"/>
    <x v="4"/>
    <b v="0"/>
    <n v="0"/>
    <b v="0"/>
    <n v="0"/>
    <e v="#DIV/0!"/>
    <s v="publishing/fiction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x v="1494"/>
    <d v="2015-04-03T07:38:00"/>
    <x v="0"/>
    <b v="0"/>
    <n v="11"/>
    <b v="0"/>
    <n v="8.8999999999999996E-2"/>
    <n v="40.454545454545453"/>
    <s v="publishing/fiction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x v="1495"/>
    <d v="2011-08-27T10:57:11"/>
    <x v="6"/>
    <b v="0"/>
    <n v="0"/>
    <b v="0"/>
    <n v="0"/>
    <e v="#DIV/0!"/>
    <s v="publishing/fiction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x v="1496"/>
    <d v="2014-09-16T03:24:19"/>
    <x v="3"/>
    <b v="0"/>
    <n v="0"/>
    <b v="0"/>
    <n v="0"/>
    <e v="#DIV/0!"/>
    <s v="publishing/fiction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x v="1497"/>
    <d v="2013-07-31T11:43:00"/>
    <x v="4"/>
    <b v="0"/>
    <n v="1"/>
    <b v="0"/>
    <n v="6.666666666666667E-5"/>
    <n v="1"/>
    <s v="publishing/fiction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x v="1498"/>
    <d v="2014-09-03T15:36:18"/>
    <x v="3"/>
    <b v="0"/>
    <n v="3"/>
    <b v="0"/>
    <n v="1.9E-2"/>
    <n v="19"/>
    <s v="publishing/fiction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x v="1499"/>
    <d v="2016-08-04T16:10:33"/>
    <x v="2"/>
    <b v="0"/>
    <n v="1"/>
    <b v="0"/>
    <n v="2.5000000000000001E-3"/>
    <n v="5"/>
    <s v="publishing/fiction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x v="1500"/>
    <d v="2013-05-01T13:42:37"/>
    <x v="4"/>
    <b v="0"/>
    <n v="15"/>
    <b v="0"/>
    <n v="0.25035714285714283"/>
    <n v="46.733333333333334"/>
    <s v="publishing/fiction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x v="1501"/>
    <d v="2015-07-08T06:00:23"/>
    <x v="0"/>
    <b v="1"/>
    <n v="885"/>
    <b v="1"/>
    <n v="1.6633076923076924"/>
    <n v="97.731073446327684"/>
    <s v="photography/photobooks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x v="1502"/>
    <d v="2016-03-25T14:00:00"/>
    <x v="2"/>
    <b v="1"/>
    <n v="329"/>
    <b v="1"/>
    <n v="1.0144545454545455"/>
    <n v="67.835866261398181"/>
    <s v="photography/photobooks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x v="1503"/>
    <d v="2016-10-23T00:20:01"/>
    <x v="2"/>
    <b v="1"/>
    <n v="71"/>
    <b v="1"/>
    <n v="1.0789146666666667"/>
    <n v="56.98492957746479"/>
    <s v="photography/photobooks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x v="1504"/>
    <d v="2014-06-10T00:33:00"/>
    <x v="3"/>
    <b v="1"/>
    <n v="269"/>
    <b v="1"/>
    <n v="2.7793846153846156"/>
    <n v="67.159851301115239"/>
    <s v="photography/photobooks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x v="1505"/>
    <d v="2016-03-22T12:01:00"/>
    <x v="2"/>
    <b v="1"/>
    <n v="345"/>
    <b v="1"/>
    <n v="1.0358125"/>
    <n v="48.037681159420288"/>
    <s v="photography/photobooks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x v="1506"/>
    <d v="2014-07-24T10:51:44"/>
    <x v="3"/>
    <b v="1"/>
    <n v="43"/>
    <b v="1"/>
    <n v="1.1140000000000001"/>
    <n v="38.860465116279073"/>
    <s v="photography/photobooks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x v="1507"/>
    <d v="2010-05-15T00:10:00"/>
    <x v="7"/>
    <b v="1"/>
    <n v="33"/>
    <b v="1"/>
    <n v="2.15"/>
    <n v="78.181818181818187"/>
    <s v="photography/photobooks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x v="1508"/>
    <d v="2014-06-27T06:44:41"/>
    <x v="3"/>
    <b v="1"/>
    <n v="211"/>
    <b v="1"/>
    <n v="1.1076216216216217"/>
    <n v="97.113744075829388"/>
    <s v="photography/photobooks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x v="1509"/>
    <d v="2017-02-14T14:59:00"/>
    <x v="1"/>
    <b v="1"/>
    <n v="196"/>
    <b v="1"/>
    <n v="1.2364125714285714"/>
    <n v="110.39397959183674"/>
    <s v="photography/photobooks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x v="1510"/>
    <d v="2014-07-19T01:14:38"/>
    <x v="3"/>
    <b v="1"/>
    <n v="405"/>
    <b v="1"/>
    <n v="1.0103500000000001"/>
    <n v="39.91506172839506"/>
    <s v="photography/photobooks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x v="1511"/>
    <d v="2015-11-18T07:00:04"/>
    <x v="0"/>
    <b v="1"/>
    <n v="206"/>
    <b v="1"/>
    <n v="1.1179285714285714"/>
    <n v="75.975728155339809"/>
    <s v="photography/photobooks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x v="1512"/>
    <d v="2017-02-05T08:25:39"/>
    <x v="1"/>
    <b v="1"/>
    <n v="335"/>
    <b v="1"/>
    <n v="5.5877142857142861"/>
    <n v="58.379104477611939"/>
    <s v="photography/photobooks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x v="1513"/>
    <d v="2014-07-16T07:17:46"/>
    <x v="3"/>
    <b v="1"/>
    <n v="215"/>
    <b v="1"/>
    <n v="1.5001875"/>
    <n v="55.82093023255814"/>
    <s v="photography/photobooks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x v="1514"/>
    <d v="2015-09-27T06:20:40"/>
    <x v="0"/>
    <b v="1"/>
    <n v="176"/>
    <b v="1"/>
    <n v="1.0647599999999999"/>
    <n v="151.24431818181819"/>
    <s v="photography/photobooks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x v="1515"/>
    <d v="2016-03-15T21:04:57"/>
    <x v="2"/>
    <b v="1"/>
    <n v="555"/>
    <b v="1"/>
    <n v="1.57189"/>
    <n v="849.67027027027029"/>
    <s v="photography/photobooks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x v="1516"/>
    <d v="2016-10-06T06:00:00"/>
    <x v="2"/>
    <b v="1"/>
    <n v="116"/>
    <b v="1"/>
    <n v="1.0865882352941176"/>
    <n v="159.24137931034483"/>
    <s v="photography/photobooks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x v="1517"/>
    <d v="2014-12-05T22:00:00"/>
    <x v="3"/>
    <b v="1"/>
    <n v="615"/>
    <b v="1"/>
    <n v="1.6197999999999999"/>
    <n v="39.507317073170732"/>
    <s v="photography/photobooks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x v="1518"/>
    <d v="2014-05-31T11:40:52"/>
    <x v="3"/>
    <b v="1"/>
    <n v="236"/>
    <b v="1"/>
    <n v="2.0536666666666665"/>
    <n v="130.52966101694915"/>
    <s v="photography/photobooks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x v="1519"/>
    <d v="2014-06-20T13:59:00"/>
    <x v="3"/>
    <b v="1"/>
    <n v="145"/>
    <b v="1"/>
    <n v="1.033638888888889"/>
    <n v="64.156896551724131"/>
    <s v="photography/photobooks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x v="1520"/>
    <d v="2014-12-18T20:00:00"/>
    <x v="3"/>
    <b v="1"/>
    <n v="167"/>
    <b v="1"/>
    <n v="1.0347222222222223"/>
    <n v="111.52694610778443"/>
    <s v="photography/photobooks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x v="1521"/>
    <d v="2016-06-06T20:01:31"/>
    <x v="2"/>
    <b v="1"/>
    <n v="235"/>
    <b v="1"/>
    <n v="1.0681333333333334"/>
    <n v="170.44680851063831"/>
    <s v="photography/photobooks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x v="1522"/>
    <d v="2014-10-17T11:55:39"/>
    <x v="3"/>
    <b v="1"/>
    <n v="452"/>
    <b v="1"/>
    <n v="1.3896574712643677"/>
    <n v="133.7391592920354"/>
    <s v="photography/photobooks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x v="1523"/>
    <d v="2014-12-22T16:00:00"/>
    <x v="3"/>
    <b v="1"/>
    <n v="241"/>
    <b v="1"/>
    <n v="1.2484324324324325"/>
    <n v="95.834024896265561"/>
    <s v="photography/photobooks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x v="1524"/>
    <d v="2017-02-20T04:01:30"/>
    <x v="1"/>
    <b v="1"/>
    <n v="28"/>
    <b v="1"/>
    <n v="2.0699999999999998"/>
    <n v="221.78571428571428"/>
    <s v="photography/photobooks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x v="1525"/>
    <d v="2016-08-18T08:52:18"/>
    <x v="2"/>
    <b v="1"/>
    <n v="140"/>
    <b v="1"/>
    <n v="1.7400576923076922"/>
    <n v="32.315357142857138"/>
    <s v="photography/photobooks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x v="1526"/>
    <d v="2016-01-18T22:37:27"/>
    <x v="0"/>
    <b v="1"/>
    <n v="280"/>
    <b v="1"/>
    <n v="1.2032608695652174"/>
    <n v="98.839285714285708"/>
    <s v="photography/photobooks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x v="1527"/>
    <d v="2017-03-14T05:24:46"/>
    <x v="1"/>
    <b v="1"/>
    <n v="70"/>
    <b v="1"/>
    <n v="1.1044428571428573"/>
    <n v="55.222142857142863"/>
    <s v="photography/photobooks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x v="1528"/>
    <d v="2017-01-31T16:00:00"/>
    <x v="1"/>
    <b v="1"/>
    <n v="160"/>
    <b v="1"/>
    <n v="2.8156666666666665"/>
    <n v="52.793750000000003"/>
    <s v="photography/photobooks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x v="1529"/>
    <d v="2015-03-19T06:05:20"/>
    <x v="0"/>
    <b v="1"/>
    <n v="141"/>
    <b v="1"/>
    <n v="1.0067894736842105"/>
    <n v="135.66666666666666"/>
    <s v="photography/photobooks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x v="1530"/>
    <d v="2015-10-23T10:24:55"/>
    <x v="0"/>
    <b v="1"/>
    <n v="874"/>
    <b v="1"/>
    <n v="1.3482571428571428"/>
    <n v="53.991990846681922"/>
    <s v="photography/photobooks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x v="1531"/>
    <d v="2014-11-30T19:00:00"/>
    <x v="3"/>
    <b v="1"/>
    <n v="73"/>
    <b v="1"/>
    <n v="1.7595744680851064"/>
    <n v="56.643835616438359"/>
    <s v="photography/photobooks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x v="1532"/>
    <d v="2016-02-15T07:00:00"/>
    <x v="2"/>
    <b v="1"/>
    <n v="294"/>
    <b v="1"/>
    <n v="4.8402000000000003"/>
    <n v="82.316326530612244"/>
    <s v="photography/photobooks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x v="1533"/>
    <d v="2016-05-01T19:59:00"/>
    <x v="2"/>
    <b v="1"/>
    <n v="740"/>
    <b v="1"/>
    <n v="1.4514"/>
    <n v="88.26081081081081"/>
    <s v="photography/photobooks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x v="1534"/>
    <d v="2015-09-04T08:11:02"/>
    <x v="0"/>
    <b v="1"/>
    <n v="369"/>
    <b v="1"/>
    <n v="4.1773333333333333"/>
    <n v="84.905149051490511"/>
    <s v="photography/photobooks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x v="1535"/>
    <d v="2016-05-23T14:00:00"/>
    <x v="2"/>
    <b v="1"/>
    <n v="110"/>
    <b v="1"/>
    <n v="1.3242499999999999"/>
    <n v="48.154545454545456"/>
    <s v="photography/photobooks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x v="1536"/>
    <d v="2015-08-27T11:15:10"/>
    <x v="0"/>
    <b v="1"/>
    <n v="455"/>
    <b v="1"/>
    <n v="2.5030841666666666"/>
    <n v="66.015406593406595"/>
    <s v="photography/photobooks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x v="1537"/>
    <d v="2016-08-06T10:00:00"/>
    <x v="2"/>
    <b v="1"/>
    <n v="224"/>
    <b v="1"/>
    <n v="1.7989999999999999"/>
    <n v="96.375"/>
    <s v="photography/photobooks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x v="1538"/>
    <d v="2015-01-22T10:46:10"/>
    <x v="3"/>
    <b v="1"/>
    <n v="46"/>
    <b v="1"/>
    <n v="1.0262857142857142"/>
    <n v="156.17391304347825"/>
    <s v="photography/photobooks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x v="1539"/>
    <d v="2017-01-03T14:03:39"/>
    <x v="2"/>
    <b v="0"/>
    <n v="284"/>
    <b v="1"/>
    <n v="1.359861"/>
    <n v="95.764859154929582"/>
    <s v="photography/photobooks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x v="1540"/>
    <d v="2014-11-25T17:15:00"/>
    <x v="3"/>
    <b v="1"/>
    <n v="98"/>
    <b v="1"/>
    <n v="1.1786666666666668"/>
    <n v="180.40816326530611"/>
    <s v="photography/photobooks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x v="1541"/>
    <d v="2014-12-31T09:05:38"/>
    <x v="3"/>
    <b v="0"/>
    <n v="2"/>
    <b v="0"/>
    <n v="3.3333333333333332E-4"/>
    <n v="3"/>
    <s v="photography/nature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x v="1542"/>
    <d v="2015-06-30T15:55:00"/>
    <x v="0"/>
    <b v="0"/>
    <n v="1"/>
    <b v="0"/>
    <n v="0.04"/>
    <n v="20"/>
    <s v="photography/nature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x v="1543"/>
    <d v="2014-11-22T05:13:54"/>
    <x v="3"/>
    <b v="0"/>
    <n v="1"/>
    <b v="0"/>
    <n v="4.4444444444444444E-3"/>
    <n v="10"/>
    <s v="photography/nature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x v="1544"/>
    <d v="2015-03-31T16:18:00"/>
    <x v="0"/>
    <b v="0"/>
    <n v="0"/>
    <b v="0"/>
    <n v="0"/>
    <e v="#DIV/0!"/>
    <s v="photography/nature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x v="1545"/>
    <d v="2015-03-02T13:16:00"/>
    <x v="0"/>
    <b v="0"/>
    <n v="1"/>
    <b v="0"/>
    <n v="3.3333333333333332E-4"/>
    <n v="1"/>
    <s v="photography/nature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x v="1546"/>
    <d v="2014-09-16T21:06:39"/>
    <x v="3"/>
    <b v="0"/>
    <n v="11"/>
    <b v="0"/>
    <n v="0.28899999999999998"/>
    <n v="26.272727272727273"/>
    <s v="photography/nature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x v="1547"/>
    <d v="2017-02-23T02:14:42"/>
    <x v="1"/>
    <b v="0"/>
    <n v="0"/>
    <b v="0"/>
    <n v="0"/>
    <e v="#DIV/0!"/>
    <s v="photography/nature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x v="1548"/>
    <d v="2015-11-08T14:10:20"/>
    <x v="0"/>
    <b v="0"/>
    <n v="1"/>
    <b v="0"/>
    <n v="8.5714285714285715E-2"/>
    <n v="60"/>
    <s v="photography/nature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x v="1549"/>
    <d v="2015-11-02T20:15:59"/>
    <x v="0"/>
    <b v="0"/>
    <n v="6"/>
    <b v="0"/>
    <n v="0.34"/>
    <n v="28.333333333333332"/>
    <s v="photography/nature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x v="1550"/>
    <d v="2016-05-12T02:47:14"/>
    <x v="2"/>
    <b v="0"/>
    <n v="7"/>
    <b v="0"/>
    <n v="0.13466666666666666"/>
    <n v="14.428571428571429"/>
    <s v="photography/nature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x v="1551"/>
    <d v="2015-05-27T11:47:19"/>
    <x v="0"/>
    <b v="0"/>
    <n v="0"/>
    <b v="0"/>
    <n v="0"/>
    <e v="#DIV/0!"/>
    <s v="photography/nature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x v="1552"/>
    <d v="2014-09-30T19:59:00"/>
    <x v="3"/>
    <b v="0"/>
    <n v="16"/>
    <b v="0"/>
    <n v="0.49186046511627907"/>
    <n v="132.1875"/>
    <s v="photography/nature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x v="1553"/>
    <d v="2015-09-01T22:47:27"/>
    <x v="0"/>
    <b v="0"/>
    <n v="0"/>
    <b v="0"/>
    <n v="0"/>
    <e v="#DIV/0!"/>
    <s v="photography/nature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x v="1554"/>
    <d v="2015-08-01T22:03:10"/>
    <x v="0"/>
    <b v="0"/>
    <n v="0"/>
    <b v="0"/>
    <n v="0"/>
    <e v="#DIV/0!"/>
    <s v="photography/nature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x v="1555"/>
    <d v="2015-09-17T09:00:00"/>
    <x v="0"/>
    <b v="0"/>
    <n v="0"/>
    <b v="0"/>
    <n v="0"/>
    <e v="#DIV/0!"/>
    <s v="photography/nature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x v="1556"/>
    <d v="2016-07-03T19:40:24"/>
    <x v="2"/>
    <b v="0"/>
    <n v="12"/>
    <b v="0"/>
    <n v="0.45133333333333331"/>
    <n v="56.416666666666664"/>
    <s v="photography/nature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x v="1557"/>
    <d v="2014-09-20T07:40:33"/>
    <x v="3"/>
    <b v="0"/>
    <n v="1"/>
    <b v="0"/>
    <n v="0.04"/>
    <n v="100"/>
    <s v="photography/nature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x v="1558"/>
    <d v="2015-08-28T04:12:00"/>
    <x v="0"/>
    <b v="0"/>
    <n v="3"/>
    <b v="0"/>
    <n v="4.6666666666666669E-2"/>
    <n v="11.666666666666666"/>
    <s v="photography/nature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x v="1559"/>
    <d v="2015-04-28T17:16:39"/>
    <x v="0"/>
    <b v="0"/>
    <n v="1"/>
    <b v="0"/>
    <n v="3.3333333333333335E-3"/>
    <n v="50"/>
    <s v="photography/nature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x v="1560"/>
    <d v="2014-11-12T17:29:53"/>
    <x v="3"/>
    <b v="0"/>
    <n v="4"/>
    <b v="0"/>
    <n v="3.7600000000000001E-2"/>
    <n v="23.5"/>
    <s v="photography/nature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x v="1561"/>
    <d v="2013-11-06T18:00:03"/>
    <x v="4"/>
    <b v="0"/>
    <n v="1"/>
    <b v="0"/>
    <n v="6.7000000000000002E-3"/>
    <n v="67"/>
    <s v="publishing/art books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x v="1562"/>
    <d v="2009-12-01T16:50:00"/>
    <x v="8"/>
    <b v="0"/>
    <n v="0"/>
    <b v="0"/>
    <n v="0"/>
    <e v="#DIV/0!"/>
    <s v="publishing/art books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x v="1563"/>
    <d v="2014-03-14T08:49:11"/>
    <x v="3"/>
    <b v="0"/>
    <n v="2"/>
    <b v="0"/>
    <n v="1.4166666666666666E-2"/>
    <n v="42.5"/>
    <s v="publishing/art books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x v="1564"/>
    <d v="2015-05-28T12:05:00"/>
    <x v="0"/>
    <b v="0"/>
    <n v="1"/>
    <b v="0"/>
    <n v="1E-3"/>
    <n v="10"/>
    <s v="publishing/art books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x v="1565"/>
    <d v="2011-06-08T09:31:01"/>
    <x v="6"/>
    <b v="0"/>
    <n v="1"/>
    <b v="0"/>
    <n v="2.5000000000000001E-2"/>
    <n v="100"/>
    <s v="publishing/art books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x v="1566"/>
    <d v="2016-07-27T14:00:00"/>
    <x v="2"/>
    <b v="0"/>
    <n v="59"/>
    <b v="0"/>
    <n v="0.21249999999999999"/>
    <n v="108.05084745762711"/>
    <s v="publishing/art books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x v="1567"/>
    <d v="2014-02-16T16:00:00"/>
    <x v="3"/>
    <b v="0"/>
    <n v="13"/>
    <b v="0"/>
    <n v="4.1176470588235294E-2"/>
    <n v="26.923076923076923"/>
    <s v="publishing/art books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x v="1568"/>
    <d v="2014-12-23T17:29:45"/>
    <x v="3"/>
    <b v="0"/>
    <n v="22"/>
    <b v="0"/>
    <n v="0.13639999999999999"/>
    <n v="155"/>
    <s v="publishing/art books"/>
    <x v="3"/>
    <x v="25"/>
  </r>
  <r>
    <n v="1569"/>
    <s v="to be removed (Canceled)"/>
    <s v="to be removed"/>
    <n v="30000"/>
    <n v="0"/>
    <x v="1"/>
    <x v="0"/>
    <s v="USD"/>
    <n v="1369498714"/>
    <n v="1366906714"/>
    <x v="1569"/>
    <d v="2013-05-25T08:18:34"/>
    <x v="4"/>
    <b v="0"/>
    <n v="0"/>
    <b v="0"/>
    <n v="0"/>
    <e v="#DIV/0!"/>
    <s v="publishing/art books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x v="1570"/>
    <d v="2016-04-08T10:31:22"/>
    <x v="2"/>
    <b v="0"/>
    <n v="52"/>
    <b v="0"/>
    <n v="0.41399999999999998"/>
    <n v="47.769230769230766"/>
    <s v="publishing/art books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x v="1571"/>
    <d v="2015-06-19T10:28:03"/>
    <x v="0"/>
    <b v="0"/>
    <n v="4"/>
    <b v="0"/>
    <n v="6.6115702479338841E-3"/>
    <n v="20"/>
    <s v="publishing/art books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x v="1572"/>
    <d v="2016-02-28T15:59:00"/>
    <x v="2"/>
    <b v="0"/>
    <n v="3"/>
    <b v="0"/>
    <n v="0.05"/>
    <n v="41.666666666666664"/>
    <s v="publishing/art books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x v="1573"/>
    <d v="2017-03-31T19:59:00"/>
    <x v="1"/>
    <b v="0"/>
    <n v="3"/>
    <b v="0"/>
    <n v="2.4777777777777777E-2"/>
    <n v="74.333333333333329"/>
    <s v="publishing/art books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x v="1574"/>
    <d v="2015-02-17T14:15:29"/>
    <x v="0"/>
    <b v="0"/>
    <n v="6"/>
    <b v="0"/>
    <n v="5.0599999999999999E-2"/>
    <n v="84.333333333333329"/>
    <s v="publishing/art books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x v="1575"/>
    <d v="2014-07-09T04:34:56"/>
    <x v="3"/>
    <b v="0"/>
    <n v="35"/>
    <b v="0"/>
    <n v="0.2291"/>
    <n v="65.457142857142856"/>
    <s v="publishing/art books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x v="1576"/>
    <d v="2015-06-30T13:06:08"/>
    <x v="0"/>
    <b v="0"/>
    <n v="10"/>
    <b v="0"/>
    <n v="0.13"/>
    <n v="65"/>
    <s v="publishing/art books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x v="1577"/>
    <d v="2012-07-24T12:20:48"/>
    <x v="5"/>
    <b v="0"/>
    <n v="2"/>
    <b v="0"/>
    <n v="5.4999999999999997E-3"/>
    <n v="27.5"/>
    <s v="publishing/art books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x v="1578"/>
    <d v="2010-09-01T18:00:00"/>
    <x v="7"/>
    <b v="0"/>
    <n v="4"/>
    <b v="0"/>
    <n v="0.10806536636794939"/>
    <n v="51.25"/>
    <s v="publishing/art books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x v="1579"/>
    <d v="2013-08-28T15:54:51"/>
    <x v="4"/>
    <b v="0"/>
    <n v="2"/>
    <b v="0"/>
    <n v="8.4008400840084006E-3"/>
    <n v="14"/>
    <s v="publishing/art books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x v="1580"/>
    <d v="2012-05-20T17:12:06"/>
    <x v="5"/>
    <b v="0"/>
    <n v="0"/>
    <b v="0"/>
    <n v="0"/>
    <e v="#DIV/0!"/>
    <s v="publishing/art books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x v="1581"/>
    <d v="2015-12-19T02:46:30"/>
    <x v="0"/>
    <b v="0"/>
    <n v="1"/>
    <b v="0"/>
    <n v="5.0000000000000001E-3"/>
    <n v="5"/>
    <s v="photography/places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x v="1582"/>
    <d v="2015-10-26T13:20:00"/>
    <x v="0"/>
    <b v="0"/>
    <n v="3"/>
    <b v="0"/>
    <n v="9.2999999999999999E-2"/>
    <n v="31"/>
    <s v="photography/places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x v="1583"/>
    <d v="2014-09-25T13:43:11"/>
    <x v="3"/>
    <b v="0"/>
    <n v="1"/>
    <b v="0"/>
    <n v="7.5000000000000002E-4"/>
    <n v="15"/>
    <s v="photography/places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x v="1584"/>
    <d v="2014-05-30T07:35:01"/>
    <x v="3"/>
    <b v="0"/>
    <n v="0"/>
    <b v="0"/>
    <n v="0"/>
    <e v="#DIV/0!"/>
    <s v="photography/places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x v="1585"/>
    <d v="2016-12-25T03:00:00"/>
    <x v="2"/>
    <b v="0"/>
    <n v="12"/>
    <b v="0"/>
    <n v="0.79"/>
    <n v="131.66666666666666"/>
    <s v="photography/places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x v="1586"/>
    <d v="2015-04-04T17:30:22"/>
    <x v="0"/>
    <b v="0"/>
    <n v="0"/>
    <b v="0"/>
    <n v="0"/>
    <e v="#DIV/0!"/>
    <s v="photography/places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x v="1587"/>
    <d v="2014-12-13T14:49:25"/>
    <x v="3"/>
    <b v="0"/>
    <n v="1"/>
    <b v="0"/>
    <n v="1.3333333333333334E-4"/>
    <n v="1"/>
    <s v="photography/places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x v="1588"/>
    <d v="2015-01-31T12:12:00"/>
    <x v="3"/>
    <b v="0"/>
    <n v="0"/>
    <b v="0"/>
    <n v="0"/>
    <e v="#DIV/0!"/>
    <s v="photography/places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x v="1589"/>
    <d v="2015-10-09T15:38:06"/>
    <x v="0"/>
    <b v="0"/>
    <n v="0"/>
    <b v="0"/>
    <n v="0"/>
    <e v="#DIV/0!"/>
    <s v="photography/places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x v="1590"/>
    <d v="2015-09-23T12:34:24"/>
    <x v="0"/>
    <b v="0"/>
    <n v="2"/>
    <b v="0"/>
    <n v="1.7000000000000001E-2"/>
    <n v="510"/>
    <s v="photography/places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x v="1591"/>
    <d v="2016-04-03T08:25:41"/>
    <x v="2"/>
    <b v="0"/>
    <n v="92"/>
    <b v="0"/>
    <n v="0.29228571428571426"/>
    <n v="44.478260869565219"/>
    <s v="photography/places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x v="1592"/>
    <d v="2015-03-27T16:44:45"/>
    <x v="0"/>
    <b v="0"/>
    <n v="0"/>
    <b v="0"/>
    <n v="0"/>
    <e v="#DIV/0!"/>
    <s v="photography/places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x v="1593"/>
    <d v="2015-02-28T12:17:35"/>
    <x v="0"/>
    <b v="0"/>
    <n v="3"/>
    <b v="0"/>
    <n v="1.3636363636363637E-4"/>
    <n v="1"/>
    <s v="photography/places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x v="1594"/>
    <d v="2016-05-15T08:21:00"/>
    <x v="2"/>
    <b v="0"/>
    <n v="10"/>
    <b v="0"/>
    <n v="0.20499999999999999"/>
    <n v="20.5"/>
    <s v="photography/places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x v="1595"/>
    <d v="2014-06-18T12:13:00"/>
    <x v="3"/>
    <b v="0"/>
    <n v="7"/>
    <b v="0"/>
    <n v="2.8E-3"/>
    <n v="40"/>
    <s v="photography/places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x v="1596"/>
    <d v="2014-12-13T03:19:29"/>
    <x v="3"/>
    <b v="0"/>
    <n v="3"/>
    <b v="0"/>
    <n v="2.3076923076923078E-2"/>
    <n v="25"/>
    <s v="photography/places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x v="1597"/>
    <d v="2016-09-20T00:29:57"/>
    <x v="2"/>
    <b v="0"/>
    <n v="0"/>
    <b v="0"/>
    <n v="0"/>
    <e v="#DIV/0!"/>
    <s v="photography/places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x v="1598"/>
    <d v="2015-07-26T08:00:58"/>
    <x v="0"/>
    <b v="0"/>
    <n v="1"/>
    <b v="0"/>
    <n v="1.25E-3"/>
    <n v="1"/>
    <s v="photography/places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x v="1599"/>
    <d v="2016-04-08T03:56:16"/>
    <x v="2"/>
    <b v="0"/>
    <n v="0"/>
    <b v="0"/>
    <n v="0"/>
    <e v="#DIV/0!"/>
    <s v="photography/places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x v="1600"/>
    <d v="2014-07-14T21:11:00"/>
    <x v="3"/>
    <b v="0"/>
    <n v="9"/>
    <b v="0"/>
    <n v="7.3400000000000007E-2"/>
    <n v="40.777777777777779"/>
    <s v="photography/places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x v="1601"/>
    <d v="2011-05-04T18:13:53"/>
    <x v="6"/>
    <b v="0"/>
    <n v="56"/>
    <b v="1"/>
    <n v="1.082492"/>
    <n v="48.325535714285714"/>
    <s v="music/rock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x v="1602"/>
    <d v="2011-10-14T15:00:00"/>
    <x v="6"/>
    <b v="0"/>
    <n v="32"/>
    <b v="1"/>
    <n v="1.0016666666666667"/>
    <n v="46.953125"/>
    <s v="music/rock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x v="1603"/>
    <d v="2012-01-27T20:04:19"/>
    <x v="6"/>
    <b v="0"/>
    <n v="30"/>
    <b v="1"/>
    <n v="1.0003299999999999"/>
    <n v="66.688666666666663"/>
    <s v="music/rock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x v="1604"/>
    <d v="2012-03-17T11:17:15"/>
    <x v="5"/>
    <b v="0"/>
    <n v="70"/>
    <b v="1"/>
    <n v="1.2210714285714286"/>
    <n v="48.842857142857142"/>
    <s v="music/rock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x v="1605"/>
    <d v="2011-07-31T23:00:00"/>
    <x v="6"/>
    <b v="0"/>
    <n v="44"/>
    <b v="1"/>
    <n v="1.0069333333333335"/>
    <n v="137.30909090909091"/>
    <s v="music/rock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x v="1606"/>
    <d v="2011-03-23T17:40:38"/>
    <x v="7"/>
    <b v="0"/>
    <n v="92"/>
    <b v="1"/>
    <n v="1.01004125"/>
    <n v="87.829673913043479"/>
    <s v="music/rock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x v="1607"/>
    <d v="2012-06-14T11:24:11"/>
    <x v="5"/>
    <b v="0"/>
    <n v="205"/>
    <b v="1"/>
    <n v="1.4511000000000001"/>
    <n v="70.785365853658533"/>
    <s v="music/rock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x v="1608"/>
    <d v="2013-12-31T21:26:00"/>
    <x v="4"/>
    <b v="0"/>
    <n v="23"/>
    <b v="1"/>
    <n v="1.0125"/>
    <n v="52.826086956521742"/>
    <s v="music/rock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x v="1609"/>
    <d v="2011-11-02T00:00:00"/>
    <x v="6"/>
    <b v="0"/>
    <n v="4"/>
    <b v="1"/>
    <n v="1.1833333333333333"/>
    <n v="443.75"/>
    <s v="music/rock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x v="1610"/>
    <d v="2012-12-15T14:11:50"/>
    <x v="5"/>
    <b v="0"/>
    <n v="112"/>
    <b v="1"/>
    <n v="2.7185000000000001"/>
    <n v="48.544642857142854"/>
    <s v="music/rock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x v="1611"/>
    <d v="2013-06-04T16:00:32"/>
    <x v="4"/>
    <b v="0"/>
    <n v="27"/>
    <b v="1"/>
    <n v="1.25125"/>
    <n v="37.074074074074076"/>
    <s v="music/rock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x v="1612"/>
    <d v="2013-01-02T12:59:44"/>
    <x v="5"/>
    <b v="0"/>
    <n v="11"/>
    <b v="1"/>
    <n v="1.1000000000000001"/>
    <n v="50"/>
    <s v="music/rock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x v="1613"/>
    <d v="2012-07-21T17:40:02"/>
    <x v="5"/>
    <b v="0"/>
    <n v="26"/>
    <b v="1"/>
    <n v="1.0149999999999999"/>
    <n v="39.03846153846154"/>
    <s v="music/rock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x v="1614"/>
    <d v="2014-08-03T09:00:00"/>
    <x v="3"/>
    <b v="0"/>
    <n v="77"/>
    <b v="1"/>
    <n v="1.0269999999999999"/>
    <n v="66.688311688311686"/>
    <s v="music/rock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x v="1615"/>
    <d v="2011-12-12T18:13:16"/>
    <x v="6"/>
    <b v="0"/>
    <n v="136"/>
    <b v="1"/>
    <n v="1.1412500000000001"/>
    <n v="67.132352941176464"/>
    <s v="music/rock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x v="1616"/>
    <d v="2012-11-22T14:00:00"/>
    <x v="5"/>
    <b v="0"/>
    <n v="157"/>
    <b v="1"/>
    <n v="1.042"/>
    <n v="66.369426751592357"/>
    <s v="music/rock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x v="1617"/>
    <d v="2013-11-01T11:00:00"/>
    <x v="4"/>
    <b v="0"/>
    <n v="158"/>
    <b v="1"/>
    <n v="1.4585714285714286"/>
    <n v="64.620253164556956"/>
    <s v="music/rock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x v="1618"/>
    <d v="2013-03-08T07:42:15"/>
    <x v="4"/>
    <b v="0"/>
    <n v="27"/>
    <b v="1"/>
    <n v="1.0506666666666666"/>
    <n v="58.370370370370374"/>
    <s v="music/rock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x v="1619"/>
    <d v="2014-09-14T20:28:06"/>
    <x v="3"/>
    <b v="0"/>
    <n v="23"/>
    <b v="1"/>
    <n v="1.3333333333333333"/>
    <n v="86.956521739130437"/>
    <s v="music/rock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x v="1620"/>
    <d v="2013-02-23T00:09:00"/>
    <x v="4"/>
    <b v="0"/>
    <n v="17"/>
    <b v="1"/>
    <n v="1.1299999999999999"/>
    <n v="66.470588235294116"/>
    <s v="music/rock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x v="1621"/>
    <d v="2012-05-27T19:59:00"/>
    <x v="5"/>
    <b v="0"/>
    <n v="37"/>
    <b v="1"/>
    <n v="1.212"/>
    <n v="163.78378378378378"/>
    <s v="music/rock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x v="1622"/>
    <d v="2014-12-16T23:59:00"/>
    <x v="3"/>
    <b v="0"/>
    <n v="65"/>
    <b v="1"/>
    <n v="1.0172463768115942"/>
    <n v="107.98461538461538"/>
    <s v="music/rock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x v="1623"/>
    <d v="2013-08-27T08:31:29"/>
    <x v="4"/>
    <b v="0"/>
    <n v="18"/>
    <b v="1"/>
    <n v="1.0106666666666666"/>
    <n v="42.111111111111114"/>
    <s v="music/rock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x v="1624"/>
    <d v="2013-01-09T00:48:55"/>
    <x v="5"/>
    <b v="0"/>
    <n v="25"/>
    <b v="1"/>
    <n v="1.18"/>
    <n v="47.2"/>
    <s v="music/rock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x v="1625"/>
    <d v="2012-09-11T08:47:33"/>
    <x v="5"/>
    <b v="0"/>
    <n v="104"/>
    <b v="1"/>
    <n v="1.5533333333333332"/>
    <n v="112.01923076923077"/>
    <s v="music/rock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x v="1626"/>
    <d v="2013-12-01T13:21:07"/>
    <x v="4"/>
    <b v="0"/>
    <n v="108"/>
    <b v="1"/>
    <n v="1.0118750000000001"/>
    <n v="74.953703703703709"/>
    <s v="music/rock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x v="1627"/>
    <d v="2012-11-25T20:59:00"/>
    <x v="5"/>
    <b v="0"/>
    <n v="38"/>
    <b v="1"/>
    <n v="1.17"/>
    <n v="61.578947368421055"/>
    <s v="music/rock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x v="1628"/>
    <d v="2014-06-17T09:41:22"/>
    <x v="3"/>
    <b v="0"/>
    <n v="88"/>
    <b v="1"/>
    <n v="1.00925"/>
    <n v="45.875"/>
    <s v="music/rock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x v="1629"/>
    <d v="2014-02-20T12:48:53"/>
    <x v="3"/>
    <b v="0"/>
    <n v="82"/>
    <b v="1"/>
    <n v="1.0366666666666666"/>
    <n v="75.853658536585371"/>
    <s v="music/rock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x v="1630"/>
    <d v="2012-03-01T22:59:00"/>
    <x v="5"/>
    <b v="0"/>
    <n v="126"/>
    <b v="1"/>
    <n v="2.6524999999999999"/>
    <n v="84.206349206349202"/>
    <s v="music/rock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x v="1631"/>
    <d v="2012-10-12T12:37:41"/>
    <x v="5"/>
    <b v="0"/>
    <n v="133"/>
    <b v="1"/>
    <n v="1.5590999999999999"/>
    <n v="117.22556390977444"/>
    <s v="music/rock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x v="1632"/>
    <d v="2011-09-24T00:10:54"/>
    <x v="6"/>
    <b v="0"/>
    <n v="47"/>
    <b v="1"/>
    <n v="1.0162500000000001"/>
    <n v="86.489361702127653"/>
    <s v="music/rock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x v="1633"/>
    <d v="2012-01-15T21:00:00"/>
    <x v="6"/>
    <b v="0"/>
    <n v="58"/>
    <b v="1"/>
    <n v="1"/>
    <n v="172.41379310344828"/>
    <s v="music/rock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x v="1634"/>
    <d v="2011-06-01T21:59:00"/>
    <x v="6"/>
    <b v="0"/>
    <n v="32"/>
    <b v="1"/>
    <n v="1.0049999999999999"/>
    <n v="62.8125"/>
    <s v="music/rock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x v="1635"/>
    <d v="2016-07-11T12:51:01"/>
    <x v="2"/>
    <b v="0"/>
    <n v="37"/>
    <b v="1"/>
    <n v="1.2529999999999999"/>
    <n v="67.729729729729726"/>
    <s v="music/rock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x v="1636"/>
    <d v="2011-06-11T20:00:00"/>
    <x v="6"/>
    <b v="0"/>
    <n v="87"/>
    <b v="1"/>
    <n v="1.0355555555555556"/>
    <n v="53.5632183908046"/>
    <s v="music/rock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x v="1637"/>
    <d v="2009-12-31T15:39:00"/>
    <x v="8"/>
    <b v="0"/>
    <n v="15"/>
    <b v="1"/>
    <n v="1.038"/>
    <n v="34.6"/>
    <s v="music/rock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x v="1638"/>
    <d v="2013-02-28T13:25:00"/>
    <x v="4"/>
    <b v="0"/>
    <n v="27"/>
    <b v="1"/>
    <n v="1.05"/>
    <n v="38.888888888888886"/>
    <s v="music/rock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x v="1639"/>
    <d v="2012-03-03T07:39:25"/>
    <x v="5"/>
    <b v="0"/>
    <n v="19"/>
    <b v="1"/>
    <n v="1"/>
    <n v="94.736842105263165"/>
    <s v="music/rock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x v="1640"/>
    <d v="2010-08-02T17:59:00"/>
    <x v="7"/>
    <b v="0"/>
    <n v="17"/>
    <b v="1"/>
    <n v="1.6986000000000001"/>
    <n v="39.967058823529413"/>
    <s v="music/rock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x v="1641"/>
    <d v="2014-12-19T06:19:04"/>
    <x v="3"/>
    <b v="0"/>
    <n v="26"/>
    <b v="1"/>
    <n v="1.014"/>
    <n v="97.5"/>
    <s v="music/pop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x v="1642"/>
    <d v="2011-06-13T16:35:27"/>
    <x v="6"/>
    <b v="0"/>
    <n v="28"/>
    <b v="1"/>
    <n v="1"/>
    <n v="42.857142857142854"/>
    <s v="music/pop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x v="1643"/>
    <d v="2012-09-24T11:46:52"/>
    <x v="5"/>
    <b v="0"/>
    <n v="37"/>
    <b v="1"/>
    <n v="1.2470000000000001"/>
    <n v="168.51351351351352"/>
    <s v="music/pop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x v="1644"/>
    <d v="2012-11-21T18:26:00"/>
    <x v="5"/>
    <b v="0"/>
    <n v="128"/>
    <b v="1"/>
    <n v="1.095"/>
    <n v="85.546875"/>
    <s v="music/pop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x v="1645"/>
    <d v="2013-09-18T06:49:00"/>
    <x v="4"/>
    <b v="0"/>
    <n v="10"/>
    <b v="1"/>
    <n v="1.1080000000000001"/>
    <n v="554"/>
    <s v="music/pop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x v="1646"/>
    <d v="2014-08-14T10:11:00"/>
    <x v="3"/>
    <b v="0"/>
    <n v="83"/>
    <b v="1"/>
    <n v="1.1020000000000001"/>
    <n v="26.554216867469879"/>
    <s v="music/pop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x v="1647"/>
    <d v="2012-06-09T01:49:37"/>
    <x v="5"/>
    <b v="0"/>
    <n v="46"/>
    <b v="1"/>
    <n v="1.0471999999999999"/>
    <n v="113.82608695652173"/>
    <s v="music/pop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x v="1648"/>
    <d v="2011-03-20T07:54:42"/>
    <x v="6"/>
    <b v="0"/>
    <n v="90"/>
    <b v="1"/>
    <n v="1.2526086956521738"/>
    <n v="32.011111111111113"/>
    <s v="music/pop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x v="1649"/>
    <d v="2014-05-23T08:25:55"/>
    <x v="3"/>
    <b v="0"/>
    <n v="81"/>
    <b v="1"/>
    <n v="1.0058763157894737"/>
    <n v="47.189259259259259"/>
    <s v="music/pop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x v="1650"/>
    <d v="2013-10-09T02:27:17"/>
    <x v="4"/>
    <b v="0"/>
    <n v="32"/>
    <b v="1"/>
    <n v="1.4155"/>
    <n v="88.46875"/>
    <s v="music/pop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x v="1651"/>
    <d v="2011-04-25T22:59:00"/>
    <x v="6"/>
    <b v="0"/>
    <n v="20"/>
    <b v="1"/>
    <n v="1.0075000000000001"/>
    <n v="100.75"/>
    <s v="music/pop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x v="1652"/>
    <d v="2013-11-24T04:49:53"/>
    <x v="4"/>
    <b v="0"/>
    <n v="70"/>
    <b v="1"/>
    <n v="1.0066666666666666"/>
    <n v="64.714285714285708"/>
    <s v="music/pop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x v="1653"/>
    <d v="2011-04-24T12:01:36"/>
    <x v="6"/>
    <b v="0"/>
    <n v="168"/>
    <b v="1"/>
    <n v="1.7423040000000001"/>
    <n v="51.854285714285716"/>
    <s v="music/pop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x v="1654"/>
    <d v="2012-04-18T13:22:40"/>
    <x v="5"/>
    <b v="0"/>
    <n v="34"/>
    <b v="1"/>
    <n v="1.199090909090909"/>
    <n v="38.794117647058826"/>
    <s v="music/pop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x v="1655"/>
    <d v="2012-04-05T10:00:20"/>
    <x v="5"/>
    <b v="0"/>
    <n v="48"/>
    <b v="1"/>
    <n v="1.4286666666666668"/>
    <n v="44.645833333333336"/>
    <s v="music/pop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x v="1656"/>
    <d v="2012-12-13T14:17:32"/>
    <x v="5"/>
    <b v="0"/>
    <n v="48"/>
    <b v="1"/>
    <n v="1.0033493333333334"/>
    <n v="156.77333333333334"/>
    <s v="music/pop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x v="1657"/>
    <d v="2012-05-24T10:46:08"/>
    <x v="5"/>
    <b v="0"/>
    <n v="221"/>
    <b v="1"/>
    <n v="1.0493380000000001"/>
    <n v="118.70339366515837"/>
    <s v="music/pop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x v="1658"/>
    <d v="2012-12-18T06:20:00"/>
    <x v="5"/>
    <b v="0"/>
    <n v="107"/>
    <b v="1"/>
    <n v="1.3223333333333334"/>
    <n v="74.149532710280369"/>
    <s v="music/pop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x v="1659"/>
    <d v="2013-12-17T04:00:00"/>
    <x v="4"/>
    <b v="0"/>
    <n v="45"/>
    <b v="1"/>
    <n v="1.1279999999999999"/>
    <n v="12.533333333333333"/>
    <s v="music/pop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x v="1660"/>
    <d v="2016-04-30T13:59:00"/>
    <x v="2"/>
    <b v="0"/>
    <n v="36"/>
    <b v="1"/>
    <n v="12.5375"/>
    <n v="27.861111111111111"/>
    <s v="music/pop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x v="1661"/>
    <d v="2016-01-17T13:00:00"/>
    <x v="0"/>
    <b v="0"/>
    <n v="101"/>
    <b v="1"/>
    <n v="1.0250632911392406"/>
    <n v="80.178217821782184"/>
    <s v="music/pop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x v="1662"/>
    <d v="2011-12-30T21:45:36"/>
    <x v="6"/>
    <b v="0"/>
    <n v="62"/>
    <b v="1"/>
    <n v="1.026375"/>
    <n v="132.43548387096774"/>
    <s v="music/pop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x v="1663"/>
    <d v="2015-01-31T16:31:47"/>
    <x v="0"/>
    <b v="0"/>
    <n v="32"/>
    <b v="1"/>
    <n v="1.08"/>
    <n v="33.75"/>
    <s v="music/pop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x v="1664"/>
    <d v="2012-03-15T19:59:00"/>
    <x v="5"/>
    <b v="0"/>
    <n v="89"/>
    <b v="1"/>
    <n v="1.2240879999999998"/>
    <n v="34.384494382022467"/>
    <s v="music/pop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x v="1665"/>
    <d v="2011-02-21T19:00:00"/>
    <x v="6"/>
    <b v="0"/>
    <n v="93"/>
    <b v="1"/>
    <n v="1.1945714285714286"/>
    <n v="44.956989247311824"/>
    <s v="music/pop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x v="1666"/>
    <d v="2013-03-27T21:04:33"/>
    <x v="4"/>
    <b v="0"/>
    <n v="98"/>
    <b v="1"/>
    <n v="1.6088"/>
    <n v="41.04081632653061"/>
    <s v="music/pop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x v="1667"/>
    <d v="2014-03-10T22:59:00"/>
    <x v="3"/>
    <b v="0"/>
    <n v="82"/>
    <b v="1"/>
    <n v="1.2685294117647059"/>
    <n v="52.597560975609753"/>
    <s v="music/pop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x v="1668"/>
    <d v="2011-11-27T20:35:39"/>
    <x v="6"/>
    <b v="0"/>
    <n v="116"/>
    <b v="1"/>
    <n v="1.026375"/>
    <n v="70.784482758620683"/>
    <s v="music/pop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x v="1669"/>
    <d v="2016-05-31T13:14:36"/>
    <x v="2"/>
    <b v="0"/>
    <n v="52"/>
    <b v="1"/>
    <n v="1.3975"/>
    <n v="53.75"/>
    <s v="music/pop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x v="1670"/>
    <d v="2010-07-04T20:00:00"/>
    <x v="7"/>
    <b v="0"/>
    <n v="23"/>
    <b v="1"/>
    <n v="1.026"/>
    <n v="44.608695652173914"/>
    <s v="music/pop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x v="1671"/>
    <d v="2016-08-01T05:03:34"/>
    <x v="2"/>
    <b v="0"/>
    <n v="77"/>
    <b v="1"/>
    <n v="1.0067349999999999"/>
    <n v="26.148961038961041"/>
    <s v="music/pop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x v="1672"/>
    <d v="2012-06-04T07:45:30"/>
    <x v="5"/>
    <b v="0"/>
    <n v="49"/>
    <b v="1"/>
    <n v="1.1294117647058823"/>
    <n v="39.183673469387756"/>
    <s v="music/pop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x v="1673"/>
    <d v="2015-03-06T13:04:52"/>
    <x v="0"/>
    <b v="0"/>
    <n v="59"/>
    <b v="1"/>
    <n v="1.2809523809523808"/>
    <n v="45.593220338983052"/>
    <s v="music/pop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x v="1674"/>
    <d v="2016-08-17T22:59:00"/>
    <x v="2"/>
    <b v="0"/>
    <n v="113"/>
    <b v="1"/>
    <n v="2.0169999999999999"/>
    <n v="89.247787610619469"/>
    <s v="music/pop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x v="1675"/>
    <d v="2011-10-16T14:03:00"/>
    <x v="6"/>
    <b v="0"/>
    <n v="34"/>
    <b v="1"/>
    <n v="1.37416"/>
    <n v="40.416470588235299"/>
    <s v="music/pop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x v="1676"/>
    <d v="2012-04-20T19:59:00"/>
    <x v="5"/>
    <b v="0"/>
    <n v="42"/>
    <b v="1"/>
    <n v="1.1533333333333333"/>
    <n v="82.38095238095238"/>
    <s v="music/pop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x v="1677"/>
    <d v="2016-04-15T21:59:00"/>
    <x v="2"/>
    <b v="0"/>
    <n v="42"/>
    <b v="1"/>
    <n v="1.1166666666666667"/>
    <n v="159.52380952380952"/>
    <s v="music/pop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x v="1678"/>
    <d v="2014-02-06T12:31:11"/>
    <x v="3"/>
    <b v="0"/>
    <n v="49"/>
    <b v="1"/>
    <n v="1.1839999999999999"/>
    <n v="36.244897959183675"/>
    <s v="music/pop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x v="1679"/>
    <d v="2011-07-21T17:39:05"/>
    <x v="6"/>
    <b v="0"/>
    <n v="56"/>
    <b v="1"/>
    <n v="1.75"/>
    <n v="62.5"/>
    <s v="music/pop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x v="1680"/>
    <d v="2014-07-12T10:11:07"/>
    <x v="3"/>
    <b v="0"/>
    <n v="25"/>
    <b v="1"/>
    <n v="1.175"/>
    <n v="47"/>
    <s v="music/pop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x v="1681"/>
    <d v="2017-03-28T18:00:00"/>
    <x v="1"/>
    <b v="0"/>
    <n v="884"/>
    <b v="0"/>
    <n v="1.0142212307692309"/>
    <n v="74.575090497737563"/>
    <s v="music/faith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x v="1682"/>
    <d v="2017-04-13T20:07:40"/>
    <x v="1"/>
    <b v="0"/>
    <n v="0"/>
    <b v="0"/>
    <n v="0"/>
    <e v="#DIV/0!"/>
    <s v="music/faith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x v="1683"/>
    <d v="2017-04-07T10:45:38"/>
    <x v="1"/>
    <b v="0"/>
    <n v="10"/>
    <b v="0"/>
    <n v="0.21714285714285714"/>
    <n v="76"/>
    <s v="music/faith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x v="1684"/>
    <d v="2017-03-17T10:34:01"/>
    <x v="1"/>
    <b v="0"/>
    <n v="101"/>
    <b v="0"/>
    <n v="1.0912500000000001"/>
    <n v="86.43564356435644"/>
    <s v="music/faith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x v="1685"/>
    <d v="2017-03-23T21:00:23"/>
    <x v="1"/>
    <b v="0"/>
    <n v="15"/>
    <b v="0"/>
    <n v="1.0285714285714285"/>
    <n v="24"/>
    <s v="music/faith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x v="1686"/>
    <d v="2017-04-27T11:15:19"/>
    <x v="1"/>
    <b v="0"/>
    <n v="1"/>
    <b v="0"/>
    <n v="3.5999999999999999E-3"/>
    <n v="18"/>
    <s v="music/faith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x v="1687"/>
    <d v="2017-04-10T12:15:00"/>
    <x v="1"/>
    <b v="0"/>
    <n v="39"/>
    <b v="0"/>
    <n v="0.3125"/>
    <n v="80.128205128205124"/>
    <s v="music/faith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x v="1688"/>
    <d v="2017-04-09T03:49:54"/>
    <x v="1"/>
    <b v="0"/>
    <n v="7"/>
    <b v="0"/>
    <n v="0.443"/>
    <n v="253.14285714285714"/>
    <s v="music/faith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x v="1689"/>
    <d v="2017-03-16T13:37:10"/>
    <x v="1"/>
    <b v="0"/>
    <n v="14"/>
    <b v="0"/>
    <n v="1"/>
    <n v="171.42857142857142"/>
    <s v="music/faith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x v="1690"/>
    <d v="2017-04-06T01:20:42"/>
    <x v="1"/>
    <b v="0"/>
    <n v="11"/>
    <b v="0"/>
    <n v="0.254"/>
    <n v="57.727272727272727"/>
    <s v="music/faith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x v="1691"/>
    <d v="2017-04-02T17:00:00"/>
    <x v="1"/>
    <b v="0"/>
    <n v="38"/>
    <b v="0"/>
    <n v="0.33473333333333333"/>
    <n v="264.26315789473682"/>
    <s v="music/faith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x v="1692"/>
    <d v="2017-03-26T15:59:00"/>
    <x v="1"/>
    <b v="0"/>
    <n v="15"/>
    <b v="0"/>
    <n v="0.47799999999999998"/>
    <n v="159.33333333333334"/>
    <s v="music/faith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x v="1693"/>
    <d v="2017-04-09T12:00:00"/>
    <x v="1"/>
    <b v="0"/>
    <n v="8"/>
    <b v="0"/>
    <n v="9.3333333333333338E-2"/>
    <n v="35"/>
    <s v="music/faith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x v="1694"/>
    <d v="2017-03-26T20:36:00"/>
    <x v="1"/>
    <b v="0"/>
    <n v="1"/>
    <b v="0"/>
    <n v="5.0000000000000001E-4"/>
    <n v="5"/>
    <s v="music/faith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x v="1695"/>
    <d v="2017-04-09T17:00:00"/>
    <x v="1"/>
    <b v="0"/>
    <n v="23"/>
    <b v="0"/>
    <n v="0.11708333333333333"/>
    <n v="61.086956521739133"/>
    <s v="music/faith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x v="1696"/>
    <d v="2017-03-31T16:40:11"/>
    <x v="1"/>
    <b v="0"/>
    <n v="0"/>
    <b v="0"/>
    <n v="0"/>
    <e v="#DIV/0!"/>
    <s v="music/faith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x v="1697"/>
    <d v="2017-04-09T15:47:28"/>
    <x v="1"/>
    <b v="0"/>
    <n v="22"/>
    <b v="0"/>
    <n v="0.20208000000000001"/>
    <n v="114.81818181818181"/>
    <s v="music/faith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x v="1698"/>
    <d v="2017-03-25T19:33:00"/>
    <x v="1"/>
    <b v="0"/>
    <n v="0"/>
    <b v="0"/>
    <n v="0"/>
    <e v="#DIV/0!"/>
    <s v="music/faith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x v="1699"/>
    <d v="2017-04-11T12:44:05"/>
    <x v="1"/>
    <b v="0"/>
    <n v="4"/>
    <b v="0"/>
    <n v="4.2311459353574929E-2"/>
    <n v="54"/>
    <s v="music/faith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x v="1700"/>
    <d v="2017-03-31T20:00:00"/>
    <x v="1"/>
    <b v="0"/>
    <n v="79"/>
    <b v="0"/>
    <n v="0.2606"/>
    <n v="65.974683544303801"/>
    <s v="music/faith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x v="1701"/>
    <d v="2015-01-15T07:56:45"/>
    <x v="3"/>
    <b v="0"/>
    <n v="2"/>
    <b v="0"/>
    <n v="1.9801980198019802E-3"/>
    <n v="5"/>
    <s v="music/faith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x v="1702"/>
    <d v="2015-03-30T11:52:30"/>
    <x v="0"/>
    <b v="0"/>
    <n v="1"/>
    <b v="0"/>
    <n v="6.0606060606060605E-5"/>
    <n v="1"/>
    <s v="music/faith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x v="1703"/>
    <d v="2015-08-30T22:45:37"/>
    <x v="0"/>
    <b v="0"/>
    <n v="2"/>
    <b v="0"/>
    <n v="1.0200000000000001E-2"/>
    <n v="25.5"/>
    <s v="music/faith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x v="1704"/>
    <d v="2015-02-15T19:21:13"/>
    <x v="0"/>
    <b v="0"/>
    <n v="11"/>
    <b v="0"/>
    <n v="0.65100000000000002"/>
    <n v="118.36363636363636"/>
    <s v="music/faith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x v="1705"/>
    <d v="2015-09-09T08:00:00"/>
    <x v="0"/>
    <b v="0"/>
    <n v="0"/>
    <b v="0"/>
    <n v="0"/>
    <e v="#DIV/0!"/>
    <s v="music/faith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x v="1706"/>
    <d v="2015-08-22T23:21:12"/>
    <x v="0"/>
    <b v="0"/>
    <n v="0"/>
    <b v="0"/>
    <n v="0"/>
    <e v="#DIV/0!"/>
    <s v="music/faith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x v="1707"/>
    <d v="2016-03-28T08:18:15"/>
    <x v="2"/>
    <b v="0"/>
    <n v="9"/>
    <b v="0"/>
    <n v="9.74E-2"/>
    <n v="54.111111111111114"/>
    <s v="music/faith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x v="1708"/>
    <d v="2016-05-01T12:48:26"/>
    <x v="2"/>
    <b v="0"/>
    <n v="0"/>
    <b v="0"/>
    <n v="0"/>
    <e v="#DIV/0!"/>
    <s v="music/faith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x v="1709"/>
    <d v="2014-08-31T11:39:00"/>
    <x v="3"/>
    <b v="0"/>
    <n v="4"/>
    <b v="0"/>
    <n v="4.8571428571428571E-2"/>
    <n v="21.25"/>
    <s v="music/faith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x v="1710"/>
    <d v="2016-01-18T05:00:00"/>
    <x v="0"/>
    <b v="0"/>
    <n v="1"/>
    <b v="0"/>
    <n v="6.7999999999999996E-3"/>
    <n v="34"/>
    <s v="music/faith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x v="1711"/>
    <d v="2014-09-01T07:30:34"/>
    <x v="3"/>
    <b v="0"/>
    <n v="2"/>
    <b v="0"/>
    <n v="0.105"/>
    <n v="525"/>
    <s v="music/faith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x v="1712"/>
    <d v="2015-06-30T13:55:53"/>
    <x v="0"/>
    <b v="0"/>
    <n v="0"/>
    <b v="0"/>
    <n v="0"/>
    <e v="#DIV/0!"/>
    <s v="music/faith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x v="1713"/>
    <d v="2014-10-05T11:13:32"/>
    <x v="3"/>
    <b v="0"/>
    <n v="1"/>
    <b v="0"/>
    <n v="1.6666666666666666E-2"/>
    <n v="50"/>
    <s v="music/faith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x v="1714"/>
    <d v="2015-05-01T14:02:41"/>
    <x v="0"/>
    <b v="0"/>
    <n v="17"/>
    <b v="0"/>
    <n v="7.868E-2"/>
    <n v="115.70588235294117"/>
    <s v="music/faith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x v="1715"/>
    <d v="2015-03-30T19:22:00"/>
    <x v="0"/>
    <b v="0"/>
    <n v="2"/>
    <b v="0"/>
    <n v="2.2000000000000001E-3"/>
    <n v="5.5"/>
    <s v="music/faith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x v="1716"/>
    <d v="2016-12-09T06:51:39"/>
    <x v="2"/>
    <b v="0"/>
    <n v="3"/>
    <b v="0"/>
    <n v="7.4999999999999997E-2"/>
    <n v="50"/>
    <s v="music/faith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x v="1717"/>
    <d v="2016-04-20T20:00:00"/>
    <x v="2"/>
    <b v="0"/>
    <n v="41"/>
    <b v="0"/>
    <n v="0.42725880551301687"/>
    <n v="34.024390243902438"/>
    <s v="music/faith"/>
    <x v="4"/>
    <x v="28"/>
  </r>
  <r>
    <n v="1718"/>
    <s v="The Prodigal Son"/>
    <s v="A melody for the galaxy."/>
    <n v="35000"/>
    <n v="75"/>
    <x v="2"/>
    <x v="0"/>
    <s v="USD"/>
    <n v="1463201940"/>
    <n v="1459435149"/>
    <x v="1718"/>
    <d v="2016-05-13T20:59:00"/>
    <x v="2"/>
    <b v="0"/>
    <n v="2"/>
    <b v="0"/>
    <n v="2.142857142857143E-3"/>
    <n v="37.5"/>
    <s v="music/faith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x v="1719"/>
    <d v="2014-09-17T04:49:51"/>
    <x v="3"/>
    <b v="0"/>
    <n v="3"/>
    <b v="0"/>
    <n v="8.7500000000000008E-3"/>
    <n v="11.666666666666666"/>
    <s v="music/faith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x v="1720"/>
    <d v="2014-11-09T11:47:51"/>
    <x v="3"/>
    <b v="0"/>
    <n v="8"/>
    <b v="0"/>
    <n v="5.6250000000000001E-2"/>
    <n v="28.125"/>
    <s v="music/faith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x v="1721"/>
    <d v="2015-12-11T03:04:23"/>
    <x v="0"/>
    <b v="0"/>
    <n v="0"/>
    <b v="0"/>
    <n v="0"/>
    <e v="#DIV/0!"/>
    <s v="music/faith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x v="1722"/>
    <d v="2016-04-02T16:10:00"/>
    <x v="2"/>
    <b v="0"/>
    <n v="1"/>
    <b v="0"/>
    <n v="3.4722222222222224E-4"/>
    <n v="1"/>
    <s v="music/faith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x v="1723"/>
    <d v="2015-06-30T22:00:00"/>
    <x v="0"/>
    <b v="0"/>
    <n v="3"/>
    <b v="0"/>
    <n v="6.5000000000000002E-2"/>
    <n v="216.66666666666666"/>
    <s v="music/faith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x v="1724"/>
    <d v="2014-10-30T14:22:42"/>
    <x v="3"/>
    <b v="0"/>
    <n v="4"/>
    <b v="0"/>
    <n v="5.8333333333333336E-3"/>
    <n v="8.75"/>
    <s v="music/faith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x v="1725"/>
    <d v="2014-08-24T15:14:09"/>
    <x v="3"/>
    <b v="0"/>
    <n v="9"/>
    <b v="0"/>
    <n v="0.10181818181818182"/>
    <n v="62.222222222222221"/>
    <s v="music/faith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x v="1726"/>
    <d v="2014-06-27T14:04:24"/>
    <x v="3"/>
    <b v="0"/>
    <n v="16"/>
    <b v="0"/>
    <n v="0.33784615384615385"/>
    <n v="137.25"/>
    <s v="music/faith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x v="1727"/>
    <d v="2015-04-05T03:00:00"/>
    <x v="0"/>
    <b v="0"/>
    <n v="1"/>
    <b v="0"/>
    <n v="3.3333333333333332E-4"/>
    <n v="1"/>
    <s v="music/faith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x v="1728"/>
    <d v="2015-10-21T07:01:14"/>
    <x v="0"/>
    <b v="0"/>
    <n v="7"/>
    <b v="0"/>
    <n v="0.68400000000000005"/>
    <n v="122.14285714285714"/>
    <s v="music/faith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x v="1729"/>
    <d v="2016-06-09T17:15:06"/>
    <x v="2"/>
    <b v="0"/>
    <n v="0"/>
    <b v="0"/>
    <n v="0"/>
    <e v="#DIV/0!"/>
    <s v="music/faith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x v="1730"/>
    <d v="2015-10-24T18:06:23"/>
    <x v="0"/>
    <b v="0"/>
    <n v="0"/>
    <b v="0"/>
    <n v="0"/>
    <e v="#DIV/0!"/>
    <s v="music/faith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x v="1731"/>
    <d v="2015-06-11T07:00:00"/>
    <x v="0"/>
    <b v="0"/>
    <n v="0"/>
    <b v="0"/>
    <n v="0"/>
    <e v="#DIV/0!"/>
    <s v="music/faith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x v="1732"/>
    <d v="2016-01-15T21:00:00"/>
    <x v="0"/>
    <b v="0"/>
    <n v="0"/>
    <b v="0"/>
    <n v="0"/>
    <e v="#DIV/0!"/>
    <s v="music/faith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x v="1733"/>
    <d v="2016-09-13T13:30:00"/>
    <x v="2"/>
    <b v="0"/>
    <n v="0"/>
    <b v="0"/>
    <n v="0"/>
    <e v="#DIV/0!"/>
    <s v="music/faith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x v="1734"/>
    <d v="2015-05-07T16:52:36"/>
    <x v="0"/>
    <b v="0"/>
    <n v="1"/>
    <b v="0"/>
    <n v="2.2222222222222223E-4"/>
    <n v="1"/>
    <s v="music/faith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x v="1735"/>
    <d v="2016-08-07T11:32:25"/>
    <x v="2"/>
    <b v="0"/>
    <n v="2"/>
    <b v="0"/>
    <n v="0.11"/>
    <n v="55"/>
    <s v="music/faith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x v="1736"/>
    <d v="2015-11-08T13:40:33"/>
    <x v="0"/>
    <b v="0"/>
    <n v="1"/>
    <b v="0"/>
    <n v="7.3333333333333332E-3"/>
    <n v="22"/>
    <s v="music/faith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x v="1737"/>
    <d v="2015-07-20T14:46:32"/>
    <x v="0"/>
    <b v="0"/>
    <n v="15"/>
    <b v="0"/>
    <n v="0.21249999999999999"/>
    <n v="56.666666666666664"/>
    <s v="music/faith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x v="1738"/>
    <d v="2014-10-02T12:59:02"/>
    <x v="3"/>
    <b v="0"/>
    <n v="1"/>
    <b v="0"/>
    <n v="4.0000000000000001E-3"/>
    <n v="20"/>
    <s v="music/faith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x v="1739"/>
    <d v="2016-05-04T11:58:52"/>
    <x v="2"/>
    <b v="0"/>
    <n v="1"/>
    <b v="0"/>
    <n v="1E-3"/>
    <n v="1"/>
    <s v="music/faith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x v="1740"/>
    <d v="2015-07-16T11:37:02"/>
    <x v="0"/>
    <b v="0"/>
    <n v="0"/>
    <b v="0"/>
    <n v="0"/>
    <e v="#DIV/0!"/>
    <s v="music/faith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x v="1741"/>
    <d v="2015-06-10T07:04:31"/>
    <x v="0"/>
    <b v="0"/>
    <n v="52"/>
    <b v="1"/>
    <n v="1.1083333333333334"/>
    <n v="25.576923076923077"/>
    <s v="photography/photobooks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x v="1742"/>
    <d v="2017-01-07T13:00:00"/>
    <x v="2"/>
    <b v="0"/>
    <n v="34"/>
    <b v="1"/>
    <n v="1.0874999999999999"/>
    <n v="63.970588235294116"/>
    <s v="photography/photobooks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x v="1743"/>
    <d v="2016-08-26T19:59:00"/>
    <x v="2"/>
    <b v="0"/>
    <n v="67"/>
    <b v="1"/>
    <n v="1.0041666666666667"/>
    <n v="89.925373134328353"/>
    <s v="photography/photobooks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x v="1744"/>
    <d v="2015-03-08T05:31:17"/>
    <x v="0"/>
    <b v="0"/>
    <n v="70"/>
    <b v="1"/>
    <n v="1.1845454545454546"/>
    <n v="93.071428571428569"/>
    <s v="photography/photobooks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x v="1745"/>
    <d v="2016-12-21T18:00:00"/>
    <x v="2"/>
    <b v="0"/>
    <n v="89"/>
    <b v="1"/>
    <n v="1.1401428571428571"/>
    <n v="89.674157303370791"/>
    <s v="photography/photobooks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x v="1746"/>
    <d v="2016-11-23T18:00:00"/>
    <x v="2"/>
    <b v="0"/>
    <n v="107"/>
    <b v="1"/>
    <n v="1.4810000000000001"/>
    <n v="207.61682242990653"/>
    <s v="photography/photobooks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x v="1747"/>
    <d v="2015-11-13T07:00:00"/>
    <x v="0"/>
    <b v="0"/>
    <n v="159"/>
    <b v="1"/>
    <n v="1.0495555555555556"/>
    <n v="59.408805031446541"/>
    <s v="photography/photobooks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x v="1748"/>
    <d v="2015-09-02T14:49:03"/>
    <x v="0"/>
    <b v="0"/>
    <n v="181"/>
    <b v="1"/>
    <n v="1.29948"/>
    <n v="358.97237569060775"/>
    <s v="photography/photobooks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x v="1749"/>
    <d v="2017-03-01T11:00:00"/>
    <x v="1"/>
    <b v="0"/>
    <n v="131"/>
    <b v="1"/>
    <n v="1.2348756218905472"/>
    <n v="94.736641221374043"/>
    <s v="photography/photobooks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x v="1750"/>
    <d v="2016-04-19T12:05:04"/>
    <x v="2"/>
    <b v="0"/>
    <n v="125"/>
    <b v="1"/>
    <n v="2.0162"/>
    <n v="80.647999999999996"/>
    <s v="photography/photobooks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x v="1751"/>
    <d v="2015-03-19T09:45:23"/>
    <x v="0"/>
    <b v="0"/>
    <n v="61"/>
    <b v="1"/>
    <n v="1.0289999999999999"/>
    <n v="168.68852459016392"/>
    <s v="photography/photobooks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x v="1752"/>
    <d v="2016-10-13T22:04:42"/>
    <x v="2"/>
    <b v="0"/>
    <n v="90"/>
    <b v="1"/>
    <n v="2.6016666666666666"/>
    <n v="34.68888888888889"/>
    <s v="photography/photobooks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x v="1753"/>
    <d v="2016-03-21T08:59:28"/>
    <x v="2"/>
    <b v="0"/>
    <n v="35"/>
    <b v="1"/>
    <n v="1.08"/>
    <n v="462.85714285714283"/>
    <s v="photography/photobooks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x v="1754"/>
    <d v="2015-04-03T12:02:33"/>
    <x v="0"/>
    <b v="0"/>
    <n v="90"/>
    <b v="1"/>
    <n v="1.1052941176470588"/>
    <n v="104.38888888888889"/>
    <s v="photography/photobooks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x v="1755"/>
    <d v="2015-10-05T10:56:01"/>
    <x v="0"/>
    <b v="0"/>
    <n v="4"/>
    <b v="1"/>
    <n v="1.2"/>
    <n v="7.5"/>
    <s v="photography/photobooks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x v="1756"/>
    <d v="2016-08-28T20:01:09"/>
    <x v="2"/>
    <b v="0"/>
    <n v="120"/>
    <b v="1"/>
    <n v="1.0282909090909091"/>
    <n v="47.13"/>
    <s v="photography/photobooks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x v="1757"/>
    <d v="2017-01-28T11:29:00"/>
    <x v="2"/>
    <b v="0"/>
    <n v="14"/>
    <b v="1"/>
    <n v="1.1599999999999999"/>
    <n v="414.28571428571428"/>
    <s v="photography/photobooks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x v="1758"/>
    <d v="2016-07-14T14:56:32"/>
    <x v="2"/>
    <b v="0"/>
    <n v="27"/>
    <b v="1"/>
    <n v="1.147"/>
    <n v="42.481481481481481"/>
    <s v="photography/photobooks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x v="1759"/>
    <d v="2015-03-25T10:53:49"/>
    <x v="0"/>
    <b v="0"/>
    <n v="49"/>
    <b v="1"/>
    <n v="1.0660000000000001"/>
    <n v="108.77551020408163"/>
    <s v="photography/photobooks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x v="1760"/>
    <d v="2016-02-25T08:08:33"/>
    <x v="2"/>
    <b v="0"/>
    <n v="102"/>
    <b v="1"/>
    <n v="1.6544000000000001"/>
    <n v="81.098039215686271"/>
    <s v="photography/photobooks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x v="1761"/>
    <d v="2015-09-12T05:37:40"/>
    <x v="0"/>
    <b v="0"/>
    <n v="3"/>
    <b v="1"/>
    <n v="1.55"/>
    <n v="51.666666666666664"/>
    <s v="photography/photobooks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x v="1762"/>
    <d v="2016-03-11T15:34:05"/>
    <x v="2"/>
    <b v="0"/>
    <n v="25"/>
    <b v="1"/>
    <n v="8.85"/>
    <n v="35.4"/>
    <s v="photography/photobooks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x v="1763"/>
    <d v="2016-10-23T12:50:40"/>
    <x v="2"/>
    <b v="0"/>
    <n v="118"/>
    <b v="1"/>
    <n v="1.0190833333333333"/>
    <n v="103.63559322033899"/>
    <s v="photography/photobooks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x v="1764"/>
    <d v="2014-08-03T03:39:39"/>
    <x v="3"/>
    <b v="1"/>
    <n v="39"/>
    <b v="0"/>
    <n v="0.19600000000000001"/>
    <n v="55.282051282051285"/>
    <s v="photography/photobooks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x v="1765"/>
    <d v="2014-08-13T15:31:52"/>
    <x v="3"/>
    <b v="1"/>
    <n v="103"/>
    <b v="0"/>
    <n v="0.59467839999999994"/>
    <n v="72.16970873786407"/>
    <s v="photography/photobooks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x v="1766"/>
    <d v="2014-08-25T12:38:08"/>
    <x v="3"/>
    <b v="1"/>
    <n v="0"/>
    <b v="0"/>
    <n v="0"/>
    <e v="#DIV/0!"/>
    <s v="photography/photobooks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x v="1767"/>
    <d v="2014-08-03T07:48:04"/>
    <x v="3"/>
    <b v="1"/>
    <n v="39"/>
    <b v="0"/>
    <n v="0.4572"/>
    <n v="58.615384615384613"/>
    <s v="photography/photobooks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x v="1768"/>
    <d v="2014-09-27T05:27:24"/>
    <x v="3"/>
    <b v="1"/>
    <n v="15"/>
    <b v="0"/>
    <n v="3.7400000000000003E-2"/>
    <n v="12.466666666666667"/>
    <s v="photography/photobooks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x v="1769"/>
    <d v="2015-01-13T11:39:19"/>
    <x v="3"/>
    <b v="1"/>
    <n v="22"/>
    <b v="0"/>
    <n v="2.7025E-2"/>
    <n v="49.136363636363633"/>
    <s v="photography/photobooks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x v="1770"/>
    <d v="2014-10-14T10:43:14"/>
    <x v="3"/>
    <b v="1"/>
    <n v="92"/>
    <b v="0"/>
    <n v="0.56514285714285717"/>
    <n v="150.5"/>
    <s v="photography/photobooks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x v="1771"/>
    <d v="2014-10-23T15:30:40"/>
    <x v="3"/>
    <b v="1"/>
    <n v="25"/>
    <b v="0"/>
    <n v="0.21309523809523809"/>
    <n v="35.799999999999997"/>
    <s v="photography/photobooks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x v="1772"/>
    <d v="2014-07-06T09:13:56"/>
    <x v="3"/>
    <b v="1"/>
    <n v="19"/>
    <b v="0"/>
    <n v="0.156"/>
    <n v="45.157894736842103"/>
    <s v="photography/photobooks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x v="1773"/>
    <d v="2015-01-19T10:14:58"/>
    <x v="3"/>
    <b v="1"/>
    <n v="19"/>
    <b v="0"/>
    <n v="6.2566666666666673E-2"/>
    <n v="98.78947368421052"/>
    <s v="photography/photobooks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x v="1774"/>
    <d v="2014-11-29T06:59:00"/>
    <x v="3"/>
    <b v="1"/>
    <n v="13"/>
    <b v="0"/>
    <n v="0.4592"/>
    <n v="88.307692307692307"/>
    <s v="photography/photobooks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x v="1775"/>
    <d v="2014-10-24T15:26:00"/>
    <x v="3"/>
    <b v="1"/>
    <n v="124"/>
    <b v="0"/>
    <n v="0.65101538461538466"/>
    <n v="170.62903225806451"/>
    <s v="photography/photobooks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x v="1776"/>
    <d v="2014-10-29T14:57:51"/>
    <x v="3"/>
    <b v="1"/>
    <n v="4"/>
    <b v="0"/>
    <n v="6.7000000000000004E-2"/>
    <n v="83.75"/>
    <s v="photography/photobooks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x v="1777"/>
    <d v="2015-02-20T00:34:13"/>
    <x v="0"/>
    <b v="1"/>
    <n v="10"/>
    <b v="0"/>
    <n v="0.135625"/>
    <n v="65.099999999999994"/>
    <s v="photography/photobooks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x v="1778"/>
    <d v="2015-03-27T11:43:15"/>
    <x v="0"/>
    <b v="1"/>
    <n v="15"/>
    <b v="0"/>
    <n v="1.9900000000000001E-2"/>
    <n v="66.333333333333329"/>
    <s v="photography/photobooks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x v="1779"/>
    <d v="2016-09-02T08:36:20"/>
    <x v="2"/>
    <b v="1"/>
    <n v="38"/>
    <b v="0"/>
    <n v="0.36236363636363639"/>
    <n v="104.89473684210526"/>
    <s v="photography/photobooks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x v="1780"/>
    <d v="2016-07-02T06:25:10"/>
    <x v="2"/>
    <b v="1"/>
    <n v="152"/>
    <b v="0"/>
    <n v="0.39743333333333336"/>
    <n v="78.440789473684205"/>
    <s v="photography/photobooks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x v="1781"/>
    <d v="2016-09-15T06:49:05"/>
    <x v="2"/>
    <b v="1"/>
    <n v="24"/>
    <b v="0"/>
    <n v="0.25763636363636366"/>
    <n v="59.041666666666664"/>
    <s v="photography/photobooks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x v="1782"/>
    <d v="2016-02-21T05:48:09"/>
    <x v="2"/>
    <b v="1"/>
    <n v="76"/>
    <b v="0"/>
    <n v="0.15491428571428573"/>
    <n v="71.34210526315789"/>
    <s v="photography/photobooks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x v="1783"/>
    <d v="2015-05-21T14:47:58"/>
    <x v="0"/>
    <b v="1"/>
    <n v="185"/>
    <b v="0"/>
    <n v="0.236925"/>
    <n v="51.227027027027027"/>
    <s v="photography/photobooks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x v="1784"/>
    <d v="2015-01-30T19:25:00"/>
    <x v="3"/>
    <b v="1"/>
    <n v="33"/>
    <b v="0"/>
    <n v="0.39760000000000001"/>
    <n v="60.242424242424242"/>
    <s v="photography/photobooks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x v="1785"/>
    <d v="2014-10-15T16:00:00"/>
    <x v="3"/>
    <b v="1"/>
    <n v="108"/>
    <b v="0"/>
    <n v="0.20220833333333332"/>
    <n v="44.935185185185183"/>
    <s v="photography/photobooks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x v="1786"/>
    <d v="2014-12-15T05:12:57"/>
    <x v="3"/>
    <b v="1"/>
    <n v="29"/>
    <b v="0"/>
    <n v="0.47631578947368419"/>
    <n v="31.206896551724139"/>
    <s v="photography/photobooks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x v="1787"/>
    <d v="2015-04-04T06:43:57"/>
    <x v="0"/>
    <b v="1"/>
    <n v="24"/>
    <b v="0"/>
    <n v="0.15329999999999999"/>
    <n v="63.875"/>
    <s v="photography/photobooks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x v="1788"/>
    <d v="2014-10-31T14:45:42"/>
    <x v="3"/>
    <b v="1"/>
    <n v="4"/>
    <b v="0"/>
    <n v="1.3818181818181818E-2"/>
    <n v="19"/>
    <s v="photography/photobooks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x v="1789"/>
    <d v="2015-01-11T22:00:03"/>
    <x v="3"/>
    <b v="1"/>
    <n v="4"/>
    <b v="0"/>
    <n v="5.0000000000000001E-3"/>
    <n v="10"/>
    <s v="photography/photobooks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x v="1790"/>
    <d v="2015-02-05T08:11:18"/>
    <x v="0"/>
    <b v="1"/>
    <n v="15"/>
    <b v="0"/>
    <n v="4.9575757575757579E-2"/>
    <n v="109.06666666666666"/>
    <s v="photography/photobooks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x v="1791"/>
    <d v="2015-01-29T09:46:05"/>
    <x v="3"/>
    <b v="1"/>
    <n v="4"/>
    <b v="0"/>
    <n v="3.5666666666666666E-2"/>
    <n v="26.75"/>
    <s v="photography/photobooks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x v="1792"/>
    <d v="2015-08-09T22:59:00"/>
    <x v="0"/>
    <b v="1"/>
    <n v="139"/>
    <b v="0"/>
    <n v="0.61124000000000001"/>
    <n v="109.93525179856115"/>
    <s v="photography/photobooks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x v="1793"/>
    <d v="2014-11-27T14:24:00"/>
    <x v="3"/>
    <b v="1"/>
    <n v="2"/>
    <b v="0"/>
    <n v="1.3333333333333334E-2"/>
    <n v="20"/>
    <s v="photography/photobooks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x v="1794"/>
    <d v="2015-02-11T05:13:42"/>
    <x v="0"/>
    <b v="1"/>
    <n v="18"/>
    <b v="0"/>
    <n v="0.11077777777777778"/>
    <n v="55.388888888888886"/>
    <s v="photography/photobooks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x v="1795"/>
    <d v="2016-10-14T08:00:00"/>
    <x v="2"/>
    <b v="1"/>
    <n v="81"/>
    <b v="0"/>
    <n v="0.38735714285714284"/>
    <n v="133.90123456790124"/>
    <s v="photography/photobooks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x v="1796"/>
    <d v="2016-07-24T02:32:46"/>
    <x v="2"/>
    <b v="1"/>
    <n v="86"/>
    <b v="0"/>
    <n v="0.22052631578947368"/>
    <n v="48.720930232558139"/>
    <s v="photography/photobooks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x v="1797"/>
    <d v="2016-12-15T05:39:49"/>
    <x v="2"/>
    <b v="1"/>
    <n v="140"/>
    <b v="0"/>
    <n v="0.67549999999999999"/>
    <n v="48.25"/>
    <s v="photography/photobooks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x v="1798"/>
    <d v="2016-02-03T23:50:33"/>
    <x v="0"/>
    <b v="1"/>
    <n v="37"/>
    <b v="0"/>
    <n v="0.136375"/>
    <n v="58.972972972972975"/>
    <s v="photography/photobooks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x v="1799"/>
    <d v="2014-11-11T13:13:28"/>
    <x v="3"/>
    <b v="1"/>
    <n v="6"/>
    <b v="0"/>
    <n v="1.7457500000000001E-2"/>
    <n v="11.638333333333334"/>
    <s v="photography/photobooks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x v="1800"/>
    <d v="2016-10-10T06:32:50"/>
    <x v="2"/>
    <b v="1"/>
    <n v="113"/>
    <b v="0"/>
    <n v="0.20449632511889321"/>
    <n v="83.716814159292042"/>
    <s v="photography/photobooks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x v="1801"/>
    <d v="2015-12-15T04:10:00"/>
    <x v="0"/>
    <b v="1"/>
    <n v="37"/>
    <b v="0"/>
    <n v="0.13852941176470587"/>
    <n v="63.648648648648646"/>
    <s v="photography/photobooks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x v="1802"/>
    <d v="2015-06-27T13:59:00"/>
    <x v="0"/>
    <b v="1"/>
    <n v="18"/>
    <b v="0"/>
    <n v="0.48485714285714288"/>
    <n v="94.277777777777771"/>
    <s v="photography/photobooks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x v="1803"/>
    <d v="2015-02-13T17:43:02"/>
    <x v="0"/>
    <b v="1"/>
    <n v="75"/>
    <b v="0"/>
    <n v="0.308"/>
    <n v="71.86666666666666"/>
    <s v="photography/photobooks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x v="1804"/>
    <d v="2015-11-14T09:16:44"/>
    <x v="0"/>
    <b v="1"/>
    <n v="52"/>
    <b v="0"/>
    <n v="0.35174193548387095"/>
    <n v="104.84615384615384"/>
    <s v="photography/photobooks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x v="1805"/>
    <d v="2015-10-02T10:00:00"/>
    <x v="0"/>
    <b v="1"/>
    <n v="122"/>
    <b v="0"/>
    <n v="0.36404444444444445"/>
    <n v="67.139344262295083"/>
    <s v="photography/photobooks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x v="1806"/>
    <d v="2014-09-30T07:19:09"/>
    <x v="3"/>
    <b v="1"/>
    <n v="8"/>
    <b v="0"/>
    <n v="2.955E-2"/>
    <n v="73.875"/>
    <s v="photography/photobooks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x v="1807"/>
    <d v="2014-09-27T17:38:33"/>
    <x v="3"/>
    <b v="1"/>
    <n v="8"/>
    <b v="0"/>
    <n v="0.1106"/>
    <n v="69.125"/>
    <s v="photography/photobooks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x v="1808"/>
    <d v="2017-02-11T08:20:30"/>
    <x v="1"/>
    <b v="1"/>
    <n v="96"/>
    <b v="0"/>
    <n v="0.41407142857142859"/>
    <n v="120.77083333333333"/>
    <s v="photography/photobooks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x v="1809"/>
    <d v="2015-03-01T13:47:19"/>
    <x v="0"/>
    <b v="1"/>
    <n v="9"/>
    <b v="0"/>
    <n v="0.10857142857142857"/>
    <n v="42.222222222222221"/>
    <s v="photography/photobooks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x v="1810"/>
    <d v="2014-08-21T13:50:26"/>
    <x v="3"/>
    <b v="0"/>
    <n v="2"/>
    <b v="0"/>
    <n v="3.3333333333333333E-2"/>
    <n v="7.5"/>
    <s v="photography/photobooks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x v="1811"/>
    <d v="2014-10-23T20:00:00"/>
    <x v="3"/>
    <b v="0"/>
    <n v="26"/>
    <b v="0"/>
    <n v="7.407407407407407E-4"/>
    <n v="1.5384615384615385"/>
    <s v="photography/photobooks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x v="1812"/>
    <d v="2016-07-02T23:38:56"/>
    <x v="2"/>
    <b v="0"/>
    <n v="23"/>
    <b v="0"/>
    <n v="0.13307692307692306"/>
    <n v="37.608695652173914"/>
    <s v="photography/photobooks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x v="1813"/>
    <d v="2014-08-08T13:20:12"/>
    <x v="3"/>
    <b v="0"/>
    <n v="0"/>
    <b v="0"/>
    <n v="0"/>
    <e v="#DIV/0!"/>
    <s v="photography/photobooks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x v="1814"/>
    <d v="2015-02-27T23:32:16"/>
    <x v="0"/>
    <b v="0"/>
    <n v="140"/>
    <b v="0"/>
    <n v="0.49183333333333334"/>
    <n v="42.157142857142858"/>
    <s v="photography/photobooks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x v="1815"/>
    <d v="2015-07-01T13:45:37"/>
    <x v="0"/>
    <b v="0"/>
    <n v="0"/>
    <b v="0"/>
    <n v="0"/>
    <e v="#DIV/0!"/>
    <s v="photography/photobooks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x v="1816"/>
    <d v="2016-07-25T11:00:00"/>
    <x v="2"/>
    <b v="0"/>
    <n v="6"/>
    <b v="0"/>
    <n v="2.036E-2"/>
    <n v="84.833333333333329"/>
    <s v="photography/photobooks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x v="1817"/>
    <d v="2017-01-29T22:59:00"/>
    <x v="2"/>
    <b v="0"/>
    <n v="100"/>
    <b v="0"/>
    <n v="0.52327777777777773"/>
    <n v="94.19"/>
    <s v="photography/photobooks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x v="1818"/>
    <d v="2015-04-02T20:37:30"/>
    <x v="0"/>
    <b v="0"/>
    <n v="0"/>
    <b v="0"/>
    <n v="0"/>
    <e v="#DIV/0!"/>
    <s v="photography/photobooks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x v="1819"/>
    <d v="2014-07-30T10:03:16"/>
    <x v="3"/>
    <b v="0"/>
    <n v="4"/>
    <b v="0"/>
    <n v="2.0833333333333332E-2"/>
    <n v="6.25"/>
    <s v="photography/photobooks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x v="1820"/>
    <d v="2015-03-31T17:01:30"/>
    <x v="0"/>
    <b v="0"/>
    <n v="8"/>
    <b v="0"/>
    <n v="6.565384615384616E-2"/>
    <n v="213.375"/>
    <s v="photography/photobooks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x v="1821"/>
    <d v="2012-03-02T23:39:27"/>
    <x v="5"/>
    <b v="0"/>
    <n v="57"/>
    <b v="1"/>
    <n v="1.3489"/>
    <n v="59.162280701754383"/>
    <s v="music/rock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x v="1822"/>
    <d v="2014-01-31T11:01:00"/>
    <x v="4"/>
    <b v="0"/>
    <n v="11"/>
    <b v="1"/>
    <n v="1"/>
    <n v="27.272727272727273"/>
    <s v="music/rock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x v="1823"/>
    <d v="2012-10-24T08:26:16"/>
    <x v="5"/>
    <b v="0"/>
    <n v="33"/>
    <b v="1"/>
    <n v="1.1585714285714286"/>
    <n v="24.575757575757574"/>
    <s v="music/rock"/>
    <x v="4"/>
    <x v="11"/>
  </r>
  <r>
    <n v="1824"/>
    <s v="Tin Man's Broken Wisdom Fund"/>
    <s v="cd fund raiser"/>
    <n v="3000"/>
    <n v="3002"/>
    <x v="0"/>
    <x v="0"/>
    <s v="USD"/>
    <n v="1389146880"/>
    <n v="1387403967"/>
    <x v="1824"/>
    <d v="2014-01-07T18:08:00"/>
    <x v="4"/>
    <b v="0"/>
    <n v="40"/>
    <b v="1"/>
    <n v="1.0006666666666666"/>
    <n v="75.05"/>
    <s v="music/rock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x v="1825"/>
    <d v="2013-07-11T12:01:43"/>
    <x v="4"/>
    <b v="0"/>
    <n v="50"/>
    <b v="1"/>
    <n v="1.0505"/>
    <n v="42.02"/>
    <s v="music/rock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x v="1826"/>
    <d v="2014-02-17T14:10:17"/>
    <x v="3"/>
    <b v="0"/>
    <n v="38"/>
    <b v="1"/>
    <n v="1.01"/>
    <n v="53.157894736842103"/>
    <s v="music/rock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x v="1827"/>
    <d v="2011-03-02T23:49:21"/>
    <x v="6"/>
    <b v="0"/>
    <n v="96"/>
    <b v="1"/>
    <n v="1.0066250000000001"/>
    <n v="83.885416666666671"/>
    <s v="music/rock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x v="1828"/>
    <d v="2014-05-09T14:00:00"/>
    <x v="3"/>
    <b v="0"/>
    <n v="48"/>
    <b v="1"/>
    <n v="1.0016"/>
    <n v="417.33333333333331"/>
    <s v="music/rock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x v="1829"/>
    <d v="2011-01-21T14:00:00"/>
    <x v="7"/>
    <b v="0"/>
    <n v="33"/>
    <b v="1"/>
    <n v="1.6668333333333334"/>
    <n v="75.765151515151516"/>
    <s v="music/rock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x v="1830"/>
    <d v="2014-02-24T08:25:07"/>
    <x v="3"/>
    <b v="0"/>
    <n v="226"/>
    <b v="1"/>
    <n v="1.0153333333333334"/>
    <n v="67.389380530973455"/>
    <s v="music/rock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x v="1831"/>
    <d v="2012-05-12T15:54:23"/>
    <x v="5"/>
    <b v="0"/>
    <n v="14"/>
    <b v="1"/>
    <n v="1.03"/>
    <n v="73.571428571428569"/>
    <s v="music/rock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x v="1832"/>
    <d v="2011-03-04T04:57:07"/>
    <x v="6"/>
    <b v="0"/>
    <n v="20"/>
    <b v="1"/>
    <n v="1.4285714285714286"/>
    <n v="25"/>
    <s v="music/rock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x v="1833"/>
    <d v="2013-03-01T23:59:00"/>
    <x v="4"/>
    <b v="0"/>
    <n v="25"/>
    <b v="1"/>
    <n v="2.625"/>
    <n v="42"/>
    <s v="music/rock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x v="1834"/>
    <d v="2015-01-24T15:08:15"/>
    <x v="3"/>
    <b v="0"/>
    <n v="90"/>
    <b v="1"/>
    <n v="1.1805000000000001"/>
    <n v="131.16666666666666"/>
    <s v="music/rock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x v="1835"/>
    <d v="2016-03-31T07:51:11"/>
    <x v="2"/>
    <b v="0"/>
    <n v="11"/>
    <b v="1"/>
    <n v="1.04"/>
    <n v="47.272727272727273"/>
    <s v="music/rock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x v="1836"/>
    <d v="2013-02-17T11:25:29"/>
    <x v="4"/>
    <b v="0"/>
    <n v="55"/>
    <b v="1"/>
    <n v="2.0034000000000001"/>
    <n v="182.12727272727273"/>
    <s v="music/rock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x v="1837"/>
    <d v="2012-03-17T16:08:55"/>
    <x v="5"/>
    <b v="0"/>
    <n v="30"/>
    <b v="1"/>
    <n v="3.0683333333333334"/>
    <n v="61.366666666666667"/>
    <s v="music/rock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x v="1838"/>
    <d v="2011-09-30T19:00:00"/>
    <x v="6"/>
    <b v="0"/>
    <n v="28"/>
    <b v="1"/>
    <n v="1.00149"/>
    <n v="35.767499999999998"/>
    <s v="music/rock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x v="1839"/>
    <d v="2016-10-01T09:19:42"/>
    <x v="2"/>
    <b v="0"/>
    <n v="45"/>
    <b v="1"/>
    <n v="2.0529999999999999"/>
    <n v="45.62222222222222"/>
    <s v="music/rock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x v="1840"/>
    <d v="2013-05-06T20:59:00"/>
    <x v="4"/>
    <b v="0"/>
    <n v="13"/>
    <b v="1"/>
    <n v="1.0888888888888888"/>
    <n v="75.384615384615387"/>
    <s v="music/rock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x v="1841"/>
    <d v="2014-05-19T20:59:00"/>
    <x v="3"/>
    <b v="0"/>
    <n v="40"/>
    <b v="1"/>
    <n v="1.0175000000000001"/>
    <n v="50.875"/>
    <s v="music/rock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x v="1842"/>
    <d v="2015-03-01T21:59:00"/>
    <x v="0"/>
    <b v="0"/>
    <n v="21"/>
    <b v="1"/>
    <n v="1.2524999999999999"/>
    <n v="119.28571428571429"/>
    <s v="music/rock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x v="1843"/>
    <d v="2011-02-20T15:52:34"/>
    <x v="6"/>
    <b v="0"/>
    <n v="134"/>
    <b v="1"/>
    <n v="1.2400610000000001"/>
    <n v="92.541865671641801"/>
    <s v="music/rock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x v="1844"/>
    <d v="2011-06-10T19:00:00"/>
    <x v="6"/>
    <b v="0"/>
    <n v="20"/>
    <b v="1"/>
    <n v="1.014"/>
    <n v="76.05"/>
    <s v="music/rock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x v="1845"/>
    <d v="2016-06-16T20:55:00"/>
    <x v="2"/>
    <b v="0"/>
    <n v="19"/>
    <b v="1"/>
    <n v="1"/>
    <n v="52.631578947368418"/>
    <s v="music/rock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x v="1846"/>
    <d v="2012-12-15T07:36:17"/>
    <x v="5"/>
    <b v="0"/>
    <n v="209"/>
    <b v="1"/>
    <n v="1.3792666666666666"/>
    <n v="98.990430622009569"/>
    <s v="music/rock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x v="1847"/>
    <d v="2015-04-20T21:40:32"/>
    <x v="0"/>
    <b v="0"/>
    <n v="38"/>
    <b v="1"/>
    <n v="1.2088000000000001"/>
    <n v="79.526315789473685"/>
    <s v="music/rock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x v="1848"/>
    <d v="2011-07-30T22:59:00"/>
    <x v="6"/>
    <b v="0"/>
    <n v="24"/>
    <b v="1"/>
    <n v="1.0736666666666668"/>
    <n v="134.20833333333334"/>
    <s v="music/rock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x v="1849"/>
    <d v="2012-10-17T12:17:39"/>
    <x v="5"/>
    <b v="0"/>
    <n v="8"/>
    <b v="1"/>
    <n v="1.0033333333333334"/>
    <n v="37.625"/>
    <s v="music/rock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x v="1850"/>
    <d v="2014-07-10T15:01:40"/>
    <x v="3"/>
    <b v="0"/>
    <n v="179"/>
    <b v="1"/>
    <n v="1.0152222222222222"/>
    <n v="51.044692737430168"/>
    <s v="music/rock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x v="1851"/>
    <d v="2014-07-27T17:00:00"/>
    <x v="3"/>
    <b v="0"/>
    <n v="26"/>
    <b v="1"/>
    <n v="1.0007692307692309"/>
    <n v="50.03846153846154"/>
    <s v="music/rock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x v="1852"/>
    <d v="2015-04-24T16:00:00"/>
    <x v="0"/>
    <b v="0"/>
    <n v="131"/>
    <b v="1"/>
    <n v="1.1696666666666666"/>
    <n v="133.93129770992365"/>
    <s v="music/rock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x v="1853"/>
    <d v="2012-11-13T18:26:57"/>
    <x v="5"/>
    <b v="0"/>
    <n v="14"/>
    <b v="1"/>
    <n v="1.01875"/>
    <n v="58.214285714285715"/>
    <s v="music/rock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x v="1854"/>
    <d v="2013-05-23T16:30:37"/>
    <x v="4"/>
    <b v="0"/>
    <n v="174"/>
    <b v="1"/>
    <n v="1.0212366666666666"/>
    <n v="88.037643678160919"/>
    <s v="music/rock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x v="1855"/>
    <d v="2014-01-06T04:55:40"/>
    <x v="4"/>
    <b v="0"/>
    <n v="191"/>
    <b v="1"/>
    <n v="1.5405897142857143"/>
    <n v="70.576753926701571"/>
    <s v="music/rock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x v="1856"/>
    <d v="2014-07-18T12:31:12"/>
    <x v="3"/>
    <b v="0"/>
    <n v="38"/>
    <b v="1"/>
    <n v="1.0125"/>
    <n v="53.289473684210527"/>
    <s v="music/rock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x v="1857"/>
    <d v="2014-09-12T10:26:53"/>
    <x v="3"/>
    <b v="0"/>
    <n v="22"/>
    <b v="1"/>
    <n v="1"/>
    <n v="136.36363636363637"/>
    <s v="music/rock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x v="1858"/>
    <d v="2011-12-15T21:48:41"/>
    <x v="6"/>
    <b v="0"/>
    <n v="149"/>
    <b v="1"/>
    <n v="1.0874800874800874"/>
    <n v="40.547315436241611"/>
    <s v="music/rock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x v="1859"/>
    <d v="2011-09-22T10:28:49"/>
    <x v="6"/>
    <b v="0"/>
    <n v="56"/>
    <b v="1"/>
    <n v="1.3183333333333334"/>
    <n v="70.625"/>
    <s v="music/rock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x v="1860"/>
    <d v="2014-02-06T09:01:24"/>
    <x v="3"/>
    <b v="0"/>
    <n v="19"/>
    <b v="1"/>
    <n v="1.3346666666666667"/>
    <n v="52.684210526315788"/>
    <s v="music/rock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x v="1861"/>
    <d v="2015-01-25T23:12:21"/>
    <x v="3"/>
    <b v="0"/>
    <n v="0"/>
    <b v="0"/>
    <n v="0"/>
    <e v="#DIV/0!"/>
    <s v="games/mobile games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x v="1862"/>
    <d v="2017-03-07T23:30:00"/>
    <x v="1"/>
    <b v="0"/>
    <n v="16"/>
    <b v="0"/>
    <n v="8.0833333333333326E-2"/>
    <n v="90.9375"/>
    <s v="games/mobile games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x v="1863"/>
    <d v="2014-06-12T11:08:05"/>
    <x v="3"/>
    <b v="0"/>
    <n v="2"/>
    <b v="0"/>
    <n v="4.0000000000000001E-3"/>
    <n v="5"/>
    <s v="games/mobile games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x v="1864"/>
    <d v="2014-05-04T09:11:40"/>
    <x v="3"/>
    <b v="0"/>
    <n v="48"/>
    <b v="0"/>
    <n v="0.42892307692307691"/>
    <n v="58.083333333333336"/>
    <s v="games/mobile games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x v="1865"/>
    <d v="2016-11-06T01:49:07"/>
    <x v="2"/>
    <b v="0"/>
    <n v="2"/>
    <b v="0"/>
    <n v="3.6363636363636364E-5"/>
    <n v="2"/>
    <s v="games/mobile games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x v="1866"/>
    <d v="2017-02-28T20:00:00"/>
    <x v="1"/>
    <b v="0"/>
    <n v="2"/>
    <b v="0"/>
    <n v="5.0000000000000001E-3"/>
    <n v="62.5"/>
    <s v="games/mobile games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x v="1867"/>
    <d v="2016-11-05T14:11:52"/>
    <x v="2"/>
    <b v="0"/>
    <n v="1"/>
    <b v="0"/>
    <n v="5.0000000000000001E-4"/>
    <n v="10"/>
    <s v="games/mobile games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x v="1868"/>
    <d v="2015-12-14T23:59:00"/>
    <x v="0"/>
    <b v="0"/>
    <n v="17"/>
    <b v="0"/>
    <n v="4.8680000000000001E-2"/>
    <n v="71.588235294117652"/>
    <s v="games/mobile games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x v="1869"/>
    <d v="2017-01-03T16:04:09"/>
    <x v="2"/>
    <b v="0"/>
    <n v="0"/>
    <b v="0"/>
    <n v="0"/>
    <e v="#DIV/0!"/>
    <s v="games/mobile games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x v="1870"/>
    <d v="2016-01-30T20:17:00"/>
    <x v="2"/>
    <b v="0"/>
    <n v="11"/>
    <b v="0"/>
    <n v="0.10314285714285715"/>
    <n v="32.81818181818182"/>
    <s v="games/mobile games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x v="1871"/>
    <d v="2014-11-20T11:48:21"/>
    <x v="3"/>
    <b v="0"/>
    <n v="95"/>
    <b v="0"/>
    <n v="0.7178461538461538"/>
    <n v="49.11578947368421"/>
    <s v="games/mobile games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x v="1872"/>
    <d v="2015-06-29T19:06:42"/>
    <x v="0"/>
    <b v="0"/>
    <n v="13"/>
    <b v="0"/>
    <n v="1.06E-2"/>
    <n v="16.307692307692307"/>
    <s v="games/mobile games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x v="1873"/>
    <d v="2015-07-08T08:45:00"/>
    <x v="0"/>
    <b v="0"/>
    <n v="2"/>
    <b v="0"/>
    <n v="4.4999999999999997E-3"/>
    <n v="18"/>
    <s v="games/mobile games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x v="1874"/>
    <d v="2016-06-28T15:15:33"/>
    <x v="2"/>
    <b v="0"/>
    <n v="2"/>
    <b v="0"/>
    <n v="1.6249999999999999E-4"/>
    <n v="13"/>
    <s v="games/mobile games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x v="1875"/>
    <d v="2016-08-06T13:35:08"/>
    <x v="2"/>
    <b v="0"/>
    <n v="3"/>
    <b v="0"/>
    <n v="5.1000000000000004E-3"/>
    <n v="17"/>
    <s v="games/mobile games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x v="1876"/>
    <d v="2014-06-15T22:50:05"/>
    <x v="3"/>
    <b v="0"/>
    <n v="0"/>
    <b v="0"/>
    <n v="0"/>
    <e v="#DIV/0!"/>
    <s v="games/mobile games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x v="1877"/>
    <d v="2015-02-28T16:42:05"/>
    <x v="0"/>
    <b v="0"/>
    <n v="0"/>
    <b v="0"/>
    <n v="0"/>
    <e v="#DIV/0!"/>
    <s v="games/mobile games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x v="1878"/>
    <d v="2014-06-12T16:12:35"/>
    <x v="3"/>
    <b v="0"/>
    <n v="0"/>
    <b v="0"/>
    <n v="0"/>
    <e v="#DIV/0!"/>
    <s v="games/mobile games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x v="1879"/>
    <d v="2016-03-14T06:35:29"/>
    <x v="2"/>
    <b v="0"/>
    <n v="2"/>
    <b v="0"/>
    <n v="1.1999999999999999E-3"/>
    <n v="3"/>
    <s v="games/mobile games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x v="1880"/>
    <d v="2016-03-30T04:36:20"/>
    <x v="2"/>
    <b v="0"/>
    <n v="24"/>
    <b v="0"/>
    <n v="0.20080000000000001"/>
    <n v="41.833333333333336"/>
    <s v="games/mobile games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x v="1881"/>
    <d v="2015-03-09T18:39:49"/>
    <x v="0"/>
    <b v="0"/>
    <n v="70"/>
    <b v="1"/>
    <n v="1.726845"/>
    <n v="49.338428571428572"/>
    <s v="music/indie rock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x v="1882"/>
    <d v="2012-07-10T15:48:00"/>
    <x v="5"/>
    <b v="0"/>
    <n v="81"/>
    <b v="1"/>
    <n v="1.008955223880597"/>
    <n v="41.728395061728392"/>
    <s v="music/indie rock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x v="1883"/>
    <d v="2012-04-08T13:45:08"/>
    <x v="5"/>
    <b v="0"/>
    <n v="32"/>
    <b v="1"/>
    <n v="1.0480480480480481"/>
    <n v="32.71875"/>
    <s v="music/indie rock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x v="1884"/>
    <d v="2012-11-27T04:00:00"/>
    <x v="5"/>
    <b v="0"/>
    <n v="26"/>
    <b v="1"/>
    <n v="1.351"/>
    <n v="51.96153846153846"/>
    <s v="music/indie rock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x v="1885"/>
    <d v="2012-08-10T14:00:00"/>
    <x v="5"/>
    <b v="0"/>
    <n v="105"/>
    <b v="1"/>
    <n v="1.1632786885245903"/>
    <n v="50.685714285714283"/>
    <s v="music/indie rock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x v="1886"/>
    <d v="2014-11-12T14:45:38"/>
    <x v="3"/>
    <b v="0"/>
    <n v="29"/>
    <b v="1"/>
    <n v="1.0208333333333333"/>
    <n v="42.241379310344826"/>
    <s v="music/indie rock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x v="1887"/>
    <d v="2015-12-03T13:30:00"/>
    <x v="0"/>
    <b v="0"/>
    <n v="8"/>
    <b v="1"/>
    <n v="1.1116666666666666"/>
    <n v="416.875"/>
    <s v="music/indie rock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x v="1888"/>
    <d v="2010-05-31T20:59:00"/>
    <x v="7"/>
    <b v="0"/>
    <n v="89"/>
    <b v="1"/>
    <n v="1.6608000000000001"/>
    <n v="46.651685393258425"/>
    <s v="music/indie rock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x v="1889"/>
    <d v="2013-03-11T10:02:26"/>
    <x v="4"/>
    <b v="0"/>
    <n v="44"/>
    <b v="1"/>
    <n v="1.0660000000000001"/>
    <n v="48.454545454545453"/>
    <s v="music/indie rock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x v="1890"/>
    <d v="2012-12-15T10:52:08"/>
    <x v="5"/>
    <b v="0"/>
    <n v="246"/>
    <b v="1"/>
    <n v="1.4458441666666668"/>
    <n v="70.5289837398374"/>
    <s v="music/indie rock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x v="1891"/>
    <d v="2010-07-21T22:00:00"/>
    <x v="7"/>
    <b v="0"/>
    <n v="120"/>
    <b v="1"/>
    <n v="1.0555000000000001"/>
    <n v="87.958333333333329"/>
    <s v="music/indie rock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x v="1892"/>
    <d v="2011-06-07T07:18:01"/>
    <x v="6"/>
    <b v="0"/>
    <n v="26"/>
    <b v="1"/>
    <n v="1.3660000000000001"/>
    <n v="26.26923076923077"/>
    <s v="music/indie rock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x v="1893"/>
    <d v="2011-04-15T19:59:00"/>
    <x v="6"/>
    <b v="0"/>
    <n v="45"/>
    <b v="1"/>
    <n v="1.04"/>
    <n v="57.777777777777779"/>
    <s v="music/indie rock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x v="1894"/>
    <d v="2012-02-12T13:43:03"/>
    <x v="5"/>
    <b v="0"/>
    <n v="20"/>
    <b v="1"/>
    <n v="1.145"/>
    <n v="57.25"/>
    <s v="music/indie rock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x v="1895"/>
    <d v="2015-10-20T09:55:22"/>
    <x v="0"/>
    <b v="0"/>
    <n v="47"/>
    <b v="1"/>
    <n v="1.0171957671957672"/>
    <n v="196.34042553191489"/>
    <s v="music/indie rock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x v="1896"/>
    <d v="2012-04-12T09:02:45"/>
    <x v="5"/>
    <b v="0"/>
    <n v="13"/>
    <b v="1"/>
    <n v="1.2394678492239468"/>
    <n v="43"/>
    <s v="music/indie rock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x v="1897"/>
    <d v="2014-03-04T13:00:00"/>
    <x v="3"/>
    <b v="0"/>
    <n v="183"/>
    <b v="1"/>
    <n v="1.0245669291338582"/>
    <n v="35.551912568306008"/>
    <s v="music/indie rock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x v="1898"/>
    <d v="2016-02-01T10:00:00"/>
    <x v="0"/>
    <b v="0"/>
    <n v="21"/>
    <b v="1"/>
    <n v="1.4450000000000001"/>
    <n v="68.80952380952381"/>
    <s v="music/indie rock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x v="1899"/>
    <d v="2015-03-25T13:36:06"/>
    <x v="0"/>
    <b v="0"/>
    <n v="42"/>
    <b v="1"/>
    <n v="1.3333333333333333"/>
    <n v="28.571428571428573"/>
    <s v="music/indie rock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x v="1900"/>
    <d v="2012-10-06T01:59:00"/>
    <x v="5"/>
    <b v="0"/>
    <n v="54"/>
    <b v="1"/>
    <n v="1.0936440000000001"/>
    <n v="50.631666666666668"/>
    <s v="music/indie rock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x v="1901"/>
    <d v="2015-05-22T05:00:00"/>
    <x v="0"/>
    <b v="0"/>
    <n v="25"/>
    <b v="0"/>
    <n v="2.696969696969697E-2"/>
    <n v="106.8"/>
    <s v="technology/gadgets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x v="1902"/>
    <d v="2015-03-04T10:57:27"/>
    <x v="0"/>
    <b v="0"/>
    <n v="3"/>
    <b v="0"/>
    <n v="1.2E-2"/>
    <n v="4"/>
    <s v="technology/gadgets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x v="1903"/>
    <d v="2017-01-27T10:29:51"/>
    <x v="2"/>
    <b v="0"/>
    <n v="41"/>
    <b v="0"/>
    <n v="0.46600000000000003"/>
    <n v="34.097560975609753"/>
    <s v="technology/gadgets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x v="1904"/>
    <d v="2016-01-02T08:27:01"/>
    <x v="0"/>
    <b v="0"/>
    <n v="2"/>
    <b v="0"/>
    <n v="1E-3"/>
    <n v="25"/>
    <s v="technology/gadgets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x v="1905"/>
    <d v="2014-09-07T14:13:14"/>
    <x v="3"/>
    <b v="0"/>
    <n v="4"/>
    <b v="0"/>
    <n v="1.6800000000000001E-3"/>
    <n v="10.5"/>
    <s v="technology/gadgets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x v="1906"/>
    <d v="2016-06-23T08:06:23"/>
    <x v="2"/>
    <b v="0"/>
    <n v="99"/>
    <b v="0"/>
    <n v="0.42759999999999998"/>
    <n v="215.95959595959596"/>
    <s v="technology/gadgets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x v="1907"/>
    <d v="2014-05-23T06:05:25"/>
    <x v="3"/>
    <b v="0"/>
    <n v="4"/>
    <b v="0"/>
    <n v="2.8333333333333335E-3"/>
    <n v="21.25"/>
    <s v="technology/gadgets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x v="1908"/>
    <d v="2016-12-29T14:01:40"/>
    <x v="2"/>
    <b v="0"/>
    <n v="4"/>
    <b v="0"/>
    <n v="1.7319999999999999E-2"/>
    <n v="108.25"/>
    <s v="technology/gadgets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x v="1909"/>
    <d v="2014-10-23T02:17:59"/>
    <x v="3"/>
    <b v="0"/>
    <n v="38"/>
    <b v="0"/>
    <n v="0.14111428571428572"/>
    <n v="129.97368421052633"/>
    <s v="technology/gadgets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x v="1910"/>
    <d v="2015-10-31T14:45:00"/>
    <x v="0"/>
    <b v="0"/>
    <n v="285"/>
    <b v="0"/>
    <n v="0.39395294117647056"/>
    <n v="117.49473684210527"/>
    <s v="technology/gadgets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x v="1911"/>
    <d v="2014-08-08T16:48:54"/>
    <x v="3"/>
    <b v="0"/>
    <n v="1"/>
    <b v="0"/>
    <n v="2.3529411764705883E-4"/>
    <n v="10"/>
    <s v="technology/gadgets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x v="1912"/>
    <d v="2015-06-03T21:26:00"/>
    <x v="0"/>
    <b v="0"/>
    <n v="42"/>
    <b v="0"/>
    <n v="0.59299999999999997"/>
    <n v="70.595238095238102"/>
    <s v="technology/gadgets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x v="1913"/>
    <d v="2014-10-08T04:16:18"/>
    <x v="3"/>
    <b v="0"/>
    <n v="26"/>
    <b v="0"/>
    <n v="1.3270833333333334E-2"/>
    <n v="24.5"/>
    <s v="technology/gadgets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x v="1914"/>
    <d v="2014-10-31T19:59:00"/>
    <x v="3"/>
    <b v="0"/>
    <n v="2"/>
    <b v="0"/>
    <n v="9.0090090090090086E-2"/>
    <n v="30"/>
    <s v="technology/gadgets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x v="1915"/>
    <d v="2014-09-01T17:10:22"/>
    <x v="3"/>
    <b v="0"/>
    <n v="4"/>
    <b v="0"/>
    <n v="1.6E-2"/>
    <n v="2"/>
    <s v="technology/gadgets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x v="1916"/>
    <d v="2016-11-07T10:12:55"/>
    <x v="2"/>
    <b v="0"/>
    <n v="6"/>
    <b v="0"/>
    <n v="5.1000000000000004E-3"/>
    <n v="17"/>
    <s v="technology/gadgets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x v="1917"/>
    <d v="2017-02-09T22:28:53"/>
    <x v="1"/>
    <b v="0"/>
    <n v="70"/>
    <b v="0"/>
    <n v="0.52570512820512816"/>
    <n v="2928.9285714285716"/>
    <s v="technology/gadgets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x v="1918"/>
    <d v="2014-08-12T10:57:31"/>
    <x v="3"/>
    <b v="0"/>
    <n v="9"/>
    <b v="0"/>
    <n v="1.04E-2"/>
    <n v="28.888888888888889"/>
    <s v="technology/gadgets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x v="1919"/>
    <d v="2015-05-19T13:00:49"/>
    <x v="0"/>
    <b v="0"/>
    <n v="8"/>
    <b v="0"/>
    <n v="0.47399999999999998"/>
    <n v="29.625"/>
    <s v="technology/gadgets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x v="1920"/>
    <d v="2015-10-21T15:00:00"/>
    <x v="0"/>
    <b v="0"/>
    <n v="105"/>
    <b v="0"/>
    <n v="0.43030000000000002"/>
    <n v="40.980952380952381"/>
    <s v="technology/gadgets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x v="1921"/>
    <d v="2012-07-13T21:19:03"/>
    <x v="5"/>
    <b v="0"/>
    <n v="38"/>
    <b v="1"/>
    <n v="1.3680000000000001"/>
    <n v="54"/>
    <s v="music/indie rock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x v="1922"/>
    <d v="2013-12-11T22:08:27"/>
    <x v="4"/>
    <b v="0"/>
    <n v="64"/>
    <b v="1"/>
    <n v="1.1555"/>
    <n v="36.109375"/>
    <s v="music/indie rock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x v="1923"/>
    <d v="2011-09-26T20:59:00"/>
    <x v="6"/>
    <b v="0"/>
    <n v="13"/>
    <b v="1"/>
    <n v="2.4079999999999999"/>
    <n v="23.153846153846153"/>
    <s v="music/indie rock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x v="1924"/>
    <d v="2014-01-15T11:33:00"/>
    <x v="4"/>
    <b v="0"/>
    <n v="33"/>
    <b v="1"/>
    <n v="1.1439999999999999"/>
    <n v="104"/>
    <s v="music/indie rock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x v="1925"/>
    <d v="2013-10-10T16:00:00"/>
    <x v="4"/>
    <b v="0"/>
    <n v="52"/>
    <b v="1"/>
    <n v="1.1033333333333333"/>
    <n v="31.826923076923077"/>
    <s v="music/indie rock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x v="1926"/>
    <d v="2010-11-01T16:26:00"/>
    <x v="7"/>
    <b v="0"/>
    <n v="107"/>
    <b v="1"/>
    <n v="1.9537933333333333"/>
    <n v="27.3896261682243"/>
    <s v="music/indie rock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x v="1927"/>
    <d v="2012-03-07T20:59:00"/>
    <x v="5"/>
    <b v="0"/>
    <n v="11"/>
    <b v="1"/>
    <n v="1.0333333333333334"/>
    <n v="56.363636363636367"/>
    <s v="music/indie rock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x v="1928"/>
    <d v="2013-05-07T07:33:14"/>
    <x v="4"/>
    <b v="0"/>
    <n v="34"/>
    <b v="1"/>
    <n v="1.031372549019608"/>
    <n v="77.352941176470594"/>
    <s v="music/indie rock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x v="1929"/>
    <d v="2011-07-04T16:31:06"/>
    <x v="6"/>
    <b v="0"/>
    <n v="75"/>
    <b v="1"/>
    <n v="1.003125"/>
    <n v="42.8"/>
    <s v="music/indie rock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x v="1930"/>
    <d v="2013-07-07T05:24:42"/>
    <x v="4"/>
    <b v="0"/>
    <n v="26"/>
    <b v="1"/>
    <n v="1.27"/>
    <n v="48.846153846153847"/>
    <s v="music/indie rock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x v="1931"/>
    <d v="2012-05-21T19:30:00"/>
    <x v="5"/>
    <b v="0"/>
    <n v="50"/>
    <b v="1"/>
    <n v="1.20601"/>
    <n v="48.240400000000001"/>
    <s v="music/indie rock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x v="1932"/>
    <d v="2012-01-24T11:26:13"/>
    <x v="5"/>
    <b v="0"/>
    <n v="80"/>
    <b v="1"/>
    <n v="1.0699047619047619"/>
    <n v="70.212500000000006"/>
    <s v="music/indie rock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x v="1933"/>
    <d v="2014-09-26T19:08:27"/>
    <x v="3"/>
    <b v="0"/>
    <n v="110"/>
    <b v="1"/>
    <n v="1.7243333333333333"/>
    <n v="94.054545454545448"/>
    <s v="music/indie rock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x v="1934"/>
    <d v="2011-12-24T21:00:00"/>
    <x v="6"/>
    <b v="0"/>
    <n v="77"/>
    <b v="1"/>
    <n v="1.2362"/>
    <n v="80.272727272727266"/>
    <s v="music/indie rock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x v="1935"/>
    <d v="2014-06-20T20:59:00"/>
    <x v="3"/>
    <b v="0"/>
    <n v="50"/>
    <b v="1"/>
    <n v="1.0840000000000001"/>
    <n v="54.2"/>
    <s v="music/indie rock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x v="1936"/>
    <d v="2011-12-05T21:59:00"/>
    <x v="6"/>
    <b v="0"/>
    <n v="145"/>
    <b v="1"/>
    <n v="1.1652013333333333"/>
    <n v="60.26903448275862"/>
    <s v="music/indie rock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x v="1937"/>
    <d v="2012-06-14T19:59:00"/>
    <x v="5"/>
    <b v="0"/>
    <n v="29"/>
    <b v="1"/>
    <n v="1.8724499999999999"/>
    <n v="38.740344827586206"/>
    <s v="music/indie rock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x v="1938"/>
    <d v="2013-07-01T21:00:00"/>
    <x v="4"/>
    <b v="0"/>
    <n v="114"/>
    <b v="1"/>
    <n v="1.1593333333333333"/>
    <n v="152.54385964912279"/>
    <s v="music/indie rock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x v="1939"/>
    <d v="2013-03-10T14:38:28"/>
    <x v="4"/>
    <b v="0"/>
    <n v="96"/>
    <b v="1"/>
    <n v="1.107"/>
    <n v="115.3125"/>
    <s v="music/indie rock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x v="1940"/>
    <d v="2011-06-14T19:59:00"/>
    <x v="6"/>
    <b v="0"/>
    <n v="31"/>
    <b v="1"/>
    <n v="1.7092307692307693"/>
    <n v="35.838709677419352"/>
    <s v="music/indie rock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x v="1941"/>
    <d v="2014-05-14T22:58:51"/>
    <x v="3"/>
    <b v="1"/>
    <n v="4883"/>
    <b v="1"/>
    <n v="1.2611835600000001"/>
    <n v="64.570118779438872"/>
    <s v="technology/hardware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x v="1942"/>
    <d v="2011-07-04T11:52:20"/>
    <x v="6"/>
    <b v="1"/>
    <n v="95"/>
    <b v="1"/>
    <n v="1.3844033333333334"/>
    <n v="87.436000000000007"/>
    <s v="technology/hardware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x v="1943"/>
    <d v="2016-08-10T22:28:36"/>
    <x v="2"/>
    <b v="1"/>
    <n v="2478"/>
    <b v="1"/>
    <n v="17.052499999999998"/>
    <n v="68.815577078288939"/>
    <s v="technology/hardware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x v="1944"/>
    <d v="2014-05-01T06:01:30"/>
    <x v="3"/>
    <b v="1"/>
    <n v="1789"/>
    <b v="1"/>
    <n v="7.8805550000000002"/>
    <n v="176.200223588597"/>
    <s v="technology/hardware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x v="1945"/>
    <d v="2015-07-11T22:02:38"/>
    <x v="0"/>
    <b v="1"/>
    <n v="680"/>
    <b v="1"/>
    <n v="3.4801799999999998"/>
    <n v="511.79117647058825"/>
    <s v="technology/hardware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x v="1946"/>
    <d v="2014-04-19T18:36:01"/>
    <x v="3"/>
    <b v="1"/>
    <n v="70"/>
    <b v="1"/>
    <n v="1.4974666666666667"/>
    <n v="160.44285714285715"/>
    <s v="technology/hardware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x v="1947"/>
    <d v="2009-11-22T21:59:00"/>
    <x v="8"/>
    <b v="1"/>
    <n v="23"/>
    <b v="1"/>
    <n v="1.0063375000000001"/>
    <n v="35.003043478260871"/>
    <s v="technology/hardware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x v="1948"/>
    <d v="2016-06-06T09:02:00"/>
    <x v="2"/>
    <b v="1"/>
    <n v="4245"/>
    <b v="1"/>
    <n v="8.0021100000000001"/>
    <n v="188.50671378091872"/>
    <s v="technology/hardware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x v="1949"/>
    <d v="2014-07-10T02:09:11"/>
    <x v="3"/>
    <b v="1"/>
    <n v="943"/>
    <b v="1"/>
    <n v="1.0600260000000001"/>
    <n v="56.204984093319197"/>
    <s v="technology/hardware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x v="1950"/>
    <d v="2011-04-21T20:21:13"/>
    <x v="6"/>
    <b v="1"/>
    <n v="1876"/>
    <b v="1"/>
    <n v="2.0051866666666669"/>
    <n v="51.3054157782516"/>
    <s v="technology/hardware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x v="1951"/>
    <d v="2016-11-07T03:05:37"/>
    <x v="2"/>
    <b v="1"/>
    <n v="834"/>
    <b v="1"/>
    <n v="2.1244399999999999"/>
    <n v="127.36450839328538"/>
    <s v="technology/hardware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x v="1952"/>
    <d v="2013-10-16T06:33:35"/>
    <x v="4"/>
    <b v="1"/>
    <n v="682"/>
    <b v="1"/>
    <n v="1.9847237142857144"/>
    <n v="101.85532258064516"/>
    <s v="technology/hardware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x v="1953"/>
    <d v="2012-03-01T19:00:00"/>
    <x v="5"/>
    <b v="1"/>
    <n v="147"/>
    <b v="1"/>
    <n v="2.2594666666666665"/>
    <n v="230.55782312925169"/>
    <s v="technology/hardware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x v="1954"/>
    <d v="2016-03-11T21:00:00"/>
    <x v="2"/>
    <b v="1"/>
    <n v="415"/>
    <b v="1"/>
    <n v="6.9894800000000004"/>
    <n v="842.10602409638557"/>
    <s v="technology/hardware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x v="1955"/>
    <d v="2012-05-23T11:00:00"/>
    <x v="5"/>
    <b v="1"/>
    <n v="290"/>
    <b v="1"/>
    <n v="3.9859528571428569"/>
    <n v="577.27593103448271"/>
    <s v="technology/hardware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x v="1956"/>
    <d v="2015-04-18T13:10:05"/>
    <x v="0"/>
    <b v="1"/>
    <n v="365"/>
    <b v="1"/>
    <n v="2.9403333333333332"/>
    <n v="483.34246575342468"/>
    <s v="technology/hardware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x v="1957"/>
    <d v="2012-10-26T18:21:53"/>
    <x v="5"/>
    <b v="1"/>
    <n v="660"/>
    <b v="1"/>
    <n v="1.6750470000000002"/>
    <n v="76.138500000000008"/>
    <s v="technology/hardware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x v="1958"/>
    <d v="2013-03-23T14:42:41"/>
    <x v="4"/>
    <b v="1"/>
    <n v="1356"/>
    <b v="1"/>
    <n v="14.355717142857143"/>
    <n v="74.107684365781708"/>
    <s v="technology/hardware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x v="1959"/>
    <d v="2014-09-30T16:00:00"/>
    <x v="3"/>
    <b v="1"/>
    <n v="424"/>
    <b v="1"/>
    <n v="1.5673440000000001"/>
    <n v="36.965660377358489"/>
    <s v="technology/hardware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x v="1960"/>
    <d v="2014-12-21T00:42:21"/>
    <x v="3"/>
    <b v="1"/>
    <n v="33"/>
    <b v="1"/>
    <n v="1.1790285714285715"/>
    <n v="2500.969696969697"/>
    <s v="technology/hardware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x v="1961"/>
    <d v="2012-10-05T19:59:00"/>
    <x v="5"/>
    <b v="1"/>
    <n v="1633"/>
    <b v="1"/>
    <n v="11.053811999999999"/>
    <n v="67.690214329454989"/>
    <s v="technology/hardware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x v="1962"/>
    <d v="2014-05-13T10:43:56"/>
    <x v="3"/>
    <b v="1"/>
    <n v="306"/>
    <b v="1"/>
    <n v="1.9292499999999999"/>
    <n v="63.04738562091503"/>
    <s v="technology/hardware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x v="1963"/>
    <d v="2014-09-16T02:18:54"/>
    <x v="3"/>
    <b v="1"/>
    <n v="205"/>
    <b v="1"/>
    <n v="1.268842105263158"/>
    <n v="117.6"/>
    <s v="technology/hardware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x v="1964"/>
    <d v="2016-04-21T22:32:52"/>
    <x v="2"/>
    <b v="1"/>
    <n v="1281"/>
    <b v="1"/>
    <n v="2.5957748878923765"/>
    <n v="180.75185011709601"/>
    <s v="technology/hardware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x v="1965"/>
    <d v="2012-01-11T17:00:00"/>
    <x v="6"/>
    <b v="1"/>
    <n v="103"/>
    <b v="1"/>
    <n v="2.6227999999999998"/>
    <n v="127.32038834951456"/>
    <s v="technology/hardware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x v="1966"/>
    <d v="2014-08-14T04:58:18"/>
    <x v="3"/>
    <b v="1"/>
    <n v="1513"/>
    <b v="1"/>
    <n v="2.0674309000000002"/>
    <n v="136.6444745538665"/>
    <s v="technology/hardware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x v="1967"/>
    <d v="2014-05-01T07:55:29"/>
    <x v="3"/>
    <b v="1"/>
    <n v="405"/>
    <b v="1"/>
    <n v="3.7012999999999998"/>
    <n v="182.78024691358024"/>
    <s v="technology/hardware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x v="1968"/>
    <d v="2016-12-03T07:05:15"/>
    <x v="2"/>
    <b v="1"/>
    <n v="510"/>
    <b v="1"/>
    <n v="2.8496600000000001"/>
    <n v="279.37843137254902"/>
    <s v="technology/hardware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x v="1969"/>
    <d v="2016-08-05T11:01:08"/>
    <x v="2"/>
    <b v="1"/>
    <n v="1887"/>
    <b v="1"/>
    <n v="5.7907999999999999"/>
    <n v="61.375728669846318"/>
    <s v="technology/hardware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x v="1970"/>
    <d v="2013-04-19T19:38:21"/>
    <x v="4"/>
    <b v="1"/>
    <n v="701"/>
    <b v="1"/>
    <n v="11.318"/>
    <n v="80.727532097004286"/>
    <s v="technology/hardware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x v="1971"/>
    <d v="2013-11-14T20:00:00"/>
    <x v="4"/>
    <b v="1"/>
    <n v="3863"/>
    <b v="1"/>
    <n v="2.6302771750000002"/>
    <n v="272.35590732591254"/>
    <s v="technology/hardware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x v="1972"/>
    <d v="2012-11-17T17:17:24"/>
    <x v="5"/>
    <b v="1"/>
    <n v="238"/>
    <b v="1"/>
    <n v="6.7447999999999997"/>
    <n v="70.848739495798313"/>
    <s v="technology/hardware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x v="1973"/>
    <d v="2016-08-05T23:00:00"/>
    <x v="2"/>
    <b v="1"/>
    <n v="2051"/>
    <b v="1"/>
    <n v="2.5683081313131315"/>
    <n v="247.94003412969283"/>
    <s v="technology/hardware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x v="1974"/>
    <d v="2013-08-19T00:01:09"/>
    <x v="4"/>
    <b v="1"/>
    <n v="402"/>
    <b v="1"/>
    <n v="3.7549600000000001"/>
    <n v="186.81393034825871"/>
    <s v="technology/hardware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x v="1975"/>
    <d v="2013-03-10T10:07:31"/>
    <x v="4"/>
    <b v="1"/>
    <n v="253"/>
    <b v="1"/>
    <n v="2.0870837499999997"/>
    <n v="131.98948616600788"/>
    <s v="technology/hardware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x v="1976"/>
    <d v="2013-07-13T13:35:25"/>
    <x v="4"/>
    <b v="1"/>
    <n v="473"/>
    <b v="1"/>
    <n v="3.4660000000000002"/>
    <n v="29.310782241014799"/>
    <s v="technology/hardware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x v="1977"/>
    <d v="2015-12-18T23:59:00"/>
    <x v="0"/>
    <b v="1"/>
    <n v="821"/>
    <b v="1"/>
    <n v="4.0232999999999999"/>
    <n v="245.02436053593178"/>
    <s v="technology/hardware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x v="1978"/>
    <d v="2012-06-11T23:00:00"/>
    <x v="5"/>
    <b v="1"/>
    <n v="388"/>
    <b v="1"/>
    <n v="10.2684514"/>
    <n v="1323.2540463917526"/>
    <s v="technology/hardware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x v="1979"/>
    <d v="2015-11-18T20:59:00"/>
    <x v="0"/>
    <b v="1"/>
    <n v="813"/>
    <b v="1"/>
    <n v="1.14901155"/>
    <n v="282.65966789667897"/>
    <s v="technology/hardware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x v="1980"/>
    <d v="2016-04-03T04:01:02"/>
    <x v="2"/>
    <b v="1"/>
    <n v="1945"/>
    <b v="1"/>
    <n v="3.5482402000000004"/>
    <n v="91.214401028277635"/>
    <s v="technology/hardware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x v="1981"/>
    <d v="2014-07-09T09:24:25"/>
    <x v="3"/>
    <b v="0"/>
    <n v="12"/>
    <b v="0"/>
    <n v="5.0799999999999998E-2"/>
    <n v="31.75"/>
    <s v="photography/people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x v="1982"/>
    <d v="2016-12-04T07:04:47"/>
    <x v="2"/>
    <b v="0"/>
    <n v="0"/>
    <b v="0"/>
    <n v="0"/>
    <e v="#DIV/0!"/>
    <s v="photography/people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x v="1983"/>
    <d v="2016-09-01T23:00:00"/>
    <x v="2"/>
    <b v="0"/>
    <n v="16"/>
    <b v="0"/>
    <n v="4.2999999999999997E-2"/>
    <n v="88.6875"/>
    <s v="photography/people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x v="1984"/>
    <d v="2014-11-30T11:58:01"/>
    <x v="3"/>
    <b v="0"/>
    <n v="7"/>
    <b v="0"/>
    <n v="0.21146666666666666"/>
    <n v="453.14285714285717"/>
    <s v="photography/people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x v="1985"/>
    <d v="2016-08-02T15:00:00"/>
    <x v="2"/>
    <b v="0"/>
    <n v="4"/>
    <b v="0"/>
    <n v="3.1875000000000001E-2"/>
    <n v="12.75"/>
    <s v="photography/people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x v="1986"/>
    <d v="2016-03-14T01:24:43"/>
    <x v="2"/>
    <b v="0"/>
    <n v="1"/>
    <b v="0"/>
    <n v="5.0000000000000001E-4"/>
    <n v="1"/>
    <s v="photography/people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x v="1987"/>
    <d v="2015-03-01T07:21:16"/>
    <x v="0"/>
    <b v="0"/>
    <n v="28"/>
    <b v="0"/>
    <n v="0.42472727272727273"/>
    <n v="83.428571428571431"/>
    <s v="photography/people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x v="1988"/>
    <d v="2015-08-20T10:19:02"/>
    <x v="0"/>
    <b v="0"/>
    <n v="1"/>
    <b v="0"/>
    <n v="4.1666666666666666E-3"/>
    <n v="25"/>
    <s v="photography/people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x v="1989"/>
    <d v="2016-12-11T08:20:08"/>
    <x v="2"/>
    <b v="0"/>
    <n v="1"/>
    <b v="0"/>
    <n v="0.01"/>
    <n v="50"/>
    <s v="photography/people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x v="1990"/>
    <d v="2016-02-12T20:42:12"/>
    <x v="2"/>
    <b v="0"/>
    <n v="5"/>
    <b v="0"/>
    <n v="0.16966666666666666"/>
    <n v="101.8"/>
    <s v="photography/people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x v="1991"/>
    <d v="2015-07-03T13:26:26"/>
    <x v="0"/>
    <b v="0"/>
    <n v="3"/>
    <b v="0"/>
    <n v="7.0000000000000007E-2"/>
    <n v="46.666666666666664"/>
    <s v="photography/people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x v="1992"/>
    <d v="2015-02-17T19:26:31"/>
    <x v="0"/>
    <b v="0"/>
    <n v="2"/>
    <b v="0"/>
    <n v="1.3333333333333333E-3"/>
    <n v="1"/>
    <s v="photography/people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x v="1993"/>
    <d v="2015-12-21T06:07:17"/>
    <x v="0"/>
    <b v="0"/>
    <n v="0"/>
    <b v="0"/>
    <n v="0"/>
    <e v="#DIV/0!"/>
    <s v="photography/people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x v="1994"/>
    <d v="2016-12-06T17:09:02"/>
    <x v="2"/>
    <b v="0"/>
    <n v="0"/>
    <b v="0"/>
    <n v="0"/>
    <e v="#DIV/0!"/>
    <s v="photography/people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x v="1995"/>
    <d v="2015-07-16T13:38:56"/>
    <x v="0"/>
    <b v="0"/>
    <n v="3"/>
    <b v="0"/>
    <n v="7.8E-2"/>
    <n v="26"/>
    <s v="photography/people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x v="1996"/>
    <d v="2014-07-10T11:40:11"/>
    <x v="3"/>
    <b v="0"/>
    <n v="0"/>
    <b v="0"/>
    <n v="0"/>
    <e v="#DIV/0!"/>
    <s v="photography/people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x v="1997"/>
    <d v="2014-08-26T14:20:12"/>
    <x v="3"/>
    <b v="0"/>
    <n v="0"/>
    <b v="0"/>
    <n v="0"/>
    <e v="#DIV/0!"/>
    <s v="photography/people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x v="1998"/>
    <d v="2014-07-31T18:50:38"/>
    <x v="3"/>
    <b v="0"/>
    <n v="3"/>
    <b v="0"/>
    <n v="0.26200000000000001"/>
    <n v="218.33333333333334"/>
    <s v="photography/people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x v="1999"/>
    <d v="2014-11-13T04:35:08"/>
    <x v="3"/>
    <b v="0"/>
    <n v="7"/>
    <b v="0"/>
    <n v="7.6129032258064515E-3"/>
    <n v="33.714285714285715"/>
    <s v="photography/people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x v="2000"/>
    <d v="2016-01-06T14:50:13"/>
    <x v="0"/>
    <b v="0"/>
    <n v="25"/>
    <b v="0"/>
    <n v="0.125"/>
    <n v="25"/>
    <s v="photography/people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x v="2001"/>
    <d v="2015-06-12T12:00:00"/>
    <x v="0"/>
    <b v="1"/>
    <n v="1637"/>
    <b v="1"/>
    <n v="3.8212909090909091"/>
    <n v="128.38790470372632"/>
    <s v="technology/hardware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x v="2002"/>
    <d v="2017-01-23T09:05:43"/>
    <x v="2"/>
    <b v="1"/>
    <n v="1375"/>
    <b v="1"/>
    <n v="2.1679422000000002"/>
    <n v="78.834261818181815"/>
    <s v="technology/hardware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x v="2003"/>
    <d v="2010-07-02T15:00:00"/>
    <x v="7"/>
    <b v="1"/>
    <n v="17"/>
    <b v="1"/>
    <n v="3.12"/>
    <n v="91.764705882352942"/>
    <s v="technology/hardware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x v="2004"/>
    <d v="2014-07-10T06:31:03"/>
    <x v="3"/>
    <b v="1"/>
    <n v="354"/>
    <b v="1"/>
    <n v="2.3442048"/>
    <n v="331.10237288135596"/>
    <s v="technology/hardware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x v="2005"/>
    <d v="2013-10-15T19:59:00"/>
    <x v="4"/>
    <b v="1"/>
    <n v="191"/>
    <b v="1"/>
    <n v="1.236801"/>
    <n v="194.26193717277485"/>
    <s v="technology/hardware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x v="2006"/>
    <d v="2014-12-03T05:00:45"/>
    <x v="3"/>
    <b v="1"/>
    <n v="303"/>
    <b v="1"/>
    <n v="2.4784000000000002"/>
    <n v="408.97689768976898"/>
    <s v="technology/hardware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x v="2007"/>
    <d v="2010-08-23T20:00:00"/>
    <x v="7"/>
    <b v="1"/>
    <n v="137"/>
    <b v="1"/>
    <n v="1.157092"/>
    <n v="84.459270072992695"/>
    <s v="technology/hardware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x v="2008"/>
    <d v="2011-09-19T06:30:22"/>
    <x v="6"/>
    <b v="1"/>
    <n v="41"/>
    <b v="1"/>
    <n v="1.1707484768810599"/>
    <n v="44.853658536585364"/>
    <s v="technology/hardware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x v="2009"/>
    <d v="2016-11-23T00:45:43"/>
    <x v="2"/>
    <b v="1"/>
    <n v="398"/>
    <b v="1"/>
    <n v="3.05158"/>
    <n v="383.3643216080402"/>
    <s v="technology/hardware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x v="2010"/>
    <d v="2016-08-18T15:54:51"/>
    <x v="2"/>
    <b v="1"/>
    <n v="1737"/>
    <b v="1"/>
    <n v="3.2005299999999997"/>
    <n v="55.276856649395505"/>
    <s v="technology/hardware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x v="2011"/>
    <d v="2016-01-11T15:00:00"/>
    <x v="0"/>
    <b v="1"/>
    <n v="971"/>
    <b v="1"/>
    <n v="8.1956399999999991"/>
    <n v="422.02059732234807"/>
    <s v="technology/hardware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x v="2012"/>
    <d v="2015-02-05T11:44:01"/>
    <x v="0"/>
    <b v="1"/>
    <n v="183"/>
    <b v="1"/>
    <n v="2.3490000000000002"/>
    <n v="64.180327868852459"/>
    <s v="technology/hardware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x v="2013"/>
    <d v="2016-07-08T15:03:34"/>
    <x v="2"/>
    <b v="1"/>
    <n v="4562"/>
    <b v="1"/>
    <n v="4.9491375"/>
    <n v="173.57781674704077"/>
    <s v="technology/hardware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x v="2014"/>
    <d v="2013-03-24T20:08:59"/>
    <x v="4"/>
    <b v="1"/>
    <n v="26457"/>
    <b v="1"/>
    <n v="78.137822333333332"/>
    <n v="88.601680840609291"/>
    <s v="technology/hardware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x v="2015"/>
    <d v="2011-09-09T13:02:43"/>
    <x v="6"/>
    <b v="1"/>
    <n v="162"/>
    <b v="1"/>
    <n v="1.1300013888888889"/>
    <n v="50.222283950617282"/>
    <s v="technology/hardware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x v="2016"/>
    <d v="2013-03-09T13:08:19"/>
    <x v="4"/>
    <b v="1"/>
    <n v="479"/>
    <b v="1"/>
    <n v="9.2154220000000002"/>
    <n v="192.38876826722338"/>
    <s v="technology/hardware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x v="2017"/>
    <d v="2012-03-23T20:00:00"/>
    <x v="5"/>
    <b v="1"/>
    <n v="426"/>
    <b v="1"/>
    <n v="1.2510239999999999"/>
    <n v="73.416901408450698"/>
    <s v="technology/hardware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x v="2018"/>
    <d v="2015-08-13T00:46:49"/>
    <x v="0"/>
    <b v="1"/>
    <n v="450"/>
    <b v="1"/>
    <n v="1.0224343076923077"/>
    <n v="147.68495555555555"/>
    <s v="technology/hardware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x v="2019"/>
    <d v="2016-09-22T09:00:21"/>
    <x v="2"/>
    <b v="1"/>
    <n v="1780"/>
    <b v="1"/>
    <n v="4.8490975000000001"/>
    <n v="108.96848314606741"/>
    <s v="technology/hardware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x v="2020"/>
    <d v="2014-05-14T15:04:00"/>
    <x v="3"/>
    <b v="1"/>
    <n v="122"/>
    <b v="1"/>
    <n v="1.9233333333333333"/>
    <n v="23.647540983606557"/>
    <s v="technology/hardware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x v="2021"/>
    <d v="2014-09-23T17:41:37"/>
    <x v="3"/>
    <b v="1"/>
    <n v="95"/>
    <b v="1"/>
    <n v="2.8109999999999999"/>
    <n v="147.94736842105263"/>
    <s v="technology/hardware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x v="2022"/>
    <d v="2016-06-11T05:39:32"/>
    <x v="2"/>
    <b v="1"/>
    <n v="325"/>
    <b v="1"/>
    <n v="1.2513700000000001"/>
    <n v="385.03692307692307"/>
    <s v="technology/hardware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x v="2023"/>
    <d v="2015-06-11T02:05:53"/>
    <x v="0"/>
    <b v="1"/>
    <n v="353"/>
    <b v="1"/>
    <n v="1.61459"/>
    <n v="457.39093484419266"/>
    <s v="technology/hardware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x v="2024"/>
    <d v="2012-08-12T19:00:00"/>
    <x v="5"/>
    <b v="1"/>
    <n v="105"/>
    <b v="1"/>
    <n v="5.8535000000000004"/>
    <n v="222.99047619047619"/>
    <s v="technology/hardware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x v="2025"/>
    <d v="2015-06-10T20:25:46"/>
    <x v="0"/>
    <b v="1"/>
    <n v="729"/>
    <b v="1"/>
    <n v="2.0114999999999998"/>
    <n v="220.74074074074073"/>
    <s v="technology/hardware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x v="2026"/>
    <d v="2014-04-20T19:59:00"/>
    <x v="3"/>
    <b v="1"/>
    <n v="454"/>
    <b v="1"/>
    <n v="1.3348307999999998"/>
    <n v="73.503898678414089"/>
    <s v="technology/hardware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x v="2027"/>
    <d v="2015-03-30T10:31:59"/>
    <x v="0"/>
    <b v="1"/>
    <n v="539"/>
    <b v="1"/>
    <n v="1.2024900000000001"/>
    <n v="223.09647495361781"/>
    <s v="technology/hardware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x v="2028"/>
    <d v="2010-03-15T13:55:00"/>
    <x v="7"/>
    <b v="1"/>
    <n v="79"/>
    <b v="1"/>
    <n v="1.2616666666666667"/>
    <n v="47.911392405063289"/>
    <s v="technology/hardware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x v="2029"/>
    <d v="2014-08-26T16:31:21"/>
    <x v="3"/>
    <b v="1"/>
    <n v="94"/>
    <b v="1"/>
    <n v="3.6120000000000001"/>
    <n v="96.063829787234042"/>
    <s v="technology/hardware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x v="2030"/>
    <d v="2012-11-29T15:54:56"/>
    <x v="5"/>
    <b v="1"/>
    <n v="625"/>
    <b v="1"/>
    <n v="2.26239013671875"/>
    <n v="118.6144"/>
    <s v="technology/hardware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x v="2031"/>
    <d v="2015-01-08T17:00:00"/>
    <x v="3"/>
    <b v="1"/>
    <n v="508"/>
    <b v="1"/>
    <n v="1.2035"/>
    <n v="118.45472440944881"/>
    <s v="technology/hardware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x v="2032"/>
    <d v="2016-12-14T21:00:00"/>
    <x v="2"/>
    <b v="1"/>
    <n v="531"/>
    <b v="1"/>
    <n v="3.0418799999999999"/>
    <n v="143.21468926553672"/>
    <s v="technology/hardware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x v="2033"/>
    <d v="2014-04-25T17:58:38"/>
    <x v="3"/>
    <b v="1"/>
    <n v="158"/>
    <b v="1"/>
    <n v="1.7867599999999999"/>
    <n v="282.71518987341773"/>
    <s v="technology/hardware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x v="2034"/>
    <d v="2015-05-06T22:58:00"/>
    <x v="0"/>
    <b v="1"/>
    <n v="508"/>
    <b v="1"/>
    <n v="3.868199871794872"/>
    <n v="593.93620078740162"/>
    <s v="technology/hardware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x v="2035"/>
    <d v="2015-12-18T17:00:00"/>
    <x v="0"/>
    <b v="1"/>
    <n v="644"/>
    <b v="1"/>
    <n v="2.1103642500000004"/>
    <n v="262.15704968944101"/>
    <s v="technology/hardware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x v="2036"/>
    <d v="2014-05-09T12:45:19"/>
    <x v="3"/>
    <b v="1"/>
    <n v="848"/>
    <b v="1"/>
    <n v="1.3166833333333334"/>
    <n v="46.580778301886795"/>
    <s v="technology/hardware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x v="2037"/>
    <d v="2013-12-29T22:02:33"/>
    <x v="4"/>
    <b v="1"/>
    <n v="429"/>
    <b v="1"/>
    <n v="3.0047639999999998"/>
    <n v="70.041118881118877"/>
    <s v="technology/hardware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x v="2038"/>
    <d v="2013-07-01T10:00:00"/>
    <x v="4"/>
    <b v="1"/>
    <n v="204"/>
    <b v="1"/>
    <n v="4.2051249999999998"/>
    <n v="164.90686274509804"/>
    <s v="technology/hardware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x v="2039"/>
    <d v="2016-11-30T20:59:00"/>
    <x v="2"/>
    <b v="1"/>
    <n v="379"/>
    <b v="1"/>
    <n v="1.362168"/>
    <n v="449.26385224274406"/>
    <s v="technology/hardware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x v="2040"/>
    <d v="2013-11-15T15:15:03"/>
    <x v="4"/>
    <b v="1"/>
    <n v="271"/>
    <b v="1"/>
    <n v="2.4817133333333334"/>
    <n v="27.472841328413285"/>
    <s v="technology/hardware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x v="2041"/>
    <d v="2016-11-10T05:37:07"/>
    <x v="2"/>
    <b v="0"/>
    <n v="120"/>
    <b v="1"/>
    <n v="1.8186315789473684"/>
    <n v="143.97499999999999"/>
    <s v="technology/hardware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x v="2042"/>
    <d v="2016-01-22T08:59:34"/>
    <x v="0"/>
    <b v="0"/>
    <n v="140"/>
    <b v="1"/>
    <n v="1.2353000000000001"/>
    <n v="88.23571428571428"/>
    <s v="technology/hardware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x v="2043"/>
    <d v="2016-12-10T20:59:00"/>
    <x v="2"/>
    <b v="0"/>
    <n v="193"/>
    <b v="1"/>
    <n v="5.0620938628158845"/>
    <n v="36.326424870466319"/>
    <s v="technology/hardware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x v="2044"/>
    <d v="2015-06-13T08:25:14"/>
    <x v="0"/>
    <b v="0"/>
    <n v="180"/>
    <b v="1"/>
    <n v="1.0821333333333334"/>
    <n v="90.177777777777777"/>
    <s v="technology/hardware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x v="2045"/>
    <d v="2012-07-08T18:07:27"/>
    <x v="5"/>
    <b v="0"/>
    <n v="263"/>
    <b v="1"/>
    <n v="8.1918387755102042"/>
    <n v="152.62361216730039"/>
    <s v="technology/hardware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x v="2046"/>
    <d v="2013-05-22T20:07:24"/>
    <x v="4"/>
    <b v="0"/>
    <n v="217"/>
    <b v="1"/>
    <n v="1.2110000000000001"/>
    <n v="55.806451612903224"/>
    <s v="technology/hardware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x v="2047"/>
    <d v="2015-04-16T16:00:00"/>
    <x v="0"/>
    <b v="0"/>
    <n v="443"/>
    <b v="1"/>
    <n v="1.0299897959183673"/>
    <n v="227.85327313769753"/>
    <s v="technology/hardware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x v="2048"/>
    <d v="2013-05-23T07:38:11"/>
    <x v="4"/>
    <b v="0"/>
    <n v="1373"/>
    <b v="1"/>
    <n v="1.4833229411764706"/>
    <n v="91.82989803350327"/>
    <s v="technology/hardware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x v="2049"/>
    <d v="2013-12-02T14:59:00"/>
    <x v="4"/>
    <b v="0"/>
    <n v="742"/>
    <b v="1"/>
    <n v="1.2019070000000001"/>
    <n v="80.991037735849048"/>
    <s v="technology/hardware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x v="2050"/>
    <d v="2015-05-30T17:42:58"/>
    <x v="0"/>
    <b v="0"/>
    <n v="170"/>
    <b v="1"/>
    <n v="4.7327000000000004"/>
    <n v="278.39411764705881"/>
    <s v="technology/hardware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x v="2051"/>
    <d v="2013-12-25T16:32:17"/>
    <x v="4"/>
    <b v="0"/>
    <n v="242"/>
    <b v="1"/>
    <n v="1.303625"/>
    <n v="43.095041322314053"/>
    <s v="technology/hardware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x v="2052"/>
    <d v="2016-02-19T18:00:53"/>
    <x v="2"/>
    <b v="0"/>
    <n v="541"/>
    <b v="1"/>
    <n v="3.5304799999999998"/>
    <n v="326.29205175600737"/>
    <s v="technology/hardware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x v="2053"/>
    <d v="2015-11-25T07:49:11"/>
    <x v="0"/>
    <b v="0"/>
    <n v="121"/>
    <b v="1"/>
    <n v="1.0102"/>
    <n v="41.743801652892564"/>
    <s v="technology/hardware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x v="2054"/>
    <d v="2014-05-02T04:30:10"/>
    <x v="3"/>
    <b v="0"/>
    <n v="621"/>
    <b v="1"/>
    <n v="1.1359142857142857"/>
    <n v="64.020933977455712"/>
    <s v="technology/hardware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x v="2055"/>
    <d v="2014-12-02T20:00:00"/>
    <x v="3"/>
    <b v="0"/>
    <n v="101"/>
    <b v="1"/>
    <n v="1.6741666666666666"/>
    <n v="99.455445544554451"/>
    <s v="technology/hardware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x v="2056"/>
    <d v="2013-04-17T10:15:42"/>
    <x v="4"/>
    <b v="0"/>
    <n v="554"/>
    <b v="1"/>
    <n v="1.5345200000000001"/>
    <n v="138.49458483754512"/>
    <s v="technology/hardware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x v="2057"/>
    <d v="2016-02-26T03:52:12"/>
    <x v="2"/>
    <b v="0"/>
    <n v="666"/>
    <b v="1"/>
    <n v="2.022322"/>
    <n v="45.547792792792798"/>
    <s v="technology/hardware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x v="2058"/>
    <d v="2015-03-02T12:00:00"/>
    <x v="0"/>
    <b v="0"/>
    <n v="410"/>
    <b v="1"/>
    <n v="1.6828125"/>
    <n v="10.507317073170732"/>
    <s v="technology/hardware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x v="2059"/>
    <d v="2016-01-31T13:59:00"/>
    <x v="0"/>
    <b v="0"/>
    <n v="375"/>
    <b v="1"/>
    <n v="1.4345666666666668"/>
    <n v="114.76533333333333"/>
    <s v="technology/hardware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x v="2060"/>
    <d v="2014-07-23T07:25:50"/>
    <x v="3"/>
    <b v="0"/>
    <n v="1364"/>
    <b v="1"/>
    <n v="1.964"/>
    <n v="35.997067448680355"/>
    <s v="technology/hardware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x v="2061"/>
    <d v="2016-12-31T10:20:54"/>
    <x v="2"/>
    <b v="0"/>
    <n v="35"/>
    <b v="1"/>
    <n v="1.0791999999999999"/>
    <n v="154.17142857142858"/>
    <s v="technology/hardware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x v="2062"/>
    <d v="2016-03-24T00:11:38"/>
    <x v="2"/>
    <b v="0"/>
    <n v="203"/>
    <b v="1"/>
    <n v="1.14977"/>
    <n v="566.38916256157631"/>
    <s v="technology/hardware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x v="2063"/>
    <d v="2016-05-15T09:35:01"/>
    <x v="2"/>
    <b v="0"/>
    <n v="49"/>
    <b v="1"/>
    <n v="1.4804999999999999"/>
    <n v="120.85714285714286"/>
    <s v="technology/hardware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x v="2064"/>
    <d v="2013-05-31T04:00:00"/>
    <x v="4"/>
    <b v="0"/>
    <n v="5812"/>
    <b v="1"/>
    <n v="1.9116676082790633"/>
    <n v="86.163845492085343"/>
    <s v="technology/hardware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x v="2065"/>
    <d v="2013-12-25T00:00:29"/>
    <x v="4"/>
    <b v="0"/>
    <n v="1556"/>
    <b v="1"/>
    <n v="1.99215125"/>
    <n v="51.212114395886893"/>
    <s v="technology/hardware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x v="2066"/>
    <d v="2014-08-23T10:31:23"/>
    <x v="3"/>
    <b v="0"/>
    <n v="65"/>
    <b v="1"/>
    <n v="2.1859999999999999"/>
    <n v="67.261538461538464"/>
    <s v="technology/hardware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x v="2067"/>
    <d v="2015-05-24T12:29:36"/>
    <x v="0"/>
    <b v="0"/>
    <n v="10"/>
    <b v="1"/>
    <n v="1.2686868686868686"/>
    <n v="62.8"/>
    <s v="technology/hardware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x v="2068"/>
    <d v="2016-10-20T12:11:55"/>
    <x v="2"/>
    <b v="0"/>
    <n v="76"/>
    <b v="1"/>
    <n v="1.0522388"/>
    <n v="346.13118421052633"/>
    <s v="technology/hardware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x v="2069"/>
    <d v="2016-01-02T15:19:51"/>
    <x v="0"/>
    <b v="0"/>
    <n v="263"/>
    <b v="1"/>
    <n v="1.2840666000000001"/>
    <n v="244.11912547528519"/>
    <s v="technology/hardware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x v="2070"/>
    <d v="2016-06-28T07:45:23"/>
    <x v="2"/>
    <b v="0"/>
    <n v="1530"/>
    <b v="1"/>
    <n v="3.1732719999999999"/>
    <n v="259.25424836601309"/>
    <s v="technology/hardware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x v="2071"/>
    <d v="2016-10-01T22:41:24"/>
    <x v="2"/>
    <b v="0"/>
    <n v="278"/>
    <b v="1"/>
    <n v="2.8073000000000001"/>
    <n v="201.96402877697841"/>
    <s v="technology/hardware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x v="2072"/>
    <d v="2016-05-07T05:57:12"/>
    <x v="2"/>
    <b v="0"/>
    <n v="350"/>
    <b v="1"/>
    <n v="1.1073146853146854"/>
    <n v="226.20857142857142"/>
    <s v="technology/hardware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x v="2073"/>
    <d v="2015-05-08T08:01:58"/>
    <x v="0"/>
    <b v="0"/>
    <n v="470"/>
    <b v="1"/>
    <n v="1.5260429999999998"/>
    <n v="324.69"/>
    <s v="technology/hardware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x v="2074"/>
    <d v="2016-05-06T11:49:42"/>
    <x v="2"/>
    <b v="0"/>
    <n v="3"/>
    <b v="1"/>
    <n v="1.0249999999999999"/>
    <n v="205"/>
    <s v="technology/hardware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x v="2075"/>
    <d v="2013-07-25T08:21:28"/>
    <x v="4"/>
    <b v="0"/>
    <n v="8200"/>
    <b v="1"/>
    <n v="16.783738373837384"/>
    <n v="20.465926829268295"/>
    <s v="technology/hardware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x v="2076"/>
    <d v="2014-07-23T13:08:09"/>
    <x v="3"/>
    <b v="0"/>
    <n v="8359"/>
    <b v="1"/>
    <n v="5.4334915642458101"/>
    <n v="116.35303146309367"/>
    <s v="technology/hardware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x v="2077"/>
    <d v="2015-06-05T13:00:00"/>
    <x v="0"/>
    <b v="0"/>
    <n v="188"/>
    <b v="1"/>
    <n v="1.1550800000000001"/>
    <n v="307.20212765957444"/>
    <s v="technology/hardware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x v="2078"/>
    <d v="2016-12-18T10:30:57"/>
    <x v="2"/>
    <b v="0"/>
    <n v="48"/>
    <b v="1"/>
    <n v="1.3120499999999999"/>
    <n v="546.6875"/>
    <s v="technology/hardware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x v="2079"/>
    <d v="2015-06-25T11:00:00"/>
    <x v="0"/>
    <b v="0"/>
    <n v="607"/>
    <b v="1"/>
    <n v="2.8816999999999999"/>
    <n v="47.474464579901152"/>
    <s v="technology/hardware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x v="2080"/>
    <d v="2015-11-11T15:58:20"/>
    <x v="0"/>
    <b v="0"/>
    <n v="50"/>
    <b v="1"/>
    <n v="5.0780000000000003"/>
    <n v="101.56"/>
    <s v="technology/hardware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x v="2081"/>
    <d v="2012-05-15T20:59:00"/>
    <x v="5"/>
    <b v="0"/>
    <n v="55"/>
    <b v="1"/>
    <n v="1.1457142857142857"/>
    <n v="72.909090909090907"/>
    <s v="music/indie rock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x v="2082"/>
    <d v="2011-11-23T19:53:16"/>
    <x v="6"/>
    <b v="0"/>
    <n v="38"/>
    <b v="1"/>
    <n v="1.1073333333333333"/>
    <n v="43.710526315789473"/>
    <s v="music/indie rock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x v="2083"/>
    <d v="2012-06-04T09:19:55"/>
    <x v="5"/>
    <b v="0"/>
    <n v="25"/>
    <b v="1"/>
    <n v="1.1333333333333333"/>
    <n v="34"/>
    <s v="music/indie rock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x v="2084"/>
    <d v="2014-05-03T22:59:00"/>
    <x v="3"/>
    <b v="0"/>
    <n v="46"/>
    <b v="1"/>
    <n v="1.0833333333333333"/>
    <n v="70.652173913043484"/>
    <s v="music/indie rock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x v="2085"/>
    <d v="2012-07-15T12:03:07"/>
    <x v="5"/>
    <b v="0"/>
    <n v="83"/>
    <b v="1"/>
    <n v="1.2353333333333334"/>
    <n v="89.301204819277103"/>
    <s v="music/indie rock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x v="2086"/>
    <d v="2011-12-13T20:59:00"/>
    <x v="6"/>
    <b v="0"/>
    <n v="35"/>
    <b v="1"/>
    <n v="1.0069999999999999"/>
    <n v="115.08571428571429"/>
    <s v="music/indie rock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x v="2087"/>
    <d v="2011-09-07T20:54:18"/>
    <x v="6"/>
    <b v="0"/>
    <n v="25"/>
    <b v="1"/>
    <n v="1.0353333333333334"/>
    <n v="62.12"/>
    <s v="music/indie rock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x v="2088"/>
    <d v="2010-09-10T19:59:00"/>
    <x v="7"/>
    <b v="0"/>
    <n v="75"/>
    <b v="1"/>
    <n v="1.1551066666666667"/>
    <n v="46.204266666666669"/>
    <s v="music/indie rock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x v="2089"/>
    <d v="2013-08-01T17:49:54"/>
    <x v="4"/>
    <b v="0"/>
    <n v="62"/>
    <b v="1"/>
    <n v="1.2040040000000001"/>
    <n v="48.54854838709678"/>
    <s v="music/indie rock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x v="2090"/>
    <d v="2013-02-24T01:09:15"/>
    <x v="4"/>
    <b v="0"/>
    <n v="160"/>
    <b v="1"/>
    <n v="1.1504037499999999"/>
    <n v="57.520187499999999"/>
    <s v="music/indie rock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x v="2091"/>
    <d v="2011-03-01T12:00:00"/>
    <x v="6"/>
    <b v="0"/>
    <n v="246"/>
    <b v="1"/>
    <n v="1.2046777777777777"/>
    <n v="88.147154471544724"/>
    <s v="music/indie rock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x v="2092"/>
    <d v="2011-10-07T08:58:52"/>
    <x v="6"/>
    <b v="0"/>
    <n v="55"/>
    <b v="1"/>
    <n v="1.0128333333333333"/>
    <n v="110.49090909090908"/>
    <s v="music/indie rock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x v="2093"/>
    <d v="2012-12-22T13:30:32"/>
    <x v="5"/>
    <b v="0"/>
    <n v="23"/>
    <b v="1"/>
    <n v="1.0246666666666666"/>
    <n v="66.826086956521735"/>
    <s v="music/indie rock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x v="2094"/>
    <d v="2012-03-04T19:00:00"/>
    <x v="5"/>
    <b v="0"/>
    <n v="72"/>
    <b v="1"/>
    <n v="1.2054285714285715"/>
    <n v="58.597222222222221"/>
    <s v="music/indie rock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x v="2095"/>
    <d v="2011-10-02T09:36:13"/>
    <x v="6"/>
    <b v="0"/>
    <n v="22"/>
    <b v="1"/>
    <n v="1"/>
    <n v="113.63636363636364"/>
    <s v="music/indie rock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x v="2096"/>
    <d v="2012-10-25T19:59:00"/>
    <x v="5"/>
    <b v="0"/>
    <n v="14"/>
    <b v="1"/>
    <n v="1.0166666666666666"/>
    <n v="43.571428571428569"/>
    <s v="music/indie rock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x v="2097"/>
    <d v="2011-12-01T07:02:15"/>
    <x v="6"/>
    <b v="0"/>
    <n v="38"/>
    <b v="1"/>
    <n v="1"/>
    <n v="78.94736842105263"/>
    <s v="music/indie rock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x v="2098"/>
    <d v="2012-03-07T18:43:55"/>
    <x v="5"/>
    <b v="0"/>
    <n v="32"/>
    <b v="1"/>
    <n v="1.0033333333333334"/>
    <n v="188.125"/>
    <s v="music/indie rock"/>
    <x v="4"/>
    <x v="14"/>
  </r>
  <r>
    <n v="2099"/>
    <s v="Roosevelt Died."/>
    <s v="Our tour van died, we need help!"/>
    <n v="3000"/>
    <n v="3971"/>
    <x v="0"/>
    <x v="0"/>
    <s v="USD"/>
    <n v="1435808400"/>
    <n v="1434650084"/>
    <x v="2099"/>
    <d v="2015-07-01T19:40:00"/>
    <x v="0"/>
    <b v="0"/>
    <n v="63"/>
    <b v="1"/>
    <n v="1.3236666666666668"/>
    <n v="63.031746031746032"/>
    <s v="music/indie rock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x v="2100"/>
    <d v="2012-06-29T19:59:00"/>
    <x v="5"/>
    <b v="0"/>
    <n v="27"/>
    <b v="1"/>
    <n v="1.3666666666666667"/>
    <n v="30.37037037037037"/>
    <s v="music/indie rock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x v="2101"/>
    <d v="2012-02-12T19:35:14"/>
    <x v="6"/>
    <b v="0"/>
    <n v="44"/>
    <b v="1"/>
    <n v="1.1325000000000001"/>
    <n v="51.477272727272727"/>
    <s v="music/indie rock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x v="2102"/>
    <d v="2011-05-05T12:50:48"/>
    <x v="6"/>
    <b v="0"/>
    <n v="38"/>
    <b v="1"/>
    <n v="1.36"/>
    <n v="35.789473684210527"/>
    <s v="music/indie rock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x v="2103"/>
    <d v="2012-11-09T11:07:07"/>
    <x v="5"/>
    <b v="0"/>
    <n v="115"/>
    <b v="1"/>
    <n v="1.4612318374694613"/>
    <n v="98.817391304347822"/>
    <s v="music/indie rock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x v="2104"/>
    <d v="2013-05-30T16:00:00"/>
    <x v="4"/>
    <b v="0"/>
    <n v="37"/>
    <b v="1"/>
    <n v="1.2949999999999999"/>
    <n v="28"/>
    <s v="music/indie rock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x v="2105"/>
    <d v="2014-11-20T20:00:00"/>
    <x v="3"/>
    <b v="0"/>
    <n v="99"/>
    <b v="1"/>
    <n v="2.54"/>
    <n v="51.313131313131315"/>
    <s v="music/indie rock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x v="2106"/>
    <d v="2013-01-25T21:09:34"/>
    <x v="5"/>
    <b v="0"/>
    <n v="44"/>
    <b v="1"/>
    <n v="1.0704545454545455"/>
    <n v="53.522727272727273"/>
    <s v="music/indie rock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x v="2107"/>
    <d v="2014-11-12T10:03:13"/>
    <x v="3"/>
    <b v="0"/>
    <n v="58"/>
    <b v="1"/>
    <n v="1.0773299999999999"/>
    <n v="37.149310344827583"/>
    <s v="music/indie rock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x v="2108"/>
    <d v="2012-09-09T19:55:00"/>
    <x v="5"/>
    <b v="0"/>
    <n v="191"/>
    <b v="1"/>
    <n v="1.0731250000000001"/>
    <n v="89.895287958115176"/>
    <s v="music/indie rock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x v="2109"/>
    <d v="2015-07-05T09:00:17"/>
    <x v="0"/>
    <b v="0"/>
    <n v="40"/>
    <b v="1"/>
    <n v="1.06525"/>
    <n v="106.52500000000001"/>
    <s v="music/indie rock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x v="2110"/>
    <d v="2014-05-27T20:59:00"/>
    <x v="3"/>
    <b v="0"/>
    <n v="38"/>
    <b v="1"/>
    <n v="1.0035000000000001"/>
    <n v="52.815789473684212"/>
    <s v="music/indie rock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x v="2111"/>
    <d v="2011-08-14T17:00:00"/>
    <x v="6"/>
    <b v="0"/>
    <n v="39"/>
    <b v="1"/>
    <n v="1.0649999999999999"/>
    <n v="54.615384615384613"/>
    <s v="music/indie rock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x v="2112"/>
    <d v="2013-04-15T14:16:33"/>
    <x v="4"/>
    <b v="0"/>
    <n v="11"/>
    <b v="1"/>
    <n v="1"/>
    <n v="27.272727272727273"/>
    <s v="music/indie rock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x v="2113"/>
    <d v="2014-09-23T12:46:16"/>
    <x v="3"/>
    <b v="0"/>
    <n v="107"/>
    <b v="1"/>
    <n v="1.0485714285714285"/>
    <n v="68.598130841121488"/>
    <s v="music/indie rock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x v="2114"/>
    <d v="2010-12-08T20:59:00"/>
    <x v="7"/>
    <b v="0"/>
    <n v="147"/>
    <b v="1"/>
    <n v="1.0469999999999999"/>
    <n v="35.612244897959187"/>
    <s v="music/indie rock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x v="2115"/>
    <d v="2011-02-19T17:56:41"/>
    <x v="6"/>
    <b v="0"/>
    <n v="36"/>
    <b v="1"/>
    <n v="2.2566666666666668"/>
    <n v="94.027777777777771"/>
    <s v="music/indie rock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x v="2116"/>
    <d v="2012-10-02T10:40:03"/>
    <x v="5"/>
    <b v="0"/>
    <n v="92"/>
    <b v="1"/>
    <n v="1.0090416666666666"/>
    <n v="526.45652173913038"/>
    <s v="music/indie rock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x v="2117"/>
    <d v="2015-10-26T20:59:00"/>
    <x v="0"/>
    <b v="0"/>
    <n v="35"/>
    <b v="1"/>
    <n v="1.4775"/>
    <n v="50.657142857142858"/>
    <s v="music/indie rock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x v="2118"/>
    <d v="2011-07-24T12:08:56"/>
    <x v="6"/>
    <b v="0"/>
    <n v="17"/>
    <b v="1"/>
    <n v="1.3461099999999999"/>
    <n v="79.182941176470578"/>
    <s v="music/indie rock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x v="2119"/>
    <d v="2012-08-15T19:07:25"/>
    <x v="5"/>
    <b v="0"/>
    <n v="22"/>
    <b v="1"/>
    <n v="1.0075000000000001"/>
    <n v="91.590909090909093"/>
    <s v="music/indie rock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x v="2120"/>
    <d v="2014-01-01T15:08:56"/>
    <x v="4"/>
    <b v="0"/>
    <n v="69"/>
    <b v="1"/>
    <n v="1.00880375"/>
    <n v="116.96275362318841"/>
    <s v="music/indie rock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x v="2121"/>
    <d v="2017-01-11T09:49:08"/>
    <x v="2"/>
    <b v="0"/>
    <n v="10"/>
    <b v="0"/>
    <n v="5.6800000000000002E-3"/>
    <n v="28.4"/>
    <s v="games/video games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x v="2122"/>
    <d v="2017-01-06T23:12:49"/>
    <x v="2"/>
    <b v="0"/>
    <n v="3"/>
    <b v="0"/>
    <n v="3.875E-3"/>
    <n v="103.33333333333333"/>
    <s v="games/video games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x v="2123"/>
    <d v="2010-03-14T22:59:00"/>
    <x v="7"/>
    <b v="0"/>
    <n v="5"/>
    <b v="0"/>
    <n v="0.1"/>
    <n v="10"/>
    <s v="games/video games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x v="2124"/>
    <d v="2010-11-29T21:00:00"/>
    <x v="7"/>
    <b v="0"/>
    <n v="5"/>
    <b v="0"/>
    <n v="0.10454545454545454"/>
    <n v="23"/>
    <s v="games/video games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x v="2125"/>
    <d v="2015-08-04T16:33:53"/>
    <x v="0"/>
    <b v="0"/>
    <n v="27"/>
    <b v="0"/>
    <n v="1.4200000000000001E-2"/>
    <n v="31.555555555555557"/>
    <s v="games/video games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x v="2126"/>
    <d v="2014-12-08T15:21:27"/>
    <x v="3"/>
    <b v="0"/>
    <n v="2"/>
    <b v="0"/>
    <n v="5.0000000000000001E-4"/>
    <n v="5"/>
    <s v="games/video games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x v="2127"/>
    <d v="2015-03-12T03:07:43"/>
    <x v="0"/>
    <b v="0"/>
    <n v="236"/>
    <b v="0"/>
    <n v="0.28842857142857142"/>
    <n v="34.220338983050844"/>
    <s v="games/video games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x v="2128"/>
    <d v="2014-09-21T10:32:49"/>
    <x v="3"/>
    <b v="0"/>
    <n v="1"/>
    <b v="0"/>
    <n v="1.6666666666666668E-3"/>
    <n v="25"/>
    <s v="games/video games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x v="2129"/>
    <d v="2016-03-09T16:35:00"/>
    <x v="2"/>
    <b v="0"/>
    <n v="12"/>
    <b v="0"/>
    <n v="0.11799999999999999"/>
    <n v="19.666666666666668"/>
    <s v="games/video games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x v="2130"/>
    <d v="2014-08-15T18:04:23"/>
    <x v="3"/>
    <b v="0"/>
    <n v="4"/>
    <b v="0"/>
    <n v="2.0238095238095236E-3"/>
    <n v="21.25"/>
    <s v="games/video games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x v="2131"/>
    <d v="2015-07-11T20:58:11"/>
    <x v="0"/>
    <b v="0"/>
    <n v="3"/>
    <b v="0"/>
    <n v="0.05"/>
    <n v="8.3333333333333339"/>
    <s v="games/video games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x v="2132"/>
    <d v="2014-02-03T03:41:32"/>
    <x v="3"/>
    <b v="0"/>
    <n v="99"/>
    <b v="0"/>
    <n v="2.1129899999999997E-2"/>
    <n v="21.34333333333333"/>
    <s v="games/video games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x v="2133"/>
    <d v="2011-04-23T22:59:00"/>
    <x v="6"/>
    <b v="0"/>
    <n v="3"/>
    <b v="0"/>
    <n v="1.6E-2"/>
    <n v="5.333333333333333"/>
    <s v="games/video games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x v="2134"/>
    <d v="2013-04-27T13:16:31"/>
    <x v="4"/>
    <b v="0"/>
    <n v="3"/>
    <b v="0"/>
    <n v="1.7333333333333333E-2"/>
    <n v="34.666666666666664"/>
    <s v="games/video games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x v="2135"/>
    <d v="2012-10-04T15:07:13"/>
    <x v="5"/>
    <b v="0"/>
    <n v="22"/>
    <b v="0"/>
    <n v="9.5600000000000004E-2"/>
    <n v="21.727272727272727"/>
    <s v="games/video games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x v="2136"/>
    <d v="2013-10-19T04:13:06"/>
    <x v="4"/>
    <b v="0"/>
    <n v="4"/>
    <b v="0"/>
    <n v="5.9612499999999998E-4"/>
    <n v="11.922499999999999"/>
    <s v="games/video games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x v="2137"/>
    <d v="2014-12-05T10:30:29"/>
    <x v="3"/>
    <b v="0"/>
    <n v="534"/>
    <b v="0"/>
    <n v="0.28405999999999998"/>
    <n v="26.59737827715356"/>
    <s v="games/video games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x v="2138"/>
    <d v="2013-11-08T17:18:59"/>
    <x v="4"/>
    <b v="0"/>
    <n v="12"/>
    <b v="0"/>
    <n v="0.128"/>
    <n v="10.666666666666666"/>
    <s v="games/video games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x v="2139"/>
    <d v="2016-11-03T10:00:08"/>
    <x v="2"/>
    <b v="0"/>
    <n v="56"/>
    <b v="0"/>
    <n v="5.4199999999999998E-2"/>
    <n v="29.035714285714285"/>
    <s v="games/video games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x v="2140"/>
    <d v="2013-01-11T12:00:24"/>
    <x v="5"/>
    <b v="0"/>
    <n v="11"/>
    <b v="0"/>
    <n v="1.1199999999999999E-3"/>
    <n v="50.909090909090907"/>
    <s v="games/video games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x v="2141"/>
    <d v="2014-11-13T22:39:19"/>
    <x v="3"/>
    <b v="0"/>
    <n v="0"/>
    <b v="0"/>
    <n v="0"/>
    <e v="#DIV/0!"/>
    <s v="games/video games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x v="2142"/>
    <d v="2015-12-30T08:50:10"/>
    <x v="0"/>
    <b v="0"/>
    <n v="12"/>
    <b v="0"/>
    <n v="5.7238095238095241E-2"/>
    <n v="50.083333333333336"/>
    <s v="games/video games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x v="2143"/>
    <d v="2010-07-21T11:00:00"/>
    <x v="7"/>
    <b v="0"/>
    <n v="5"/>
    <b v="0"/>
    <n v="0.1125"/>
    <n v="45"/>
    <s v="games/video games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x v="2144"/>
    <d v="2013-09-14T05:07:20"/>
    <x v="4"/>
    <b v="0"/>
    <n v="24"/>
    <b v="0"/>
    <n v="1.7098591549295775E-2"/>
    <n v="25.291666666666668"/>
    <s v="games/video games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x v="2145"/>
    <d v="2013-11-26T22:41:54"/>
    <x v="4"/>
    <b v="0"/>
    <n v="89"/>
    <b v="0"/>
    <n v="0.30433333333333334"/>
    <n v="51.292134831460672"/>
    <s v="games/video games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x v="2146"/>
    <d v="2016-02-11T08:18:30"/>
    <x v="2"/>
    <b v="0"/>
    <n v="1"/>
    <b v="0"/>
    <n v="2.0000000000000001E-4"/>
    <n v="1"/>
    <s v="games/video games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x v="2147"/>
    <d v="2014-11-16T00:05:48"/>
    <x v="3"/>
    <b v="0"/>
    <n v="55"/>
    <b v="0"/>
    <n v="6.9641025641025639E-3"/>
    <n v="49.381818181818183"/>
    <s v="games/video games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x v="2148"/>
    <d v="2015-04-02T08:36:22"/>
    <x v="0"/>
    <b v="0"/>
    <n v="2"/>
    <b v="0"/>
    <n v="0.02"/>
    <n v="1"/>
    <s v="games/video games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x v="2149"/>
    <d v="2010-07-30T16:00:00"/>
    <x v="7"/>
    <b v="0"/>
    <n v="0"/>
    <b v="0"/>
    <n v="0"/>
    <e v="#DIV/0!"/>
    <s v="games/video games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x v="2150"/>
    <d v="2016-07-12T22:49:59"/>
    <x v="2"/>
    <b v="0"/>
    <n v="4"/>
    <b v="0"/>
    <n v="8.0999999999999996E-3"/>
    <n v="101.25"/>
    <s v="games/video games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x v="2151"/>
    <d v="2016-06-29T12:20:14"/>
    <x v="2"/>
    <b v="0"/>
    <n v="6"/>
    <b v="0"/>
    <n v="2.6222222222222224E-3"/>
    <n v="19.666666666666668"/>
    <s v="games/video games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x v="2152"/>
    <d v="2014-03-15T10:58:29"/>
    <x v="3"/>
    <b v="0"/>
    <n v="4"/>
    <b v="0"/>
    <n v="1.6666666666666668E-3"/>
    <n v="12.5"/>
    <s v="games/video games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x v="2153"/>
    <d v="2015-01-09T23:59:00"/>
    <x v="3"/>
    <b v="0"/>
    <n v="4"/>
    <b v="0"/>
    <n v="9.1244548809124457E-5"/>
    <n v="8.5"/>
    <s v="games/video games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x v="2154"/>
    <d v="2014-01-28T07:10:27"/>
    <x v="3"/>
    <b v="0"/>
    <n v="2"/>
    <b v="0"/>
    <n v="8.0000000000000002E-3"/>
    <n v="1"/>
    <s v="games/video games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x v="2155"/>
    <d v="2016-03-31T08:56:25"/>
    <x v="2"/>
    <b v="0"/>
    <n v="5"/>
    <b v="0"/>
    <n v="2.3E-2"/>
    <n v="23"/>
    <s v="games/video games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x v="2156"/>
    <d v="2013-09-16T12:30:06"/>
    <x v="4"/>
    <b v="0"/>
    <n v="83"/>
    <b v="0"/>
    <n v="2.6660714285714284E-2"/>
    <n v="17.987951807228917"/>
    <s v="games/video games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x v="2157"/>
    <d v="2016-12-22T23:59:00"/>
    <x v="2"/>
    <b v="0"/>
    <n v="57"/>
    <b v="0"/>
    <n v="0.28192"/>
    <n v="370.94736842105266"/>
    <s v="games/video games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x v="2158"/>
    <d v="2013-02-04T12:29:34"/>
    <x v="5"/>
    <b v="0"/>
    <n v="311"/>
    <b v="0"/>
    <n v="6.5900366666666668E-2"/>
    <n v="63.569485530546629"/>
    <s v="games/video games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x v="2159"/>
    <d v="2011-07-16T09:32:54"/>
    <x v="6"/>
    <b v="0"/>
    <n v="2"/>
    <b v="0"/>
    <n v="7.2222222222222219E-3"/>
    <n v="13"/>
    <s v="games/video games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x v="2160"/>
    <d v="2012-05-19T09:05:05"/>
    <x v="5"/>
    <b v="0"/>
    <n v="16"/>
    <b v="0"/>
    <n v="8.5000000000000006E-3"/>
    <n v="5.3125"/>
    <s v="games/video games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x v="2161"/>
    <d v="2015-09-23T12:27:39"/>
    <x v="0"/>
    <b v="0"/>
    <n v="13"/>
    <b v="1"/>
    <n v="1.1575"/>
    <n v="35.615384615384613"/>
    <s v="music/rock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x v="2162"/>
    <d v="2014-07-24T10:23:11"/>
    <x v="3"/>
    <b v="0"/>
    <n v="58"/>
    <b v="1"/>
    <n v="1.1226666666666667"/>
    <n v="87.103448275862064"/>
    <s v="music/rock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x v="2163"/>
    <d v="2015-06-07T19:50:00"/>
    <x v="0"/>
    <b v="0"/>
    <n v="44"/>
    <b v="1"/>
    <n v="1.3220000000000001"/>
    <n v="75.11363636363636"/>
    <s v="music/rock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x v="2164"/>
    <d v="2016-06-24T19:59:00"/>
    <x v="2"/>
    <b v="0"/>
    <n v="83"/>
    <b v="1"/>
    <n v="1.0263636363636364"/>
    <n v="68.01204819277109"/>
    <s v="music/rock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x v="2165"/>
    <d v="2016-04-08T07:00:35"/>
    <x v="2"/>
    <b v="0"/>
    <n v="117"/>
    <b v="1"/>
    <n v="1.3864000000000001"/>
    <n v="29.623931623931625"/>
    <s v="music/rock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x v="2166"/>
    <d v="2014-12-05T13:06:58"/>
    <x v="3"/>
    <b v="0"/>
    <n v="32"/>
    <b v="1"/>
    <n v="1.466"/>
    <n v="91.625"/>
    <s v="music/rock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x v="2167"/>
    <d v="2012-09-14T17:35:37"/>
    <x v="5"/>
    <b v="0"/>
    <n v="8"/>
    <b v="1"/>
    <n v="1.2"/>
    <n v="22.5"/>
    <s v="music/rock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x v="2168"/>
    <d v="2017-02-09T21:00:00"/>
    <x v="1"/>
    <b v="0"/>
    <n v="340"/>
    <b v="1"/>
    <n v="1.215816111111111"/>
    <n v="64.366735294117646"/>
    <s v="music/rock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x v="2169"/>
    <d v="2017-03-02T08:49:11"/>
    <x v="1"/>
    <b v="0"/>
    <n v="7"/>
    <b v="1"/>
    <n v="1"/>
    <n v="21.857142857142858"/>
    <s v="music/rock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x v="2170"/>
    <d v="2015-08-22T10:00:22"/>
    <x v="0"/>
    <b v="0"/>
    <n v="19"/>
    <b v="1"/>
    <n v="1.8085714285714285"/>
    <n v="33.315789473684212"/>
    <s v="music/rock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x v="2171"/>
    <d v="2015-06-21T21:00:00"/>
    <x v="0"/>
    <b v="0"/>
    <n v="47"/>
    <b v="1"/>
    <n v="1.0607500000000001"/>
    <n v="90.276595744680847"/>
    <s v="music/rock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x v="2172"/>
    <d v="2015-04-18T05:55:20"/>
    <x v="0"/>
    <b v="0"/>
    <n v="13"/>
    <b v="1"/>
    <n v="1"/>
    <n v="76.92307692307692"/>
    <s v="music/rock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x v="2173"/>
    <d v="2013-09-09T19:59:00"/>
    <x v="4"/>
    <b v="0"/>
    <n v="90"/>
    <b v="1"/>
    <n v="1.2692857142857144"/>
    <n v="59.233333333333334"/>
    <s v="music/rock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x v="2174"/>
    <d v="2016-05-05T05:01:47"/>
    <x v="2"/>
    <b v="0"/>
    <n v="63"/>
    <b v="1"/>
    <n v="1.0297499999999999"/>
    <n v="65.38095238095238"/>
    <s v="music/rock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x v="2175"/>
    <d v="2016-07-20T16:13:06"/>
    <x v="2"/>
    <b v="0"/>
    <n v="26"/>
    <b v="1"/>
    <n v="2.5"/>
    <n v="67.307692307692307"/>
    <s v="music/rock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x v="2176"/>
    <d v="2015-05-02T07:11:49"/>
    <x v="0"/>
    <b v="0"/>
    <n v="71"/>
    <b v="1"/>
    <n v="1.2602"/>
    <n v="88.74647887323944"/>
    <s v="music/rock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x v="2177"/>
    <d v="2016-06-05T22:01:07"/>
    <x v="2"/>
    <b v="0"/>
    <n v="38"/>
    <b v="1"/>
    <n v="1.0012000000000001"/>
    <n v="65.868421052631575"/>
    <s v="music/rock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x v="2178"/>
    <d v="2017-01-18T07:16:37"/>
    <x v="2"/>
    <b v="0"/>
    <n v="859"/>
    <b v="1"/>
    <n v="1.3864000000000001"/>
    <n v="40.349243306169967"/>
    <s v="music/rock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x v="2179"/>
    <d v="2015-04-10T20:06:32"/>
    <x v="0"/>
    <b v="0"/>
    <n v="21"/>
    <b v="1"/>
    <n v="1.6140000000000001"/>
    <n v="76.857142857142861"/>
    <s v="music/rock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x v="2180"/>
    <d v="2015-11-13T09:04:28"/>
    <x v="0"/>
    <b v="0"/>
    <n v="78"/>
    <b v="1"/>
    <n v="1.071842"/>
    <n v="68.707820512820518"/>
    <s v="music/rock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x v="2181"/>
    <d v="2017-02-20T16:07:33"/>
    <x v="1"/>
    <b v="0"/>
    <n v="53"/>
    <b v="1"/>
    <n v="1.5309999999999999"/>
    <n v="57.773584905660378"/>
    <s v="games/tabletop games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x v="2182"/>
    <d v="2014-10-02T13:37:05"/>
    <x v="3"/>
    <b v="0"/>
    <n v="356"/>
    <b v="1"/>
    <n v="5.2416666666666663"/>
    <n v="44.171348314606739"/>
    <s v="games/tabletop games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x v="2183"/>
    <d v="2017-02-08T21:00:00"/>
    <x v="1"/>
    <b v="0"/>
    <n v="279"/>
    <b v="1"/>
    <n v="4.8927777777777779"/>
    <n v="31.566308243727597"/>
    <s v="games/tabletop games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x v="2184"/>
    <d v="2016-01-25T08:00:00"/>
    <x v="2"/>
    <b v="1"/>
    <n v="266"/>
    <b v="1"/>
    <n v="2.8473999999999999"/>
    <n v="107.04511278195488"/>
    <s v="games/tabletop games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x v="2185"/>
    <d v="2013-03-26T00:23:59"/>
    <x v="4"/>
    <b v="0"/>
    <n v="623"/>
    <b v="1"/>
    <n v="18.569700000000001"/>
    <n v="149.03451043338683"/>
    <s v="games/tabletop games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x v="2186"/>
    <d v="2016-09-06T18:00:00"/>
    <x v="2"/>
    <b v="0"/>
    <n v="392"/>
    <b v="1"/>
    <n v="1.0967499999999999"/>
    <n v="55.956632653061227"/>
    <s v="games/tabletop games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x v="2187"/>
    <d v="2015-04-02T19:59:00"/>
    <x v="0"/>
    <b v="1"/>
    <n v="3562"/>
    <b v="1"/>
    <n v="10.146425000000001"/>
    <n v="56.970381807973048"/>
    <s v="games/tabletop games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x v="2188"/>
    <d v="2016-10-25T09:00:00"/>
    <x v="2"/>
    <b v="0"/>
    <n v="514"/>
    <b v="1"/>
    <n v="4.1217692027666546"/>
    <n v="44.056420233463037"/>
    <s v="games/tabletop games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x v="2189"/>
    <d v="2016-04-21T14:00:00"/>
    <x v="2"/>
    <b v="0"/>
    <n v="88"/>
    <b v="1"/>
    <n v="5.0324999999999998"/>
    <n v="68.625"/>
    <s v="games/tabletop games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x v="2190"/>
    <d v="2016-03-22T22:59:00"/>
    <x v="2"/>
    <b v="0"/>
    <n v="537"/>
    <b v="1"/>
    <n v="1.8461052631578947"/>
    <n v="65.318435754189949"/>
    <s v="games/tabletop games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x v="2191"/>
    <d v="2017-02-14T12:00:27"/>
    <x v="1"/>
    <b v="0"/>
    <n v="25"/>
    <b v="1"/>
    <n v="1.1973333333333334"/>
    <n v="35.92"/>
    <s v="games/tabletop games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x v="2192"/>
    <d v="2016-12-15T15:00:00"/>
    <x v="2"/>
    <b v="0"/>
    <n v="3238"/>
    <b v="1"/>
    <n v="10.812401666666668"/>
    <n v="40.070667078443485"/>
    <s v="games/tabletop games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x v="2193"/>
    <d v="2016-11-20T20:59:00"/>
    <x v="2"/>
    <b v="0"/>
    <n v="897"/>
    <b v="1"/>
    <n v="4.5237333333333334"/>
    <n v="75.647714604236342"/>
    <s v="games/tabletop games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x v="2194"/>
    <d v="2016-03-26T09:11:30"/>
    <x v="2"/>
    <b v="0"/>
    <n v="878"/>
    <b v="1"/>
    <n v="5.3737000000000004"/>
    <n v="61.203872437357631"/>
    <s v="games/tabletop games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x v="2195"/>
    <d v="2015-08-11T10:31:40"/>
    <x v="0"/>
    <b v="0"/>
    <n v="115"/>
    <b v="1"/>
    <n v="1.2032608695652174"/>
    <n v="48.130434782608695"/>
    <s v="games/tabletop games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x v="2196"/>
    <d v="2016-12-01T23:00:00"/>
    <x v="2"/>
    <b v="0"/>
    <n v="234"/>
    <b v="1"/>
    <n v="1.1383571428571428"/>
    <n v="68.106837606837601"/>
    <s v="games/tabletop games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x v="2197"/>
    <d v="2015-02-28T06:00:59"/>
    <x v="0"/>
    <b v="0"/>
    <n v="4330"/>
    <b v="1"/>
    <n v="9.5103109999999997"/>
    <n v="65.891300230946882"/>
    <s v="games/tabletop games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x v="2198"/>
    <d v="2015-11-14T05:20:00"/>
    <x v="0"/>
    <b v="0"/>
    <n v="651"/>
    <b v="1"/>
    <n v="1.3289249999999999"/>
    <n v="81.654377880184327"/>
    <s v="games/tabletop games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x v="2199"/>
    <d v="2015-10-15T01:59:58"/>
    <x v="0"/>
    <b v="1"/>
    <n v="251"/>
    <b v="1"/>
    <n v="1.4697777777777778"/>
    <n v="52.701195219123505"/>
    <s v="games/tabletop games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x v="2200"/>
    <d v="2015-07-05T19:00:00"/>
    <x v="0"/>
    <b v="0"/>
    <n v="263"/>
    <b v="1"/>
    <n v="5.4215"/>
    <n v="41.228136882129277"/>
    <s v="games/tabletop games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x v="2201"/>
    <d v="2013-01-16T12:19:25"/>
    <x v="4"/>
    <b v="0"/>
    <n v="28"/>
    <b v="1"/>
    <n v="3.8271818181818182"/>
    <n v="15.035357142857142"/>
    <s v="music/electronic music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x v="2202"/>
    <d v="2012-11-01T12:22:48"/>
    <x v="5"/>
    <b v="0"/>
    <n v="721"/>
    <b v="1"/>
    <n v="7.0418124999999998"/>
    <n v="39.066920943134534"/>
    <s v="music/electronic music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x v="2203"/>
    <d v="2015-09-24T12:38:02"/>
    <x v="0"/>
    <b v="0"/>
    <n v="50"/>
    <b v="1"/>
    <n v="1.0954999999999999"/>
    <n v="43.82"/>
    <s v="music/electronic music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x v="2204"/>
    <d v="2013-03-08T23:28:39"/>
    <x v="4"/>
    <b v="0"/>
    <n v="73"/>
    <b v="1"/>
    <n v="1.3286666666666667"/>
    <n v="27.301369863013697"/>
    <s v="music/electronic music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x v="2205"/>
    <d v="2012-06-01T11:43:09"/>
    <x v="5"/>
    <b v="0"/>
    <n v="27"/>
    <b v="1"/>
    <n v="1.52"/>
    <n v="42.222222222222221"/>
    <s v="music/electronic music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x v="2206"/>
    <d v="2012-04-15T22:10:24"/>
    <x v="5"/>
    <b v="0"/>
    <n v="34"/>
    <b v="1"/>
    <n v="1.0272727272727273"/>
    <n v="33.235294117647058"/>
    <s v="music/electronic music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x v="2207"/>
    <d v="2013-11-15T21:39:33"/>
    <x v="4"/>
    <b v="0"/>
    <n v="7"/>
    <b v="1"/>
    <n v="1"/>
    <n v="285.71428571428572"/>
    <s v="music/electronic music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x v="2208"/>
    <d v="2012-04-06T20:00:00"/>
    <x v="5"/>
    <b v="0"/>
    <n v="24"/>
    <b v="1"/>
    <n v="1.016"/>
    <n v="42.333333333333336"/>
    <s v="music/electronic music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x v="2209"/>
    <d v="2014-04-14T15:00:00"/>
    <x v="3"/>
    <b v="0"/>
    <n v="15"/>
    <b v="1"/>
    <n v="1.508"/>
    <n v="50.266666666666666"/>
    <s v="music/electronic music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x v="2210"/>
    <d v="2012-04-14T09:36:00"/>
    <x v="5"/>
    <b v="0"/>
    <n v="72"/>
    <b v="1"/>
    <n v="1.11425"/>
    <n v="61.902777777777779"/>
    <s v="music/electronic music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x v="2211"/>
    <d v="2014-04-09T22:59:00"/>
    <x v="3"/>
    <b v="0"/>
    <n v="120"/>
    <b v="1"/>
    <n v="1.956"/>
    <n v="40.75"/>
    <s v="music/electronic music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x v="2212"/>
    <d v="2013-11-03T17:00:00"/>
    <x v="4"/>
    <b v="0"/>
    <n v="123"/>
    <b v="1"/>
    <n v="1.1438333333333333"/>
    <n v="55.796747967479675"/>
    <s v="music/electronic music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x v="2213"/>
    <d v="2015-05-15T11:49:39"/>
    <x v="0"/>
    <b v="0"/>
    <n v="1"/>
    <b v="1"/>
    <n v="2"/>
    <n v="10"/>
    <s v="music/electronic music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x v="2214"/>
    <d v="2014-02-06T11:00:48"/>
    <x v="3"/>
    <b v="0"/>
    <n v="24"/>
    <b v="1"/>
    <n v="2.9250166666666666"/>
    <n v="73.125416666666666"/>
    <s v="music/electronic music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x v="2215"/>
    <d v="2012-03-12T22:59:00"/>
    <x v="5"/>
    <b v="0"/>
    <n v="33"/>
    <b v="1"/>
    <n v="1.5636363636363637"/>
    <n v="26.060606060606062"/>
    <s v="music/electronic music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x v="2216"/>
    <d v="2015-07-23T10:02:25"/>
    <x v="0"/>
    <b v="0"/>
    <n v="14"/>
    <b v="1"/>
    <n v="1.0566666666666666"/>
    <n v="22.642857142857142"/>
    <s v="music/electronic music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x v="2217"/>
    <d v="2015-11-02T00:00:00"/>
    <x v="0"/>
    <b v="0"/>
    <n v="9"/>
    <b v="1"/>
    <n v="1.0119047619047619"/>
    <n v="47.222222222222221"/>
    <s v="music/electronic music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x v="2218"/>
    <d v="2012-08-28T16:00:00"/>
    <x v="5"/>
    <b v="0"/>
    <n v="76"/>
    <b v="1"/>
    <n v="1.2283299999999999"/>
    <n v="32.324473684210524"/>
    <s v="music/electronic music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x v="2219"/>
    <d v="2015-08-19T09:15:12"/>
    <x v="0"/>
    <b v="0"/>
    <n v="19"/>
    <b v="1"/>
    <n v="1.0149999999999999"/>
    <n v="53.421052631578945"/>
    <s v="music/electronic music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x v="2220"/>
    <d v="2013-07-26T17:27:16"/>
    <x v="4"/>
    <b v="0"/>
    <n v="69"/>
    <b v="1"/>
    <n v="1.0114285714285713"/>
    <n v="51.304347826086953"/>
    <s v="music/electronic music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x v="2221"/>
    <d v="2016-04-22T16:00:00"/>
    <x v="2"/>
    <b v="0"/>
    <n v="218"/>
    <b v="1"/>
    <n v="1.0811999999999999"/>
    <n v="37.197247706422019"/>
    <s v="games/tabletop games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x v="2222"/>
    <d v="2012-01-28T10:54:07"/>
    <x v="6"/>
    <b v="0"/>
    <n v="30"/>
    <b v="1"/>
    <n v="1.6259999999999999"/>
    <n v="27.1"/>
    <s v="games/tabletop games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x v="2223"/>
    <d v="2015-06-27T07:22:48"/>
    <x v="0"/>
    <b v="0"/>
    <n v="100"/>
    <b v="1"/>
    <n v="1.0580000000000001"/>
    <n v="206.31"/>
    <s v="games/tabletop games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x v="2224"/>
    <d v="2016-10-29T11:00:00"/>
    <x v="2"/>
    <b v="0"/>
    <n v="296"/>
    <b v="1"/>
    <n v="2.4315000000000002"/>
    <n v="82.145270270270274"/>
    <s v="games/tabletop games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x v="2225"/>
    <d v="2014-09-21T11:00:15"/>
    <x v="3"/>
    <b v="0"/>
    <n v="1204"/>
    <b v="1"/>
    <n v="9.4483338095238096"/>
    <n v="164.79651993355483"/>
    <s v="games/tabletop games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x v="2226"/>
    <d v="2016-02-11T20:59:00"/>
    <x v="2"/>
    <b v="0"/>
    <n v="321"/>
    <b v="1"/>
    <n v="1.0846283333333333"/>
    <n v="60.820280373831778"/>
    <s v="games/tabletop games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x v="2227"/>
    <d v="2013-11-13T12:22:35"/>
    <x v="4"/>
    <b v="0"/>
    <n v="301"/>
    <b v="1"/>
    <n v="1.5737692307692308"/>
    <n v="67.970099667774093"/>
    <s v="games/tabletop games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x v="2228"/>
    <d v="2015-08-15T22:40:36"/>
    <x v="0"/>
    <b v="0"/>
    <n v="144"/>
    <b v="1"/>
    <n v="11.744899999999999"/>
    <n v="81.561805555555551"/>
    <s v="games/tabletop games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x v="2229"/>
    <d v="2013-09-02T20:00:00"/>
    <x v="4"/>
    <b v="0"/>
    <n v="539"/>
    <b v="1"/>
    <n v="1.7104755366949576"/>
    <n v="25.42547309833024"/>
    <s v="games/tabletop games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x v="2230"/>
    <d v="2014-04-25T13:08:47"/>
    <x v="3"/>
    <b v="0"/>
    <n v="498"/>
    <b v="1"/>
    <n v="1.2595294117647058"/>
    <n v="21.497991967871485"/>
    <s v="games/tabletop games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x v="2231"/>
    <d v="2013-06-24T21:00:00"/>
    <x v="4"/>
    <b v="0"/>
    <n v="1113"/>
    <b v="1"/>
    <n v="12.121296000000001"/>
    <n v="27.226630727762803"/>
    <s v="games/tabletop games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x v="2232"/>
    <d v="2014-07-18T19:00:00"/>
    <x v="3"/>
    <b v="0"/>
    <n v="988"/>
    <b v="1"/>
    <n v="4.9580000000000002"/>
    <n v="25.091093117408906"/>
    <s v="games/tabletop games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x v="2233"/>
    <d v="2015-12-13T16:00:00"/>
    <x v="0"/>
    <b v="0"/>
    <n v="391"/>
    <b v="1"/>
    <n v="3.3203999999999998"/>
    <n v="21.230179028132991"/>
    <s v="games/tabletop games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x v="2234"/>
    <d v="2017-01-05T11:47:27"/>
    <x v="2"/>
    <b v="0"/>
    <n v="28"/>
    <b v="1"/>
    <n v="11.65"/>
    <n v="41.607142857142854"/>
    <s v="games/tabletop games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x v="2235"/>
    <d v="2015-03-28T15:31:51"/>
    <x v="0"/>
    <b v="0"/>
    <n v="147"/>
    <b v="1"/>
    <n v="1.5331538461538461"/>
    <n v="135.58503401360545"/>
    <s v="games/tabletop games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x v="2236"/>
    <d v="2016-02-01T06:48:43"/>
    <x v="2"/>
    <b v="0"/>
    <n v="680"/>
    <b v="1"/>
    <n v="5.3710714285714287"/>
    <n v="22.116176470588236"/>
    <s v="games/tabletop games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x v="2237"/>
    <d v="2014-11-11T23:59:00"/>
    <x v="3"/>
    <b v="0"/>
    <n v="983"/>
    <b v="1"/>
    <n v="3.5292777777777777"/>
    <n v="64.625635808748726"/>
    <s v="games/tabletop games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x v="2238"/>
    <d v="2017-03-10T06:55:16"/>
    <x v="1"/>
    <b v="0"/>
    <n v="79"/>
    <b v="1"/>
    <n v="1.3740000000000001"/>
    <n v="69.569620253164558"/>
    <s v="games/tabletop games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x v="2239"/>
    <d v="2013-11-30T20:02:00"/>
    <x v="4"/>
    <b v="0"/>
    <n v="426"/>
    <b v="1"/>
    <n v="1.2802667999999999"/>
    <n v="75.133028169014082"/>
    <s v="games/tabletop games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x v="2240"/>
    <d v="2016-04-22T11:49:04"/>
    <x v="2"/>
    <b v="0"/>
    <n v="96"/>
    <b v="1"/>
    <n v="2.7067999999999999"/>
    <n v="140.97916666666666"/>
    <s v="games/tabletop games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x v="2241"/>
    <d v="2017-03-02T11:51:40"/>
    <x v="1"/>
    <b v="0"/>
    <n v="163"/>
    <b v="1"/>
    <n v="8.0640000000000001"/>
    <n v="49.472392638036808"/>
    <s v="games/tabletop games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x v="2242"/>
    <d v="2013-11-26T19:02:00"/>
    <x v="4"/>
    <b v="0"/>
    <n v="2525"/>
    <b v="1"/>
    <n v="13.600976000000001"/>
    <n v="53.865251485148519"/>
    <s v="games/tabletop games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x v="2243"/>
    <d v="2017-03-12T19:00:00"/>
    <x v="1"/>
    <b v="0"/>
    <n v="2035"/>
    <b v="1"/>
    <n v="9302.5"/>
    <n v="4.5712530712530715"/>
    <s v="games/tabletop games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x v="2244"/>
    <d v="2016-10-16T12:30:00"/>
    <x v="2"/>
    <b v="0"/>
    <n v="290"/>
    <b v="1"/>
    <n v="3.7702"/>
    <n v="65.00344827586207"/>
    <s v="games/tabletop games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x v="2245"/>
    <d v="2014-02-21T10:00:00"/>
    <x v="3"/>
    <b v="0"/>
    <n v="1980"/>
    <b v="1"/>
    <n v="26.47025"/>
    <n v="53.475252525252522"/>
    <s v="games/tabletop games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x v="2246"/>
    <d v="2015-09-04T11:00:10"/>
    <x v="0"/>
    <b v="0"/>
    <n v="57"/>
    <b v="1"/>
    <n v="1.0012000000000001"/>
    <n v="43.912280701754383"/>
    <s v="games/tabletop games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x v="2247"/>
    <d v="2015-07-29T07:59:25"/>
    <x v="0"/>
    <b v="0"/>
    <n v="380"/>
    <b v="1"/>
    <n v="1.0445405405405406"/>
    <n v="50.852631578947367"/>
    <s v="games/tabletop games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x v="2248"/>
    <d v="2016-12-14T13:01:18"/>
    <x v="2"/>
    <b v="0"/>
    <n v="128"/>
    <b v="1"/>
    <n v="1.0721428571428571"/>
    <n v="58.6328125"/>
    <s v="games/tabletop games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x v="2249"/>
    <d v="2013-04-02T07:52:45"/>
    <x v="4"/>
    <b v="0"/>
    <n v="180"/>
    <b v="1"/>
    <n v="1.6877142857142857"/>
    <n v="32.81666666666667"/>
    <s v="games/tabletop games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x v="2250"/>
    <d v="2016-12-02T17:07:53"/>
    <x v="2"/>
    <b v="0"/>
    <n v="571"/>
    <b v="1"/>
    <n v="9.7511200000000002"/>
    <n v="426.93169877408059"/>
    <s v="games/tabletop games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x v="2251"/>
    <d v="2014-08-16T00:17:57"/>
    <x v="3"/>
    <b v="0"/>
    <n v="480"/>
    <b v="1"/>
    <n v="1.3444929411764706"/>
    <n v="23.808729166666669"/>
    <s v="games/tabletop games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x v="2252"/>
    <d v="2016-08-05T23:52:18"/>
    <x v="2"/>
    <b v="0"/>
    <n v="249"/>
    <b v="1"/>
    <n v="2.722777777777778"/>
    <n v="98.413654618473899"/>
    <s v="games/tabletop games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x v="2253"/>
    <d v="2015-11-18T08:09:07"/>
    <x v="0"/>
    <b v="0"/>
    <n v="84"/>
    <b v="1"/>
    <n v="1.1268750000000001"/>
    <n v="107.32142857142857"/>
    <s v="games/tabletop games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x v="2254"/>
    <d v="2017-01-24T07:32:48"/>
    <x v="1"/>
    <b v="0"/>
    <n v="197"/>
    <b v="1"/>
    <n v="4.5979999999999999"/>
    <n v="11.67005076142132"/>
    <s v="games/tabletop games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x v="2255"/>
    <d v="2016-05-07T14:50:51"/>
    <x v="2"/>
    <b v="0"/>
    <n v="271"/>
    <b v="1"/>
    <n v="2.8665822784810127"/>
    <n v="41.782287822878232"/>
    <s v="games/tabletop games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x v="2256"/>
    <d v="2016-11-22T02:50:46"/>
    <x v="2"/>
    <b v="0"/>
    <n v="50"/>
    <b v="1"/>
    <n v="2.2270833333333333"/>
    <n v="21.38"/>
    <s v="games/tabletop games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x v="2257"/>
    <d v="2016-06-19T15:00:00"/>
    <x v="2"/>
    <b v="0"/>
    <n v="169"/>
    <b v="1"/>
    <n v="6.3613999999999997"/>
    <n v="94.103550295857985"/>
    <s v="games/tabletop games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x v="2258"/>
    <d v="2015-06-11T10:01:27"/>
    <x v="0"/>
    <b v="0"/>
    <n v="205"/>
    <b v="1"/>
    <n v="1.4650000000000001"/>
    <n v="15.721951219512196"/>
    <s v="games/tabletop games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x v="2259"/>
    <d v="2016-12-08T11:18:56"/>
    <x v="2"/>
    <b v="0"/>
    <n v="206"/>
    <b v="1"/>
    <n v="18.670999999999999"/>
    <n v="90.635922330097088"/>
    <s v="games/tabletop games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x v="2260"/>
    <d v="2014-03-26T15:24:10"/>
    <x v="3"/>
    <b v="0"/>
    <n v="84"/>
    <b v="1"/>
    <n v="3.2692000000000001"/>
    <n v="97.297619047619051"/>
    <s v="games/tabletop games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x v="2261"/>
    <d v="2017-02-14T09:23:40"/>
    <x v="1"/>
    <b v="0"/>
    <n v="210"/>
    <b v="1"/>
    <n v="7.7949999999999999"/>
    <n v="37.11904761904762"/>
    <s v="games/tabletop games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x v="2262"/>
    <d v="2014-11-17T16:00:00"/>
    <x v="3"/>
    <b v="0"/>
    <n v="181"/>
    <b v="1"/>
    <n v="1.5415151515151515"/>
    <n v="28.104972375690608"/>
    <s v="games/tabletop games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x v="2263"/>
    <d v="2015-01-31T11:58:33"/>
    <x v="0"/>
    <b v="0"/>
    <n v="60"/>
    <b v="1"/>
    <n v="1.1554666666666666"/>
    <n v="144.43333333333334"/>
    <s v="games/tabletop games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x v="2264"/>
    <d v="2016-05-22T19:00:00"/>
    <x v="2"/>
    <b v="0"/>
    <n v="445"/>
    <b v="1"/>
    <n v="1.8003333333333333"/>
    <n v="24.274157303370785"/>
    <s v="games/tabletop games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x v="2265"/>
    <d v="2016-11-22T12:28:27"/>
    <x v="2"/>
    <b v="0"/>
    <n v="17"/>
    <b v="1"/>
    <n v="2.9849999999999999"/>
    <n v="35.117647058823529"/>
    <s v="games/tabletop games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x v="2266"/>
    <d v="2016-04-26T18:00:00"/>
    <x v="2"/>
    <b v="0"/>
    <n v="194"/>
    <b v="1"/>
    <n v="3.2026666666666666"/>
    <n v="24.762886597938145"/>
    <s v="games/tabletop games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x v="2267"/>
    <d v="2014-12-20T17:00:00"/>
    <x v="3"/>
    <b v="0"/>
    <n v="404"/>
    <b v="1"/>
    <n v="3.80525"/>
    <n v="188.37871287128712"/>
    <s v="games/tabletop games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x v="2268"/>
    <d v="2017-03-11T17:58:35"/>
    <x v="1"/>
    <b v="0"/>
    <n v="194"/>
    <b v="1"/>
    <n v="1.026"/>
    <n v="148.08247422680412"/>
    <s v="games/tabletop games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x v="2269"/>
    <d v="2017-03-06T21:00:00"/>
    <x v="1"/>
    <b v="0"/>
    <n v="902"/>
    <b v="1"/>
    <n v="18.016400000000001"/>
    <n v="49.934589800443462"/>
    <s v="games/tabletop games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x v="2270"/>
    <d v="2017-01-10T13:59:00"/>
    <x v="2"/>
    <b v="0"/>
    <n v="1670"/>
    <b v="1"/>
    <n v="7.2024800000000004"/>
    <n v="107.82155688622754"/>
    <s v="games/tabletop games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x v="2271"/>
    <d v="2016-12-09T16:00:04"/>
    <x v="2"/>
    <b v="0"/>
    <n v="1328"/>
    <b v="1"/>
    <n v="2.8309000000000002"/>
    <n v="42.63403614457831"/>
    <s v="games/tabletop games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x v="2272"/>
    <d v="2015-12-07T08:47:16"/>
    <x v="0"/>
    <b v="0"/>
    <n v="944"/>
    <b v="1"/>
    <n v="13.566000000000001"/>
    <n v="14.370762711864407"/>
    <s v="games/tabletop games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x v="2273"/>
    <d v="2017-03-12T04:10:42"/>
    <x v="1"/>
    <b v="0"/>
    <n v="147"/>
    <b v="1"/>
    <n v="2.2035999999999998"/>
    <n v="37.476190476190474"/>
    <s v="games/tabletop games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x v="2274"/>
    <d v="2014-02-23T04:00:57"/>
    <x v="3"/>
    <b v="0"/>
    <n v="99"/>
    <b v="1"/>
    <n v="1.196"/>
    <n v="30.202020202020201"/>
    <s v="games/tabletop games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x v="2275"/>
    <d v="2014-12-22T06:47:59"/>
    <x v="3"/>
    <b v="0"/>
    <n v="79"/>
    <b v="1"/>
    <n v="4.0776923076923079"/>
    <n v="33.550632911392405"/>
    <s v="games/tabletop games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x v="2276"/>
    <d v="2014-01-05T07:38:09"/>
    <x v="4"/>
    <b v="0"/>
    <n v="75"/>
    <b v="1"/>
    <n v="1.0581826105905425"/>
    <n v="64.74666666666667"/>
    <s v="games/tabletop games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x v="2277"/>
    <d v="2012-02-27T08:17:03"/>
    <x v="5"/>
    <b v="0"/>
    <n v="207"/>
    <b v="1"/>
    <n v="1.4108235294117648"/>
    <n v="57.932367149758456"/>
    <s v="games/tabletop games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x v="2278"/>
    <d v="2016-01-03T14:59:00"/>
    <x v="0"/>
    <b v="0"/>
    <n v="102"/>
    <b v="1"/>
    <n v="2.7069999999999999"/>
    <n v="53.078431372549019"/>
    <s v="games/tabletop games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x v="2279"/>
    <d v="2015-02-03T20:00:00"/>
    <x v="0"/>
    <b v="0"/>
    <n v="32"/>
    <b v="1"/>
    <n v="1.538"/>
    <n v="48.0625"/>
    <s v="games/tabletop games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x v="2280"/>
    <d v="2015-09-17T06:59:51"/>
    <x v="0"/>
    <b v="0"/>
    <n v="480"/>
    <b v="1"/>
    <n v="4.0357653061224488"/>
    <n v="82.396874999999994"/>
    <s v="games/tabletop games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x v="2281"/>
    <d v="2011-07-24T22:50:00"/>
    <x v="6"/>
    <b v="0"/>
    <n v="11"/>
    <b v="1"/>
    <n v="1.85"/>
    <n v="50.454545454545453"/>
    <s v="music/rock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x v="2282"/>
    <d v="2016-01-13T20:11:26"/>
    <x v="0"/>
    <b v="0"/>
    <n v="12"/>
    <b v="1"/>
    <n v="1.8533333333333333"/>
    <n v="115.83333333333333"/>
    <s v="music/rock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x v="2283"/>
    <d v="2012-05-08T18:00:04"/>
    <x v="5"/>
    <b v="0"/>
    <n v="48"/>
    <b v="1"/>
    <n v="1.0085533333333332"/>
    <n v="63.03458333333333"/>
    <s v="music/rock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x v="2284"/>
    <d v="2011-03-11T20:00:00"/>
    <x v="6"/>
    <b v="0"/>
    <n v="59"/>
    <b v="1"/>
    <n v="1.0622116666666668"/>
    <n v="108.02152542372882"/>
    <s v="music/rock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x v="2285"/>
    <d v="2012-06-28T20:27:23"/>
    <x v="5"/>
    <b v="0"/>
    <n v="79"/>
    <b v="1"/>
    <n v="1.2136666666666667"/>
    <n v="46.088607594936711"/>
    <s v="music/rock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x v="2286"/>
    <d v="2013-09-05T19:59:00"/>
    <x v="4"/>
    <b v="0"/>
    <n v="14"/>
    <b v="1"/>
    <n v="1.0006666666666666"/>
    <n v="107.21428571428571"/>
    <s v="music/rock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x v="2287"/>
    <d v="2014-06-23T08:01:00"/>
    <x v="3"/>
    <b v="0"/>
    <n v="106"/>
    <b v="1"/>
    <n v="1.1997755555555556"/>
    <n v="50.9338679245283"/>
    <s v="music/rock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x v="2288"/>
    <d v="2012-06-26T10:00:00"/>
    <x v="5"/>
    <b v="0"/>
    <n v="25"/>
    <b v="1"/>
    <n v="1.0009999999999999"/>
    <n v="40.04"/>
    <s v="music/rock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x v="2289"/>
    <d v="2013-12-06T15:22:00"/>
    <x v="4"/>
    <b v="0"/>
    <n v="25"/>
    <b v="1"/>
    <n v="1.0740000000000001"/>
    <n v="64.44"/>
    <s v="music/rock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x v="2290"/>
    <d v="2009-12-01T09:00:00"/>
    <x v="8"/>
    <b v="0"/>
    <n v="29"/>
    <b v="1"/>
    <n v="1.0406666666666666"/>
    <n v="53.827586206896555"/>
    <s v="music/rock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x v="2291"/>
    <d v="2012-04-22T20:00:00"/>
    <x v="5"/>
    <b v="0"/>
    <n v="43"/>
    <b v="1"/>
    <n v="1.728"/>
    <n v="100.46511627906976"/>
    <s v="music/rock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x v="2292"/>
    <d v="2012-04-18T08:44:36"/>
    <x v="5"/>
    <b v="0"/>
    <n v="46"/>
    <b v="1"/>
    <n v="1.072505"/>
    <n v="46.630652173913049"/>
    <s v="music/rock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x v="2293"/>
    <d v="2012-09-24T19:59:00"/>
    <x v="5"/>
    <b v="0"/>
    <n v="27"/>
    <b v="1"/>
    <n v="1.0823529411764705"/>
    <n v="34.074074074074076"/>
    <s v="music/rock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x v="2294"/>
    <d v="2013-01-20T09:21:20"/>
    <x v="5"/>
    <b v="0"/>
    <n v="112"/>
    <b v="1"/>
    <n v="1.4608079999999999"/>
    <n v="65.214642857142863"/>
    <s v="music/rock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x v="2295"/>
    <d v="2013-01-26T14:54:16"/>
    <x v="5"/>
    <b v="0"/>
    <n v="34"/>
    <b v="1"/>
    <n v="1.2524999999999999"/>
    <n v="44.205882352941174"/>
    <s v="music/rock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x v="2296"/>
    <d v="2012-02-23T09:33:46"/>
    <x v="5"/>
    <b v="0"/>
    <n v="145"/>
    <b v="1"/>
    <n v="1.4907142857142857"/>
    <n v="71.965517241379317"/>
    <s v="music/rock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x v="2297"/>
    <d v="2012-03-13T19:59:00"/>
    <x v="5"/>
    <b v="0"/>
    <n v="19"/>
    <b v="1"/>
    <n v="1.006"/>
    <n v="52.94736842105263"/>
    <s v="music/rock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x v="2298"/>
    <d v="2014-03-26T11:10:33"/>
    <x v="3"/>
    <b v="0"/>
    <n v="288"/>
    <b v="1"/>
    <n v="1.0507333333333333"/>
    <n v="109.45138888888889"/>
    <s v="music/rock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x v="2299"/>
    <d v="2011-02-05T16:46:49"/>
    <x v="6"/>
    <b v="0"/>
    <n v="14"/>
    <b v="1"/>
    <n v="3.5016666666666665"/>
    <n v="75.035714285714292"/>
    <s v="music/rock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x v="2300"/>
    <d v="2012-06-28T09:26:56"/>
    <x v="5"/>
    <b v="0"/>
    <n v="7"/>
    <b v="1"/>
    <n v="1.0125"/>
    <n v="115.71428571428571"/>
    <s v="music/rock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x v="2301"/>
    <d v="2013-06-20T19:31:36"/>
    <x v="4"/>
    <b v="1"/>
    <n v="211"/>
    <b v="1"/>
    <n v="1.336044"/>
    <n v="31.659810426540286"/>
    <s v="music/indie rock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x v="2302"/>
    <d v="2013-12-30T23:00:00"/>
    <x v="4"/>
    <b v="1"/>
    <n v="85"/>
    <b v="1"/>
    <n v="1.7065217391304348"/>
    <n v="46.176470588235297"/>
    <s v="music/indie rock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x v="2303"/>
    <d v="2011-12-12T19:39:56"/>
    <x v="6"/>
    <b v="1"/>
    <n v="103"/>
    <b v="1"/>
    <n v="1.0935829457364341"/>
    <n v="68.481650485436887"/>
    <s v="music/indie rock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x v="2304"/>
    <d v="2010-12-31T20:59:00"/>
    <x v="7"/>
    <b v="1"/>
    <n v="113"/>
    <b v="1"/>
    <n v="1.0070033333333335"/>
    <n v="53.469203539823013"/>
    <s v="music/indie rock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x v="2305"/>
    <d v="2014-08-08T10:00:00"/>
    <x v="3"/>
    <b v="1"/>
    <n v="167"/>
    <b v="1"/>
    <n v="1.0122777777777778"/>
    <n v="109.10778443113773"/>
    <s v="music/indie rock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x v="2306"/>
    <d v="2012-03-09T20:02:09"/>
    <x v="5"/>
    <b v="1"/>
    <n v="73"/>
    <b v="1"/>
    <n v="1.0675857142857144"/>
    <n v="51.185616438356163"/>
    <s v="music/indie rock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x v="2307"/>
    <d v="2012-05-05T11:15:28"/>
    <x v="5"/>
    <b v="1"/>
    <n v="75"/>
    <b v="1"/>
    <n v="1.0665777537961894"/>
    <n v="27.936800000000002"/>
    <s v="music/indie rock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x v="2308"/>
    <d v="2014-08-28T17:00:00"/>
    <x v="3"/>
    <b v="1"/>
    <n v="614"/>
    <b v="1"/>
    <n v="1.0130622"/>
    <n v="82.496921824104234"/>
    <s v="music/indie rock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x v="2309"/>
    <d v="2013-03-09T15:42:17"/>
    <x v="4"/>
    <b v="1"/>
    <n v="107"/>
    <b v="1"/>
    <n v="1.0667450000000001"/>
    <n v="59.817476635514019"/>
    <s v="music/indie rock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x v="2310"/>
    <d v="2013-03-21T10:03:35"/>
    <x v="4"/>
    <b v="1"/>
    <n v="1224"/>
    <b v="1"/>
    <n v="4.288397837837838"/>
    <n v="64.816470588235291"/>
    <s v="music/indie rock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x v="2311"/>
    <d v="2014-05-06T16:06:29"/>
    <x v="3"/>
    <b v="1"/>
    <n v="104"/>
    <b v="1"/>
    <n v="1.0411111111111111"/>
    <n v="90.09615384615384"/>
    <s v="music/indie rock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x v="2312"/>
    <d v="2014-04-18T15:00:00"/>
    <x v="3"/>
    <b v="1"/>
    <n v="79"/>
    <b v="1"/>
    <n v="1.0786666666666667"/>
    <n v="40.962025316455694"/>
    <s v="music/indie rock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x v="2313"/>
    <d v="2012-05-03T15:00:26"/>
    <x v="5"/>
    <b v="1"/>
    <n v="157"/>
    <b v="1"/>
    <n v="1.7584040000000001"/>
    <n v="56.000127388535034"/>
    <s v="music/indie rock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x v="2314"/>
    <d v="2012-06-07T05:14:17"/>
    <x v="5"/>
    <b v="1"/>
    <n v="50"/>
    <b v="1"/>
    <n v="1.5697000000000001"/>
    <n v="37.672800000000002"/>
    <s v="music/indie rock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x v="2315"/>
    <d v="2012-05-05T09:25:43"/>
    <x v="5"/>
    <b v="1"/>
    <n v="64"/>
    <b v="1"/>
    <n v="1.026"/>
    <n v="40.078125"/>
    <s v="music/indie rock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x v="2316"/>
    <d v="2009-12-09T10:24:00"/>
    <x v="8"/>
    <b v="1"/>
    <n v="200"/>
    <b v="1"/>
    <n v="1.0404266666666666"/>
    <n v="78.031999999999996"/>
    <s v="music/indie rock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x v="2317"/>
    <d v="2010-02-14T21:00:00"/>
    <x v="7"/>
    <b v="1"/>
    <n v="22"/>
    <b v="1"/>
    <n v="1.04"/>
    <n v="18.90909090909091"/>
    <s v="music/indie rock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x v="2318"/>
    <d v="2009-09-25T19:59:00"/>
    <x v="8"/>
    <b v="1"/>
    <n v="163"/>
    <b v="1"/>
    <n v="1.2105999999999999"/>
    <n v="37.134969325153371"/>
    <s v="music/indie rock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x v="2319"/>
    <d v="2013-12-14T17:58:05"/>
    <x v="4"/>
    <b v="1"/>
    <n v="77"/>
    <b v="1"/>
    <n v="1.077"/>
    <n v="41.961038961038959"/>
    <s v="music/indie rock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x v="2320"/>
    <d v="2014-04-02T10:36:40"/>
    <x v="3"/>
    <b v="1"/>
    <n v="89"/>
    <b v="1"/>
    <n v="1.0866"/>
    <n v="61.044943820224717"/>
    <s v="music/indie rock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x v="2321"/>
    <d v="2017-04-03T21:15:01"/>
    <x v="1"/>
    <b v="0"/>
    <n v="64"/>
    <b v="0"/>
    <n v="0.39120962394619685"/>
    <n v="64.53125"/>
    <s v="food/small batch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x v="2322"/>
    <d v="2017-04-09T12:29:29"/>
    <x v="1"/>
    <b v="0"/>
    <n v="4"/>
    <b v="0"/>
    <n v="3.1481481481481478E-2"/>
    <n v="21.25"/>
    <s v="food/small batch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x v="2323"/>
    <d v="2017-03-20T10:07:27"/>
    <x v="1"/>
    <b v="0"/>
    <n v="4"/>
    <b v="0"/>
    <n v="0.48"/>
    <n v="30"/>
    <s v="food/small batch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x v="2324"/>
    <d v="2017-03-26T12:14:45"/>
    <x v="1"/>
    <b v="0"/>
    <n v="61"/>
    <b v="0"/>
    <n v="0.20733333333333334"/>
    <n v="25.491803278688526"/>
    <s v="food/small batch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x v="2325"/>
    <d v="2017-03-29T15:32:11"/>
    <x v="1"/>
    <b v="0"/>
    <n v="7"/>
    <b v="0"/>
    <n v="0.08"/>
    <n v="11.428571428571429"/>
    <s v="food/small batch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x v="2326"/>
    <d v="2017-04-30T09:00:00"/>
    <x v="1"/>
    <b v="0"/>
    <n v="1"/>
    <b v="0"/>
    <n v="7.1999999999999998E-3"/>
    <n v="108"/>
    <s v="food/small batch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x v="2327"/>
    <d v="2014-08-26T14:00:40"/>
    <x v="3"/>
    <b v="1"/>
    <n v="3355"/>
    <b v="1"/>
    <n v="5.2609431428571432"/>
    <n v="54.883162444113267"/>
    <s v="food/small batch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x v="2328"/>
    <d v="2015-06-14T10:45:37"/>
    <x v="0"/>
    <b v="1"/>
    <n v="537"/>
    <b v="1"/>
    <n v="2.5445000000000002"/>
    <n v="47.383612662942269"/>
    <s v="food/small batch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x v="2329"/>
    <d v="2014-07-17T06:59:06"/>
    <x v="3"/>
    <b v="1"/>
    <n v="125"/>
    <b v="1"/>
    <n v="1.0591999999999999"/>
    <n v="211.84"/>
    <s v="food/small batch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x v="2330"/>
    <d v="2015-12-24T16:00:00"/>
    <x v="0"/>
    <b v="1"/>
    <n v="163"/>
    <b v="1"/>
    <n v="1.0242285714285715"/>
    <n v="219.92638036809817"/>
    <s v="food/small batch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x v="2331"/>
    <d v="2014-08-17T16:08:10"/>
    <x v="3"/>
    <b v="1"/>
    <n v="283"/>
    <b v="1"/>
    <n v="1.4431375"/>
    <n v="40.795406360424032"/>
    <s v="food/small batch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x v="2332"/>
    <d v="2015-02-06T07:04:31"/>
    <x v="0"/>
    <b v="1"/>
    <n v="352"/>
    <b v="1"/>
    <n v="1.06308"/>
    <n v="75.502840909090907"/>
    <s v="food/small batch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x v="2333"/>
    <d v="2014-05-29T09:50:00"/>
    <x v="3"/>
    <b v="1"/>
    <n v="94"/>
    <b v="1"/>
    <n v="2.1216666666666666"/>
    <n v="13.542553191489361"/>
    <s v="food/small batch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x v="2334"/>
    <d v="2014-11-05T09:34:00"/>
    <x v="3"/>
    <b v="1"/>
    <n v="67"/>
    <b v="1"/>
    <n v="1.0195000000000001"/>
    <n v="60.865671641791046"/>
    <s v="food/small batch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x v="2335"/>
    <d v="2014-06-11T05:44:03"/>
    <x v="3"/>
    <b v="1"/>
    <n v="221"/>
    <b v="1"/>
    <n v="1.0227200000000001"/>
    <n v="115.69230769230769"/>
    <s v="food/small batch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x v="2336"/>
    <d v="2014-03-08T14:11:35"/>
    <x v="3"/>
    <b v="1"/>
    <n v="2165"/>
    <b v="1"/>
    <n v="5.2073254999999996"/>
    <n v="48.104623556581984"/>
    <s v="food/small batch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x v="2337"/>
    <d v="2014-06-26T07:22:23"/>
    <x v="3"/>
    <b v="1"/>
    <n v="179"/>
    <b v="1"/>
    <n v="1.1065833333333333"/>
    <n v="74.184357541899445"/>
    <s v="food/small batch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x v="2338"/>
    <d v="2014-06-29T13:31:24"/>
    <x v="3"/>
    <b v="1"/>
    <n v="123"/>
    <b v="1"/>
    <n v="1.0114333333333334"/>
    <n v="123.34552845528455"/>
    <s v="food/small batch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x v="2339"/>
    <d v="2016-12-18T23:59:00"/>
    <x v="2"/>
    <b v="1"/>
    <n v="1104"/>
    <b v="1"/>
    <n v="2.9420799999999998"/>
    <n v="66.623188405797094"/>
    <s v="food/small batch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x v="2340"/>
    <d v="2016-10-30T07:25:38"/>
    <x v="2"/>
    <b v="1"/>
    <n v="403"/>
    <b v="1"/>
    <n v="1.0577749999999999"/>
    <n v="104.99007444168734"/>
    <s v="food/small batch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x v="2341"/>
    <d v="2015-07-12T11:31:44"/>
    <x v="0"/>
    <b v="0"/>
    <n v="0"/>
    <b v="0"/>
    <n v="0"/>
    <e v="#DIV/0!"/>
    <s v="technology/web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x v="2342"/>
    <d v="2014-10-05T21:00:00"/>
    <x v="3"/>
    <b v="0"/>
    <n v="0"/>
    <b v="0"/>
    <n v="0"/>
    <e v="#DIV/0!"/>
    <s v="technology/web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x v="2343"/>
    <d v="2016-01-08T11:47:00"/>
    <x v="0"/>
    <b v="0"/>
    <n v="1"/>
    <b v="0"/>
    <n v="0.03"/>
    <n v="300"/>
    <s v="technology/web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x v="2344"/>
    <d v="2016-06-24T09:27:49"/>
    <x v="2"/>
    <b v="0"/>
    <n v="1"/>
    <b v="0"/>
    <n v="1E-3"/>
    <n v="1"/>
    <s v="technology/web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x v="2345"/>
    <d v="2015-03-31T15:39:00"/>
    <x v="0"/>
    <b v="0"/>
    <n v="0"/>
    <b v="0"/>
    <n v="0"/>
    <e v="#DIV/0!"/>
    <s v="technology/web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x v="2346"/>
    <d v="2016-10-17T11:10:31"/>
    <x v="2"/>
    <b v="0"/>
    <n v="3"/>
    <b v="0"/>
    <n v="6.4999999999999997E-4"/>
    <n v="13"/>
    <s v="technology/web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x v="2347"/>
    <d v="2016-08-25T06:34:36"/>
    <x v="2"/>
    <b v="0"/>
    <n v="1"/>
    <b v="0"/>
    <n v="1.4999999999999999E-2"/>
    <n v="15"/>
    <s v="technology/web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x v="2348"/>
    <d v="2016-02-20T14:22:18"/>
    <x v="0"/>
    <b v="0"/>
    <n v="5"/>
    <b v="0"/>
    <n v="3.8571428571428572E-3"/>
    <n v="54"/>
    <s v="technology/web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x v="2349"/>
    <d v="2015-08-11T10:37:08"/>
    <x v="0"/>
    <b v="0"/>
    <n v="0"/>
    <b v="0"/>
    <n v="0"/>
    <e v="#DIV/0!"/>
    <s v="technology/web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x v="2350"/>
    <d v="2017-01-03T12:12:50"/>
    <x v="2"/>
    <b v="0"/>
    <n v="0"/>
    <b v="0"/>
    <n v="0"/>
    <e v="#DIV/0!"/>
    <s v="technology/web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x v="2351"/>
    <d v="2015-04-29T18:25:39"/>
    <x v="0"/>
    <b v="0"/>
    <n v="7"/>
    <b v="0"/>
    <n v="5.7142857142857143E-3"/>
    <n v="15.428571428571429"/>
    <s v="technology/web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x v="2352"/>
    <d v="2015-06-06T07:12:32"/>
    <x v="0"/>
    <b v="0"/>
    <n v="0"/>
    <b v="0"/>
    <n v="0"/>
    <e v="#DIV/0!"/>
    <s v="technology/web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x v="2353"/>
    <d v="2015-04-21T08:13:42"/>
    <x v="0"/>
    <b v="0"/>
    <n v="0"/>
    <b v="0"/>
    <n v="0"/>
    <e v="#DIV/0!"/>
    <s v="technology/web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x v="2354"/>
    <d v="2015-01-10T09:21:00"/>
    <x v="3"/>
    <b v="0"/>
    <n v="1"/>
    <b v="0"/>
    <n v="7.1428571428571429E-4"/>
    <n v="25"/>
    <s v="technology/web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x v="2355"/>
    <d v="2015-05-02T14:02:16"/>
    <x v="0"/>
    <b v="0"/>
    <n v="2"/>
    <b v="0"/>
    <n v="6.875E-3"/>
    <n v="27.5"/>
    <s v="technology/web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x v="2356"/>
    <d v="2015-06-05T10:48:24"/>
    <x v="0"/>
    <b v="0"/>
    <n v="0"/>
    <b v="0"/>
    <n v="0"/>
    <e v="#DIV/0!"/>
    <s v="technology/web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x v="2357"/>
    <d v="2015-10-17T06:52:58"/>
    <x v="0"/>
    <b v="0"/>
    <n v="0"/>
    <b v="0"/>
    <n v="0"/>
    <e v="#DIV/0!"/>
    <s v="technology/web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x v="2358"/>
    <d v="2015-01-30T16:39:00"/>
    <x v="3"/>
    <b v="0"/>
    <n v="0"/>
    <b v="0"/>
    <n v="0"/>
    <e v="#DIV/0!"/>
    <s v="technology/web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x v="2359"/>
    <d v="2015-08-03T07:35:24"/>
    <x v="0"/>
    <b v="0"/>
    <n v="3"/>
    <b v="0"/>
    <n v="0.14680000000000001"/>
    <n v="367"/>
    <s v="technology/web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x v="2360"/>
    <d v="2016-02-07T08:58:00"/>
    <x v="2"/>
    <b v="0"/>
    <n v="1"/>
    <b v="0"/>
    <n v="4.0000000000000002E-4"/>
    <n v="2"/>
    <s v="technology/web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x v="2361"/>
    <d v="2016-04-30T14:00:00"/>
    <x v="2"/>
    <b v="0"/>
    <n v="0"/>
    <b v="0"/>
    <n v="0"/>
    <e v="#DIV/0!"/>
    <s v="technology/web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x v="2362"/>
    <d v="2014-12-11T08:31:10"/>
    <x v="3"/>
    <b v="0"/>
    <n v="2"/>
    <b v="0"/>
    <n v="0.2857142857142857"/>
    <n v="60"/>
    <s v="technology/web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x v="2363"/>
    <d v="2015-12-28T16:16:40"/>
    <x v="0"/>
    <b v="0"/>
    <n v="0"/>
    <b v="0"/>
    <n v="0"/>
    <e v="#DIV/0!"/>
    <s v="technology/web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x v="2364"/>
    <d v="2015-10-26T14:25:56"/>
    <x v="0"/>
    <b v="0"/>
    <n v="0"/>
    <b v="0"/>
    <n v="0"/>
    <e v="#DIV/0!"/>
    <s v="technology/web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x v="2365"/>
    <d v="2016-01-17T15:00:00"/>
    <x v="0"/>
    <b v="0"/>
    <n v="0"/>
    <b v="0"/>
    <n v="0"/>
    <e v="#DIV/0!"/>
    <s v="technology/web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x v="2366"/>
    <d v="2015-10-21T04:45:33"/>
    <x v="0"/>
    <b v="0"/>
    <n v="27"/>
    <b v="0"/>
    <n v="0.1052"/>
    <n v="97.407407407407405"/>
    <s v="technology/web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x v="2367"/>
    <d v="2016-04-25T14:16:56"/>
    <x v="2"/>
    <b v="0"/>
    <n v="14"/>
    <b v="0"/>
    <n v="1.34E-2"/>
    <n v="47.857142857142854"/>
    <s v="technology/web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x v="2368"/>
    <d v="2015-04-14T08:19:25"/>
    <x v="0"/>
    <b v="0"/>
    <n v="2"/>
    <b v="0"/>
    <n v="2.5000000000000001E-3"/>
    <n v="50"/>
    <s v="technology/web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x v="2369"/>
    <d v="2016-02-10T11:30:11"/>
    <x v="2"/>
    <b v="0"/>
    <n v="0"/>
    <b v="0"/>
    <n v="0"/>
    <e v="#DIV/0!"/>
    <s v="technology/web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x v="2370"/>
    <d v="2014-12-17T20:32:21"/>
    <x v="3"/>
    <b v="0"/>
    <n v="4"/>
    <b v="0"/>
    <n v="3.2799999999999999E-3"/>
    <n v="20.5"/>
    <s v="technology/web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x v="2371"/>
    <d v="2015-06-25T10:39:56"/>
    <x v="0"/>
    <b v="0"/>
    <n v="0"/>
    <b v="0"/>
    <n v="0"/>
    <e v="#DIV/0!"/>
    <s v="technology/web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x v="2372"/>
    <d v="2015-04-23T17:39:31"/>
    <x v="0"/>
    <b v="0"/>
    <n v="6"/>
    <b v="0"/>
    <n v="3.272727272727273E-2"/>
    <n v="30"/>
    <s v="technology/web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x v="2373"/>
    <d v="2015-08-29T07:53:44"/>
    <x v="0"/>
    <b v="0"/>
    <n v="1"/>
    <b v="0"/>
    <n v="5.8823529411764708E-5"/>
    <n v="50"/>
    <s v="technology/web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x v="2374"/>
    <d v="2015-02-12T12:14:20"/>
    <x v="0"/>
    <b v="0"/>
    <n v="1"/>
    <b v="0"/>
    <n v="4.5454545454545455E-4"/>
    <n v="10"/>
    <s v="technology/web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x v="2375"/>
    <d v="2016-09-09T12:03:57"/>
    <x v="2"/>
    <b v="0"/>
    <n v="0"/>
    <b v="0"/>
    <n v="0"/>
    <e v="#DIV/0!"/>
    <s v="technology/web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x v="2376"/>
    <d v="2015-12-10T14:12:46"/>
    <x v="0"/>
    <b v="0"/>
    <n v="4"/>
    <b v="0"/>
    <n v="0.10877666666666666"/>
    <n v="81.582499999999996"/>
    <s v="technology/web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x v="2377"/>
    <d v="2016-11-25T13:53:03"/>
    <x v="2"/>
    <b v="0"/>
    <n v="0"/>
    <b v="0"/>
    <n v="0"/>
    <e v="#DIV/0!"/>
    <s v="technology/web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x v="2378"/>
    <d v="2015-08-25T16:18:50"/>
    <x v="0"/>
    <b v="0"/>
    <n v="0"/>
    <b v="0"/>
    <n v="0"/>
    <e v="#DIV/0!"/>
    <s v="technology/web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x v="2379"/>
    <d v="2015-10-04T16:23:36"/>
    <x v="0"/>
    <b v="0"/>
    <n v="0"/>
    <b v="0"/>
    <n v="0"/>
    <e v="#DIV/0!"/>
    <s v="technology/web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x v="2380"/>
    <d v="2015-10-01T11:02:22"/>
    <x v="0"/>
    <b v="0"/>
    <n v="3"/>
    <b v="0"/>
    <n v="3.6666666666666666E-3"/>
    <n v="18.333333333333332"/>
    <s v="technology/web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x v="2381"/>
    <d v="2015-04-10T14:27:28"/>
    <x v="0"/>
    <b v="0"/>
    <n v="7"/>
    <b v="0"/>
    <n v="1.8193398957730169E-2"/>
    <n v="224.42857142857142"/>
    <s v="technology/web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x v="2382"/>
    <d v="2015-08-03T20:30:03"/>
    <x v="0"/>
    <b v="0"/>
    <n v="2"/>
    <b v="0"/>
    <n v="2.5000000000000001E-2"/>
    <n v="37.5"/>
    <s v="technology/web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x v="2383"/>
    <d v="2015-02-21T17:21:47"/>
    <x v="0"/>
    <b v="0"/>
    <n v="3"/>
    <b v="0"/>
    <n v="4.3499999999999997E-2"/>
    <n v="145"/>
    <s v="technology/web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x v="2384"/>
    <d v="2014-11-13T18:37:23"/>
    <x v="3"/>
    <b v="0"/>
    <n v="8"/>
    <b v="0"/>
    <n v="8.0000000000000002E-3"/>
    <n v="1"/>
    <s v="technology/web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x v="2385"/>
    <d v="2015-08-05T08:50:32"/>
    <x v="0"/>
    <b v="0"/>
    <n v="7"/>
    <b v="0"/>
    <n v="1.2123076923076924E-2"/>
    <n v="112.57142857142857"/>
    <s v="technology/web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x v="2386"/>
    <d v="2015-01-10T12:07:04"/>
    <x v="3"/>
    <b v="0"/>
    <n v="0"/>
    <b v="0"/>
    <n v="0"/>
    <e v="#DIV/0!"/>
    <s v="technology/web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x v="2387"/>
    <d v="2016-07-22T07:02:20"/>
    <x v="2"/>
    <b v="0"/>
    <n v="3"/>
    <b v="0"/>
    <n v="6.8399999999999997E-3"/>
    <n v="342"/>
    <s v="technology/web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x v="2388"/>
    <d v="2015-01-15T11:29:00"/>
    <x v="3"/>
    <b v="0"/>
    <n v="8"/>
    <b v="0"/>
    <n v="1.2513513513513513E-2"/>
    <n v="57.875"/>
    <s v="technology/web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x v="2389"/>
    <d v="2015-07-25T13:59:00"/>
    <x v="0"/>
    <b v="0"/>
    <n v="1"/>
    <b v="0"/>
    <n v="1.8749999999999999E-3"/>
    <n v="30"/>
    <s v="technology/web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x v="2390"/>
    <d v="2015-01-03T22:17:44"/>
    <x v="3"/>
    <b v="0"/>
    <n v="0"/>
    <b v="0"/>
    <n v="0"/>
    <e v="#DIV/0!"/>
    <s v="technology/web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x v="2391"/>
    <d v="2015-03-31T10:04:04"/>
    <x v="0"/>
    <b v="0"/>
    <n v="1"/>
    <b v="0"/>
    <n v="1.25E-3"/>
    <n v="25"/>
    <s v="technology/web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x v="2392"/>
    <d v="2015-10-28T18:53:43"/>
    <x v="0"/>
    <b v="0"/>
    <n v="0"/>
    <b v="0"/>
    <n v="0"/>
    <e v="#DIV/0!"/>
    <s v="technology/web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x v="2393"/>
    <d v="2015-08-08T07:33:37"/>
    <x v="0"/>
    <b v="0"/>
    <n v="1"/>
    <b v="0"/>
    <n v="5.0000000000000001E-4"/>
    <n v="50"/>
    <s v="technology/web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x v="2394"/>
    <d v="2015-02-26T00:41:33"/>
    <x v="0"/>
    <b v="0"/>
    <n v="2"/>
    <b v="0"/>
    <n v="5.9999999999999995E-4"/>
    <n v="1.5"/>
    <s v="technology/web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x v="2395"/>
    <d v="2017-01-10T00:57:00"/>
    <x v="2"/>
    <b v="0"/>
    <n v="0"/>
    <b v="0"/>
    <n v="0"/>
    <e v="#DIV/0!"/>
    <s v="technology/web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x v="2396"/>
    <d v="2015-10-15T12:22:38"/>
    <x v="0"/>
    <b v="0"/>
    <n v="1"/>
    <b v="0"/>
    <n v="2E-3"/>
    <n v="10"/>
    <s v="technology/web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x v="2397"/>
    <d v="2015-01-02T13:14:16"/>
    <x v="3"/>
    <b v="0"/>
    <n v="0"/>
    <b v="0"/>
    <n v="0"/>
    <e v="#DIV/0!"/>
    <s v="technology/web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x v="2398"/>
    <d v="2015-07-02T13:59:44"/>
    <x v="0"/>
    <b v="0"/>
    <n v="0"/>
    <b v="0"/>
    <n v="0"/>
    <e v="#DIV/0!"/>
    <s v="technology/web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x v="2399"/>
    <d v="2014-12-18T12:28:26"/>
    <x v="3"/>
    <b v="0"/>
    <n v="0"/>
    <b v="0"/>
    <n v="0"/>
    <e v="#DIV/0!"/>
    <s v="technology/web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x v="2400"/>
    <d v="2016-04-13T22:26:04"/>
    <x v="2"/>
    <b v="0"/>
    <n v="0"/>
    <b v="0"/>
    <n v="0"/>
    <e v="#DIV/0!"/>
    <s v="technology/web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x v="2401"/>
    <d v="2016-03-05T11:44:56"/>
    <x v="2"/>
    <b v="0"/>
    <n v="9"/>
    <b v="0"/>
    <n v="7.1785714285714283E-3"/>
    <n v="22.333333333333332"/>
    <s v="food/food trucks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x v="2402"/>
    <d v="2015-05-13T08:18:51"/>
    <x v="0"/>
    <b v="0"/>
    <n v="1"/>
    <b v="0"/>
    <n v="4.3333333333333331E-3"/>
    <n v="52"/>
    <s v="food/food trucks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x v="2403"/>
    <d v="2016-03-30T12:10:58"/>
    <x v="2"/>
    <b v="0"/>
    <n v="12"/>
    <b v="0"/>
    <n v="0.16833333333333333"/>
    <n v="16.833333333333332"/>
    <s v="food/food trucks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x v="2404"/>
    <d v="2016-01-02T16:56:47"/>
    <x v="0"/>
    <b v="0"/>
    <n v="0"/>
    <b v="0"/>
    <n v="0"/>
    <e v="#DIV/0!"/>
    <s v="food/food trucks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x v="2405"/>
    <d v="2016-09-03T06:02:55"/>
    <x v="2"/>
    <b v="0"/>
    <n v="20"/>
    <b v="0"/>
    <n v="0.22520000000000001"/>
    <n v="56.3"/>
    <s v="food/food trucks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x v="2406"/>
    <d v="2015-01-18T18:39:50"/>
    <x v="3"/>
    <b v="0"/>
    <n v="16"/>
    <b v="0"/>
    <n v="0.41384615384615386"/>
    <n v="84.0625"/>
    <s v="food/food trucks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x v="2407"/>
    <d v="2015-04-10T22:00:00"/>
    <x v="0"/>
    <b v="0"/>
    <n v="33"/>
    <b v="0"/>
    <n v="0.25259090909090909"/>
    <n v="168.39393939393941"/>
    <s v="food/food trucks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x v="2408"/>
    <d v="2014-11-05T20:22:37"/>
    <x v="3"/>
    <b v="0"/>
    <n v="2"/>
    <b v="0"/>
    <n v="2E-3"/>
    <n v="15"/>
    <s v="food/food trucks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x v="2409"/>
    <d v="2015-08-18T13:01:15"/>
    <x v="0"/>
    <b v="0"/>
    <n v="6"/>
    <b v="0"/>
    <n v="1.84E-2"/>
    <n v="76.666666666666671"/>
    <s v="food/food trucks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x v="2410"/>
    <d v="2015-09-07T01:47:55"/>
    <x v="0"/>
    <b v="0"/>
    <n v="0"/>
    <b v="0"/>
    <n v="0"/>
    <e v="#DIV/0!"/>
    <s v="food/food trucks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x v="2411"/>
    <d v="2015-08-25T09:34:42"/>
    <x v="0"/>
    <b v="0"/>
    <n v="3"/>
    <b v="0"/>
    <n v="6.0400000000000002E-3"/>
    <n v="50.333333333333336"/>
    <s v="food/food trucks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x v="2412"/>
    <d v="2016-11-26T10:41:13"/>
    <x v="2"/>
    <b v="0"/>
    <n v="0"/>
    <b v="0"/>
    <n v="0"/>
    <e v="#DIV/0!"/>
    <s v="food/food trucks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x v="2413"/>
    <d v="2014-05-31T15:30:00"/>
    <x v="3"/>
    <b v="0"/>
    <n v="3"/>
    <b v="0"/>
    <n v="8.3333333333333332E-3"/>
    <n v="8.3333333333333339"/>
    <s v="food/food trucks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x v="2414"/>
    <d v="2015-08-21T19:59:00"/>
    <x v="0"/>
    <b v="0"/>
    <n v="13"/>
    <b v="0"/>
    <n v="3.0666666666666665E-2"/>
    <n v="35.384615384615387"/>
    <s v="food/food trucks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x v="2415"/>
    <d v="2016-07-15T12:42:26"/>
    <x v="2"/>
    <b v="0"/>
    <n v="6"/>
    <b v="0"/>
    <n v="5.5833333333333334E-3"/>
    <n v="55.833333333333336"/>
    <s v="food/food trucks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x v="2416"/>
    <d v="2015-03-14T07:00:00"/>
    <x v="0"/>
    <b v="0"/>
    <n v="1"/>
    <b v="0"/>
    <n v="2.5000000000000001E-4"/>
    <n v="5"/>
    <s v="food/food trucks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x v="2417"/>
    <d v="2014-08-10T13:13:07"/>
    <x v="3"/>
    <b v="0"/>
    <n v="0"/>
    <b v="0"/>
    <n v="0"/>
    <e v="#DIV/0!"/>
    <s v="food/food trucks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x v="2418"/>
    <d v="2015-03-24T11:34:04"/>
    <x v="0"/>
    <b v="0"/>
    <n v="5"/>
    <b v="0"/>
    <n v="2.0000000000000001E-4"/>
    <n v="1"/>
    <s v="food/food trucks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x v="2419"/>
    <d v="2015-02-18T09:43:09"/>
    <x v="3"/>
    <b v="0"/>
    <n v="0"/>
    <b v="0"/>
    <n v="0"/>
    <e v="#DIV/0!"/>
    <s v="food/food trucks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x v="2420"/>
    <d v="2014-11-09T17:41:35"/>
    <x v="3"/>
    <b v="0"/>
    <n v="36"/>
    <b v="0"/>
    <n v="0.14825133372851215"/>
    <n v="69.472222222222229"/>
    <s v="food/food trucks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x v="2421"/>
    <d v="2015-02-21T08:29:56"/>
    <x v="0"/>
    <b v="0"/>
    <n v="1"/>
    <b v="0"/>
    <n v="1.6666666666666666E-4"/>
    <n v="1"/>
    <s v="food/food trucks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x v="2422"/>
    <d v="2015-03-11T08:23:56"/>
    <x v="0"/>
    <b v="0"/>
    <n v="1"/>
    <b v="0"/>
    <n v="2E-3"/>
    <n v="1"/>
    <s v="food/food trucks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x v="2423"/>
    <d v="2014-12-31T08:54:50"/>
    <x v="3"/>
    <b v="0"/>
    <n v="1"/>
    <b v="0"/>
    <n v="1.3333333333333334E-4"/>
    <n v="8"/>
    <s v="food/food trucks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x v="2424"/>
    <d v="2014-10-27T13:25:08"/>
    <x v="3"/>
    <b v="0"/>
    <n v="9"/>
    <b v="0"/>
    <n v="1.24E-2"/>
    <n v="34.444444444444443"/>
    <s v="food/food trucks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x v="2425"/>
    <d v="2016-05-27T14:04:00"/>
    <x v="2"/>
    <b v="0"/>
    <n v="1"/>
    <b v="0"/>
    <n v="2.8571428571428574E-4"/>
    <n v="1"/>
    <s v="food/food trucks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x v="2426"/>
    <d v="2015-08-07T20:04:52"/>
    <x v="0"/>
    <b v="0"/>
    <n v="0"/>
    <b v="0"/>
    <n v="0"/>
    <e v="#DIV/0!"/>
    <s v="food/food trucks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x v="2427"/>
    <d v="2016-03-22T22:38:53"/>
    <x v="2"/>
    <b v="0"/>
    <n v="1"/>
    <b v="0"/>
    <n v="2.0000000000000002E-5"/>
    <n v="1"/>
    <s v="food/food trucks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x v="2428"/>
    <d v="2015-03-12T09:49:11"/>
    <x v="0"/>
    <b v="0"/>
    <n v="1"/>
    <b v="0"/>
    <n v="2.8571428571428571E-5"/>
    <n v="1"/>
    <s v="food/food trucks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x v="2429"/>
    <d v="2017-02-05T08:44:00"/>
    <x v="2"/>
    <b v="0"/>
    <n v="4"/>
    <b v="0"/>
    <n v="1.4321428571428572E-2"/>
    <n v="501.25"/>
    <s v="food/food trucks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x v="2430"/>
    <d v="2016-02-11T19:08:24"/>
    <x v="2"/>
    <b v="0"/>
    <n v="2"/>
    <b v="0"/>
    <n v="7.0000000000000001E-3"/>
    <n v="10.5"/>
    <s v="food/food trucks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x v="2431"/>
    <d v="2016-06-27T18:23:33"/>
    <x v="2"/>
    <b v="0"/>
    <n v="2"/>
    <b v="0"/>
    <n v="2.0000000000000002E-5"/>
    <n v="1"/>
    <s v="food/food trucks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x v="2432"/>
    <d v="2015-03-07T21:14:57"/>
    <x v="0"/>
    <b v="0"/>
    <n v="2"/>
    <b v="0"/>
    <n v="1.4285714285714287E-4"/>
    <n v="1"/>
    <s v="food/food trucks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x v="2433"/>
    <d v="2016-02-27T13:35:43"/>
    <x v="2"/>
    <b v="0"/>
    <n v="0"/>
    <b v="0"/>
    <n v="0"/>
    <e v="#DIV/0!"/>
    <s v="food/food trucks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x v="2434"/>
    <d v="2015-08-03T20:27:54"/>
    <x v="0"/>
    <b v="0"/>
    <n v="2"/>
    <b v="0"/>
    <n v="1.2999999999999999E-3"/>
    <n v="13"/>
    <s v="food/food trucks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x v="2435"/>
    <d v="2015-10-04T22:39:46"/>
    <x v="0"/>
    <b v="0"/>
    <n v="4"/>
    <b v="0"/>
    <n v="4.8960000000000002E-3"/>
    <n v="306"/>
    <s v="food/food trucks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x v="2436"/>
    <d v="2016-01-29T06:46:10"/>
    <x v="0"/>
    <b v="0"/>
    <n v="2"/>
    <b v="0"/>
    <n v="3.8461538461538462E-4"/>
    <n v="22.5"/>
    <s v="food/food trucks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x v="2437"/>
    <d v="2015-03-17T10:00:00"/>
    <x v="0"/>
    <b v="0"/>
    <n v="0"/>
    <b v="0"/>
    <n v="0"/>
    <e v="#DIV/0!"/>
    <s v="food/food trucks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x v="2438"/>
    <d v="2015-12-07T14:57:42"/>
    <x v="0"/>
    <b v="0"/>
    <n v="1"/>
    <b v="0"/>
    <n v="3.3333333333333335E-3"/>
    <n v="50"/>
    <s v="food/food trucks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x v="2439"/>
    <d v="2015-10-18T11:38:49"/>
    <x v="0"/>
    <b v="0"/>
    <n v="0"/>
    <b v="0"/>
    <n v="0"/>
    <e v="#DIV/0!"/>
    <s v="food/food trucks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x v="2440"/>
    <d v="2016-02-13T13:35:13"/>
    <x v="2"/>
    <b v="0"/>
    <n v="2"/>
    <b v="0"/>
    <n v="2E-3"/>
    <n v="5"/>
    <s v="food/food trucks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x v="2441"/>
    <d v="2015-07-22T20:59:00"/>
    <x v="0"/>
    <b v="0"/>
    <n v="109"/>
    <b v="1"/>
    <n v="1.0788"/>
    <n v="74.22935779816514"/>
    <s v="food/small batch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x v="2442"/>
    <d v="2015-03-19T07:00:28"/>
    <x v="0"/>
    <b v="0"/>
    <n v="372"/>
    <b v="1"/>
    <n v="1.2594166666666666"/>
    <n v="81.252688172043008"/>
    <s v="food/small batch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x v="2443"/>
    <d v="2014-08-15T07:00:22"/>
    <x v="3"/>
    <b v="0"/>
    <n v="311"/>
    <b v="1"/>
    <n v="2.0251494999999999"/>
    <n v="130.23469453376205"/>
    <s v="food/small batch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x v="2444"/>
    <d v="2016-05-25T10:06:31"/>
    <x v="2"/>
    <b v="0"/>
    <n v="61"/>
    <b v="1"/>
    <n v="1.0860000000000001"/>
    <n v="53.409836065573771"/>
    <s v="food/small batch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x v="2445"/>
    <d v="2015-09-25T20:33:41"/>
    <x v="0"/>
    <b v="0"/>
    <n v="115"/>
    <b v="1"/>
    <n v="1.728"/>
    <n v="75.130434782608702"/>
    <s v="food/small batch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x v="2446"/>
    <d v="2016-11-26T07:27:51"/>
    <x v="2"/>
    <b v="0"/>
    <n v="111"/>
    <b v="1"/>
    <n v="1.6798"/>
    <n v="75.666666666666671"/>
    <s v="food/small batch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x v="2447"/>
    <d v="2016-11-11T20:00:00"/>
    <x v="2"/>
    <b v="0"/>
    <n v="337"/>
    <b v="1"/>
    <n v="4.2720000000000002"/>
    <n v="31.691394658753708"/>
    <s v="food/small batch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x v="2448"/>
    <d v="2016-08-30T21:36:00"/>
    <x v="2"/>
    <b v="0"/>
    <n v="9"/>
    <b v="1"/>
    <n v="1.075"/>
    <n v="47.777777777777779"/>
    <s v="food/small batch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x v="2449"/>
    <d v="2014-11-29T20:25:15"/>
    <x v="3"/>
    <b v="0"/>
    <n v="120"/>
    <b v="1"/>
    <n v="1.08"/>
    <n v="90"/>
    <s v="food/small batch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x v="2450"/>
    <d v="2014-10-27T19:11:00"/>
    <x v="3"/>
    <b v="0"/>
    <n v="102"/>
    <b v="1"/>
    <n v="1.0153353333333335"/>
    <n v="149.31401960784314"/>
    <s v="food/small batch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x v="2451"/>
    <d v="2017-03-05T13:48:10"/>
    <x v="1"/>
    <b v="0"/>
    <n v="186"/>
    <b v="1"/>
    <n v="1.1545000000000001"/>
    <n v="62.06989247311828"/>
    <s v="food/small batch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x v="2452"/>
    <d v="2015-12-29T15:00:00"/>
    <x v="0"/>
    <b v="0"/>
    <n v="15"/>
    <b v="1"/>
    <n v="1.335"/>
    <n v="53.4"/>
    <s v="food/small batch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x v="2453"/>
    <d v="2017-02-02T08:36:49"/>
    <x v="1"/>
    <b v="0"/>
    <n v="67"/>
    <b v="1"/>
    <n v="1.5469999999999999"/>
    <n v="69.268656716417908"/>
    <s v="food/small batch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x v="2454"/>
    <d v="2017-03-10T20:50:08"/>
    <x v="1"/>
    <b v="0"/>
    <n v="130"/>
    <b v="1"/>
    <n v="1.0084571428571429"/>
    <n v="271.50769230769231"/>
    <s v="food/small batch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x v="2455"/>
    <d v="2016-04-20T10:45:50"/>
    <x v="2"/>
    <b v="0"/>
    <n v="16"/>
    <b v="1"/>
    <n v="1.82"/>
    <n v="34.125"/>
    <s v="food/small batch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x v="2456"/>
    <d v="2017-02-25T15:03:59"/>
    <x v="1"/>
    <b v="0"/>
    <n v="67"/>
    <b v="1"/>
    <n v="1.8086666666666666"/>
    <n v="40.492537313432834"/>
    <s v="food/small batch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x v="2457"/>
    <d v="2016-03-24T05:27:36"/>
    <x v="2"/>
    <b v="0"/>
    <n v="124"/>
    <b v="1"/>
    <n v="1.0230434782608695"/>
    <n v="189.75806451612902"/>
    <s v="food/small batch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x v="2458"/>
    <d v="2016-06-09T11:00:00"/>
    <x v="2"/>
    <b v="0"/>
    <n v="80"/>
    <b v="1"/>
    <n v="1.1017999999999999"/>
    <n v="68.862499999999997"/>
    <s v="food/small batch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x v="2459"/>
    <d v="2016-03-23T06:18:05"/>
    <x v="2"/>
    <b v="0"/>
    <n v="282"/>
    <b v="1"/>
    <n v="1.0225"/>
    <n v="108.77659574468085"/>
    <s v="food/small batch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x v="2460"/>
    <d v="2017-01-02T20:17:00"/>
    <x v="2"/>
    <b v="0"/>
    <n v="68"/>
    <b v="1"/>
    <n v="1.0078823529411765"/>
    <n v="125.98529411764706"/>
    <s v="food/small batch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x v="2461"/>
    <d v="2011-09-30T19:00:00"/>
    <x v="6"/>
    <b v="0"/>
    <n v="86"/>
    <b v="1"/>
    <n v="1.038"/>
    <n v="90.523255813953483"/>
    <s v="music/indie rock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x v="2462"/>
    <d v="2012-07-18T20:28:16"/>
    <x v="5"/>
    <b v="0"/>
    <n v="115"/>
    <b v="1"/>
    <n v="1.1070833333333334"/>
    <n v="28.880434782608695"/>
    <s v="music/indie rock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x v="2463"/>
    <d v="2013-04-16T11:00:00"/>
    <x v="4"/>
    <b v="0"/>
    <n v="75"/>
    <b v="1"/>
    <n v="1.1625000000000001"/>
    <n v="31"/>
    <s v="music/indie rock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x v="2464"/>
    <d v="2015-09-30T11:29:00"/>
    <x v="0"/>
    <b v="0"/>
    <n v="43"/>
    <b v="1"/>
    <n v="1.111"/>
    <n v="51.674418604651166"/>
    <s v="music/indie rock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x v="2465"/>
    <d v="2012-09-23T09:15:48"/>
    <x v="5"/>
    <b v="0"/>
    <n v="48"/>
    <b v="1"/>
    <n v="1.8014285714285714"/>
    <n v="26.270833333333332"/>
    <s v="music/indie rock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x v="2466"/>
    <d v="2013-05-08T18:27:33"/>
    <x v="4"/>
    <b v="0"/>
    <n v="52"/>
    <b v="1"/>
    <n v="1"/>
    <n v="48.07692307692308"/>
    <s v="music/indie rock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x v="2467"/>
    <d v="2012-05-10T09:00:00"/>
    <x v="5"/>
    <b v="0"/>
    <n v="43"/>
    <b v="1"/>
    <n v="1.1850000000000001"/>
    <n v="27.558139534883722"/>
    <s v="music/indie rock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x v="2468"/>
    <d v="2012-10-27T21:00:00"/>
    <x v="5"/>
    <b v="0"/>
    <n v="58"/>
    <b v="1"/>
    <n v="1.0721700000000001"/>
    <n v="36.97137931034483"/>
    <s v="music/indie rock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x v="2469"/>
    <d v="2011-02-08T02:18:49"/>
    <x v="6"/>
    <b v="0"/>
    <n v="47"/>
    <b v="1"/>
    <n v="1.1366666666666667"/>
    <n v="29.021276595744681"/>
    <s v="music/indie rock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x v="2470"/>
    <d v="2012-05-23T17:47:35"/>
    <x v="5"/>
    <b v="0"/>
    <n v="36"/>
    <b v="1"/>
    <n v="1.0316400000000001"/>
    <n v="28.65666666666667"/>
    <s v="music/indie rock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x v="2471"/>
    <d v="2012-01-25T15:49:52"/>
    <x v="6"/>
    <b v="0"/>
    <n v="17"/>
    <b v="1"/>
    <n v="1.28"/>
    <n v="37.647058823529413"/>
    <s v="music/indie rock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x v="2472"/>
    <d v="2010-09-03T17:03:00"/>
    <x v="7"/>
    <b v="0"/>
    <n v="104"/>
    <b v="1"/>
    <n v="1.3576026666666667"/>
    <n v="97.904038461538462"/>
    <s v="music/indie rock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x v="2473"/>
    <d v="2012-11-10T10:57:49"/>
    <x v="5"/>
    <b v="0"/>
    <n v="47"/>
    <b v="1"/>
    <n v="1"/>
    <n v="42.553191489361701"/>
    <s v="music/indie rock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x v="2474"/>
    <d v="2010-10-10T16:16:16"/>
    <x v="7"/>
    <b v="0"/>
    <n v="38"/>
    <b v="1"/>
    <n v="1.0000360000000001"/>
    <n v="131.58368421052631"/>
    <s v="music/indie rock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x v="2475"/>
    <d v="2010-07-10T14:00:00"/>
    <x v="7"/>
    <b v="0"/>
    <n v="81"/>
    <b v="1"/>
    <n v="1.0471999999999999"/>
    <n v="32.320987654320987"/>
    <s v="music/indie rock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x v="2476"/>
    <d v="2014-11-03T00:52:50"/>
    <x v="3"/>
    <b v="0"/>
    <n v="55"/>
    <b v="1"/>
    <n v="1.050225"/>
    <n v="61.103999999999999"/>
    <s v="music/indie rock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x v="2477"/>
    <d v="2012-08-12T08:35:45"/>
    <x v="5"/>
    <b v="0"/>
    <n v="41"/>
    <b v="1"/>
    <n v="1.7133333333333334"/>
    <n v="31.341463414634145"/>
    <s v="music/indie rock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x v="2478"/>
    <d v="2013-01-13T14:48:33"/>
    <x v="5"/>
    <b v="0"/>
    <n v="79"/>
    <b v="1"/>
    <n v="1.2749999999999999"/>
    <n v="129.1139240506329"/>
    <s v="music/indie rock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x v="2479"/>
    <d v="2012-07-27T18:00:00"/>
    <x v="5"/>
    <b v="0"/>
    <n v="16"/>
    <b v="1"/>
    <n v="1.3344333333333334"/>
    <n v="25.020624999999999"/>
    <s v="music/indie rock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x v="2480"/>
    <d v="2015-10-10T14:28:04"/>
    <x v="0"/>
    <b v="0"/>
    <n v="8"/>
    <b v="1"/>
    <n v="1"/>
    <n v="250"/>
    <s v="music/indie rock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x v="2481"/>
    <d v="2012-04-30T07:30:08"/>
    <x v="5"/>
    <b v="0"/>
    <n v="95"/>
    <b v="1"/>
    <n v="1.1291099999999998"/>
    <n v="47.541473684210523"/>
    <s v="music/indie rock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x v="2482"/>
    <d v="2011-08-01T10:46:23"/>
    <x v="6"/>
    <b v="0"/>
    <n v="25"/>
    <b v="1"/>
    <n v="1.0009999999999999"/>
    <n v="40.04"/>
    <s v="music/indie rock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x v="2483"/>
    <d v="2012-05-01T09:00:03"/>
    <x v="5"/>
    <b v="0"/>
    <n v="19"/>
    <b v="1"/>
    <n v="1.1372727272727272"/>
    <n v="65.84210526315789"/>
    <s v="music/indie rock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x v="2484"/>
    <d v="2011-09-15T14:00:03"/>
    <x v="6"/>
    <b v="0"/>
    <n v="90"/>
    <b v="1"/>
    <n v="1.1931742857142855"/>
    <n v="46.401222222222216"/>
    <s v="music/indie rock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x v="2485"/>
    <d v="2011-10-12T15:57:59"/>
    <x v="6"/>
    <b v="0"/>
    <n v="41"/>
    <b v="1"/>
    <n v="1.0325"/>
    <n v="50.365853658536587"/>
    <s v="music/indie rock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x v="2486"/>
    <d v="2012-04-22T08:59:36"/>
    <x v="5"/>
    <b v="0"/>
    <n v="30"/>
    <b v="1"/>
    <n v="2.6566666666666667"/>
    <n v="26.566666666666666"/>
    <s v="music/indie rock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x v="2487"/>
    <d v="2012-05-26T17:59:57"/>
    <x v="5"/>
    <b v="0"/>
    <n v="38"/>
    <b v="1"/>
    <n v="1.0005066666666667"/>
    <n v="39.493684210526318"/>
    <s v="music/indie rock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x v="2488"/>
    <d v="2011-11-16T08:11:48"/>
    <x v="6"/>
    <b v="0"/>
    <n v="65"/>
    <b v="1"/>
    <n v="1.0669999999999999"/>
    <n v="49.246153846153845"/>
    <s v="music/indie rock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x v="2489"/>
    <d v="2013-05-09T08:33:59"/>
    <x v="4"/>
    <b v="0"/>
    <n v="75"/>
    <b v="1"/>
    <n v="1.3367142857142857"/>
    <n v="62.38"/>
    <s v="music/indie rock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x v="2490"/>
    <d v="2012-06-22T21:27:56"/>
    <x v="5"/>
    <b v="0"/>
    <n v="16"/>
    <b v="1"/>
    <n v="1.214"/>
    <n v="37.9375"/>
    <s v="music/indie rock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x v="2491"/>
    <d v="2011-01-15T17:51:00"/>
    <x v="7"/>
    <b v="0"/>
    <n v="10"/>
    <b v="1"/>
    <n v="1.032"/>
    <n v="51.6"/>
    <s v="music/indie rock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x v="2492"/>
    <d v="2012-06-16T01:59:00"/>
    <x v="5"/>
    <b v="0"/>
    <n v="27"/>
    <b v="1"/>
    <n v="1.25"/>
    <n v="27.777777777777779"/>
    <s v="music/indie rock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x v="2493"/>
    <d v="2013-04-28T20:02:20"/>
    <x v="4"/>
    <b v="0"/>
    <n v="259"/>
    <b v="1"/>
    <n v="1.2869999999999999"/>
    <n v="99.382239382239376"/>
    <s v="music/indie rock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x v="2494"/>
    <d v="2012-05-23T07:29:04"/>
    <x v="5"/>
    <b v="0"/>
    <n v="39"/>
    <b v="1"/>
    <n v="1.0100533333333332"/>
    <n v="38.848205128205123"/>
    <s v="music/indie rock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x v="2495"/>
    <d v="2012-06-06T14:42:55"/>
    <x v="5"/>
    <b v="0"/>
    <n v="42"/>
    <b v="1"/>
    <n v="1.2753666666666665"/>
    <n v="45.548809523809524"/>
    <s v="music/indie rock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x v="2496"/>
    <d v="2013-03-29T14:54:52"/>
    <x v="4"/>
    <b v="0"/>
    <n v="10"/>
    <b v="1"/>
    <n v="1"/>
    <n v="600"/>
    <s v="music/indie rock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x v="2497"/>
    <d v="2011-08-05T13:05:38"/>
    <x v="6"/>
    <b v="0"/>
    <n v="56"/>
    <b v="1"/>
    <n v="1.127715"/>
    <n v="80.551071428571419"/>
    <s v="music/indie rock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x v="2498"/>
    <d v="2015-01-27T15:13:07"/>
    <x v="0"/>
    <b v="0"/>
    <n v="20"/>
    <b v="1"/>
    <n v="1.056"/>
    <n v="52.8"/>
    <s v="music/indie rock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x v="2499"/>
    <d v="2012-12-31T10:00:00"/>
    <x v="5"/>
    <b v="0"/>
    <n v="170"/>
    <b v="1"/>
    <n v="2.0262500000000001"/>
    <n v="47.676470588235297"/>
    <s v="music/indie rock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x v="2500"/>
    <d v="2012-06-23T10:32:55"/>
    <x v="5"/>
    <b v="0"/>
    <n v="29"/>
    <b v="1"/>
    <n v="1.1333333333333333"/>
    <n v="23.448275862068964"/>
    <s v="music/indie rock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x v="2501"/>
    <d v="2015-09-27T10:38:24"/>
    <x v="0"/>
    <b v="0"/>
    <n v="7"/>
    <b v="0"/>
    <n v="2.5545454545454545E-2"/>
    <n v="40.142857142857146"/>
    <s v="food/restaurants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x v="2502"/>
    <d v="2014-09-21T11:48:38"/>
    <x v="3"/>
    <b v="0"/>
    <n v="5"/>
    <b v="0"/>
    <n v="7.8181818181818181E-4"/>
    <n v="17.2"/>
    <s v="food/restaurants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x v="2503"/>
    <d v="2016-06-07T13:06:00"/>
    <x v="2"/>
    <b v="0"/>
    <n v="0"/>
    <b v="0"/>
    <n v="0"/>
    <e v="#DIV/0!"/>
    <s v="food/restaurants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x v="2504"/>
    <d v="2014-11-14T17:22:14"/>
    <x v="3"/>
    <b v="0"/>
    <n v="0"/>
    <b v="0"/>
    <n v="0"/>
    <e v="#DIV/0!"/>
    <s v="food/restaurants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x v="2505"/>
    <d v="2015-03-13T16:20:16"/>
    <x v="0"/>
    <b v="0"/>
    <n v="0"/>
    <b v="0"/>
    <n v="0"/>
    <e v="#DIV/0!"/>
    <s v="food/restaurants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x v="2506"/>
    <d v="2015-10-03T13:00:00"/>
    <x v="0"/>
    <b v="0"/>
    <n v="2"/>
    <b v="0"/>
    <n v="6.0000000000000001E-3"/>
    <n v="15"/>
    <s v="food/restaurants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x v="2507"/>
    <d v="2015-05-10T17:45:04"/>
    <x v="0"/>
    <b v="0"/>
    <n v="0"/>
    <b v="0"/>
    <n v="0"/>
    <e v="#DIV/0!"/>
    <s v="food/restaurants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x v="2508"/>
    <d v="2014-08-14T14:50:34"/>
    <x v="3"/>
    <b v="0"/>
    <n v="0"/>
    <b v="0"/>
    <n v="0"/>
    <e v="#DIV/0!"/>
    <s v="food/restaurants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x v="2509"/>
    <d v="2015-04-20T10:25:49"/>
    <x v="0"/>
    <b v="0"/>
    <n v="28"/>
    <b v="0"/>
    <n v="1.0526315789473684E-2"/>
    <n v="35.714285714285715"/>
    <s v="food/restaurants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x v="2510"/>
    <d v="2015-05-14T15:56:12"/>
    <x v="0"/>
    <b v="0"/>
    <n v="2"/>
    <b v="0"/>
    <n v="1.5E-3"/>
    <n v="37.5"/>
    <s v="food/restaurants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x v="2511"/>
    <d v="2016-02-01T02:43:33"/>
    <x v="2"/>
    <b v="0"/>
    <n v="0"/>
    <b v="0"/>
    <n v="0"/>
    <e v="#DIV/0!"/>
    <s v="food/restaurants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x v="2512"/>
    <d v="2014-12-13T13:02:41"/>
    <x v="3"/>
    <b v="0"/>
    <n v="0"/>
    <b v="0"/>
    <n v="0"/>
    <e v="#DIV/0!"/>
    <s v="food/restaurants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x v="2513"/>
    <d v="2017-02-25T16:09:49"/>
    <x v="2"/>
    <b v="0"/>
    <n v="0"/>
    <b v="0"/>
    <n v="0"/>
    <e v="#DIV/0!"/>
    <s v="food/restaurants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x v="2514"/>
    <d v="2014-08-20T01:21:17"/>
    <x v="3"/>
    <b v="0"/>
    <n v="4"/>
    <b v="0"/>
    <n v="1.7500000000000002E-2"/>
    <n v="52.5"/>
    <s v="food/restaurants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x v="2515"/>
    <d v="2015-02-22T12:09:13"/>
    <x v="0"/>
    <b v="0"/>
    <n v="12"/>
    <b v="0"/>
    <n v="0.186"/>
    <n v="77.5"/>
    <s v="food/restaurants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x v="2516"/>
    <d v="2014-11-29T08:40:52"/>
    <x v="3"/>
    <b v="0"/>
    <n v="0"/>
    <b v="0"/>
    <n v="0"/>
    <e v="#DIV/0!"/>
    <s v="food/restaurants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x v="2517"/>
    <d v="2015-03-19T10:15:30"/>
    <x v="0"/>
    <b v="0"/>
    <n v="33"/>
    <b v="0"/>
    <n v="9.8166666666666666E-2"/>
    <n v="53.545454545454547"/>
    <s v="food/restaurants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x v="2518"/>
    <d v="2014-11-13T09:20:28"/>
    <x v="3"/>
    <b v="0"/>
    <n v="0"/>
    <b v="0"/>
    <n v="0"/>
    <e v="#DIV/0!"/>
    <s v="food/restaurants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x v="2519"/>
    <d v="2014-07-18T19:43:24"/>
    <x v="3"/>
    <b v="0"/>
    <n v="4"/>
    <b v="0"/>
    <n v="4.3333333333333331E-4"/>
    <n v="16.25"/>
    <s v="food/restaurants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x v="2520"/>
    <d v="2016-10-15T11:21:00"/>
    <x v="2"/>
    <b v="0"/>
    <n v="0"/>
    <b v="0"/>
    <n v="0"/>
    <e v="#DIV/0!"/>
    <s v="food/restaurants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x v="2521"/>
    <d v="2015-10-13T15:13:41"/>
    <x v="0"/>
    <b v="0"/>
    <n v="132"/>
    <b v="1"/>
    <n v="1.0948792000000001"/>
    <n v="103.68174242424243"/>
    <s v="music/classical music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x v="2522"/>
    <d v="2016-04-22T06:52:00"/>
    <x v="2"/>
    <b v="0"/>
    <n v="27"/>
    <b v="1"/>
    <n v="1"/>
    <n v="185.18518518518519"/>
    <s v="music/classical music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x v="2523"/>
    <d v="2014-11-17T16:24:52"/>
    <x v="3"/>
    <b v="0"/>
    <n v="26"/>
    <b v="1"/>
    <n v="1.5644444444444445"/>
    <n v="54.153846153846153"/>
    <s v="music/classical music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x v="2524"/>
    <d v="2014-12-20T20:30:00"/>
    <x v="3"/>
    <b v="0"/>
    <n v="43"/>
    <b v="1"/>
    <n v="1.016"/>
    <n v="177.2093023255814"/>
    <s v="music/classical music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x v="2525"/>
    <d v="2012-06-28T12:16:11"/>
    <x v="5"/>
    <b v="0"/>
    <n v="80"/>
    <b v="1"/>
    <n v="1.00325"/>
    <n v="100.325"/>
    <s v="music/classical music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x v="2526"/>
    <d v="2014-12-07T20:59:00"/>
    <x v="3"/>
    <b v="0"/>
    <n v="33"/>
    <b v="1"/>
    <n v="1.1294999999999999"/>
    <n v="136.90909090909091"/>
    <s v="music/classical music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x v="2527"/>
    <d v="2013-10-17T19:59:00"/>
    <x v="4"/>
    <b v="0"/>
    <n v="71"/>
    <b v="1"/>
    <n v="1.02125"/>
    <n v="57.535211267605632"/>
    <s v="music/classical music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x v="2528"/>
    <d v="2015-08-20T03:00:00"/>
    <x v="0"/>
    <b v="0"/>
    <n v="81"/>
    <b v="1"/>
    <n v="1.0724974999999999"/>
    <n v="52.962839506172834"/>
    <s v="music/classical music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x v="2529"/>
    <d v="2012-03-24T16:56:15"/>
    <x v="5"/>
    <b v="0"/>
    <n v="76"/>
    <b v="1"/>
    <n v="1.0428333333333333"/>
    <n v="82.328947368421055"/>
    <s v="music/classical music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x v="2530"/>
    <d v="2015-04-19T20:50:00"/>
    <x v="0"/>
    <b v="0"/>
    <n v="48"/>
    <b v="1"/>
    <n v="1"/>
    <n v="135.41666666666666"/>
    <s v="music/classical music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x v="2531"/>
    <d v="2015-08-14T19:59:00"/>
    <x v="0"/>
    <b v="0"/>
    <n v="61"/>
    <b v="1"/>
    <n v="1.004"/>
    <n v="74.06557377049181"/>
    <s v="music/classical music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x v="2532"/>
    <d v="2012-08-16T12:22:46"/>
    <x v="5"/>
    <b v="0"/>
    <n v="60"/>
    <b v="1"/>
    <n v="1.26125"/>
    <n v="84.083333333333329"/>
    <s v="music/classical music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x v="2533"/>
    <d v="2013-03-01T10:01:08"/>
    <x v="4"/>
    <b v="0"/>
    <n v="136"/>
    <b v="1"/>
    <n v="1.1066666666666667"/>
    <n v="61.029411764705884"/>
    <s v="music/classical music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x v="2534"/>
    <d v="2009-12-31T22:00:00"/>
    <x v="8"/>
    <b v="0"/>
    <n v="14"/>
    <b v="1"/>
    <n v="1.05"/>
    <n v="150"/>
    <s v="music/classical music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x v="2535"/>
    <d v="2014-12-01T11:59:05"/>
    <x v="3"/>
    <b v="0"/>
    <n v="78"/>
    <b v="1"/>
    <n v="1.03775"/>
    <n v="266.08974358974359"/>
    <s v="music/classical music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x v="2536"/>
    <d v="2013-07-29T18:32:46"/>
    <x v="4"/>
    <b v="0"/>
    <n v="4"/>
    <b v="1"/>
    <n v="1.1599999999999999"/>
    <n v="7.25"/>
    <s v="music/classical music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x v="2537"/>
    <d v="2011-08-01T07:34:15"/>
    <x v="6"/>
    <b v="0"/>
    <n v="11"/>
    <b v="1"/>
    <n v="1.1000000000000001"/>
    <n v="100"/>
    <s v="music/classical music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x v="2538"/>
    <d v="2013-02-23T20:59:00"/>
    <x v="4"/>
    <b v="0"/>
    <n v="185"/>
    <b v="1"/>
    <n v="1.130176111111111"/>
    <n v="109.96308108108107"/>
    <s v="music/classical music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x v="2539"/>
    <d v="2015-02-02T13:39:12"/>
    <x v="3"/>
    <b v="0"/>
    <n v="59"/>
    <b v="1"/>
    <n v="1.0024999999999999"/>
    <n v="169.91525423728814"/>
    <s v="music/classical music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x v="2540"/>
    <d v="2011-10-29T08:12:01"/>
    <x v="6"/>
    <b v="0"/>
    <n v="27"/>
    <b v="1"/>
    <n v="1.034"/>
    <n v="95.740740740740748"/>
    <s v="music/classical music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x v="2541"/>
    <d v="2013-09-26T02:46:58"/>
    <x v="4"/>
    <b v="0"/>
    <n v="63"/>
    <b v="1"/>
    <n v="1.0702857142857143"/>
    <n v="59.460317460317462"/>
    <s v="music/classical music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x v="2542"/>
    <d v="2013-09-30T19:59:00"/>
    <x v="4"/>
    <b v="0"/>
    <n v="13"/>
    <b v="1"/>
    <n v="1.0357142857142858"/>
    <n v="55.769230769230766"/>
    <s v="music/classical music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x v="2543"/>
    <d v="2011-01-01T19:00:00"/>
    <x v="7"/>
    <b v="0"/>
    <n v="13"/>
    <b v="1"/>
    <n v="1.5640000000000001"/>
    <n v="30.076923076923077"/>
    <s v="music/classical music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x v="2544"/>
    <d v="2012-07-08T04:29:29"/>
    <x v="5"/>
    <b v="0"/>
    <n v="57"/>
    <b v="1"/>
    <n v="1.0082"/>
    <n v="88.438596491228068"/>
    <s v="music/classical music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x v="2545"/>
    <d v="2015-02-26T16:30:00"/>
    <x v="0"/>
    <b v="0"/>
    <n v="61"/>
    <b v="1"/>
    <n v="1.9530000000000001"/>
    <n v="64.032786885245898"/>
    <s v="music/classical music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x v="2546"/>
    <d v="2013-10-04T21:00:00"/>
    <x v="4"/>
    <b v="0"/>
    <n v="65"/>
    <b v="1"/>
    <n v="1.1171428571428572"/>
    <n v="60.153846153846153"/>
    <s v="music/classical music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x v="2547"/>
    <d v="2012-04-04T09:33:23"/>
    <x v="5"/>
    <b v="0"/>
    <n v="134"/>
    <b v="1"/>
    <n v="1.1985454545454546"/>
    <n v="49.194029850746269"/>
    <s v="music/classical music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x v="2548"/>
    <d v="2016-09-29T20:27:00"/>
    <x v="2"/>
    <b v="0"/>
    <n v="37"/>
    <b v="1"/>
    <n v="1.0185"/>
    <n v="165.16216216216216"/>
    <s v="music/classical music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x v="2549"/>
    <d v="2013-05-31T09:00:00"/>
    <x v="4"/>
    <b v="0"/>
    <n v="37"/>
    <b v="1"/>
    <n v="1.0280254777070064"/>
    <n v="43.621621621621621"/>
    <s v="music/classical music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x v="2550"/>
    <d v="2015-10-07T19:59:00"/>
    <x v="0"/>
    <b v="0"/>
    <n v="150"/>
    <b v="1"/>
    <n v="1.0084615384615385"/>
    <n v="43.7"/>
    <s v="music/classical music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x v="2551"/>
    <d v="2012-03-21T12:48:00"/>
    <x v="5"/>
    <b v="0"/>
    <n v="56"/>
    <b v="1"/>
    <n v="1.0273469387755103"/>
    <n v="67.419642857142861"/>
    <s v="music/classical music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x v="2552"/>
    <d v="2017-03-05T11:26:21"/>
    <x v="1"/>
    <b v="0"/>
    <n v="18"/>
    <b v="1"/>
    <n v="1.0649999999999999"/>
    <n v="177.5"/>
    <s v="music/classical music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x v="2553"/>
    <d v="2012-09-20T20:46:47"/>
    <x v="5"/>
    <b v="0"/>
    <n v="60"/>
    <b v="1"/>
    <n v="1.5553333333333332"/>
    <n v="38.883333333333333"/>
    <s v="music/classical music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x v="2554"/>
    <d v="2015-05-31T19:59:00"/>
    <x v="0"/>
    <b v="0"/>
    <n v="67"/>
    <b v="1"/>
    <n v="1.228"/>
    <n v="54.985074626865675"/>
    <s v="music/classical music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x v="2555"/>
    <d v="2012-05-28T07:43:13"/>
    <x v="5"/>
    <b v="0"/>
    <n v="35"/>
    <b v="1"/>
    <n v="1.0734999999999999"/>
    <n v="61.342857142857142"/>
    <s v="music/classical music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x v="2556"/>
    <d v="2012-12-24T15:47:37"/>
    <x v="5"/>
    <b v="0"/>
    <n v="34"/>
    <b v="1"/>
    <n v="1.0550335570469798"/>
    <n v="23.117647058823529"/>
    <s v="music/classical music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x v="2557"/>
    <d v="2014-05-15T09:53:06"/>
    <x v="3"/>
    <b v="0"/>
    <n v="36"/>
    <b v="1"/>
    <n v="1.1844444444444444"/>
    <n v="29.611111111111111"/>
    <s v="music/classical music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x v="2558"/>
    <d v="2015-05-01T05:59:00"/>
    <x v="0"/>
    <b v="0"/>
    <n v="18"/>
    <b v="1"/>
    <n v="1.0888"/>
    <n v="75.611111111111114"/>
    <s v="music/classical music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x v="2559"/>
    <d v="2011-11-15T11:37:00"/>
    <x v="6"/>
    <b v="0"/>
    <n v="25"/>
    <b v="1"/>
    <n v="1.1125"/>
    <n v="35.6"/>
    <s v="music/classical music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x v="2560"/>
    <d v="2015-03-06T14:49:34"/>
    <x v="0"/>
    <b v="0"/>
    <n v="21"/>
    <b v="1"/>
    <n v="1.0009999999999999"/>
    <n v="143"/>
    <s v="music/classical music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x v="2561"/>
    <d v="2015-10-13T04:41:29"/>
    <x v="0"/>
    <b v="0"/>
    <n v="0"/>
    <b v="0"/>
    <n v="0"/>
    <e v="#DIV/0!"/>
    <s v="food/food trucks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x v="2562"/>
    <d v="2016-10-11T04:35:39"/>
    <x v="2"/>
    <b v="0"/>
    <n v="3"/>
    <b v="0"/>
    <n v="7.4999999999999997E-3"/>
    <n v="25"/>
    <s v="food/food trucks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x v="2563"/>
    <d v="2015-07-29T19:20:51"/>
    <x v="0"/>
    <b v="0"/>
    <n v="0"/>
    <b v="0"/>
    <n v="0"/>
    <e v="#DIV/0!"/>
    <s v="food/food trucks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x v="2564"/>
    <d v="2014-07-31T16:58:19"/>
    <x v="3"/>
    <b v="0"/>
    <n v="0"/>
    <b v="0"/>
    <n v="0"/>
    <e v="#DIV/0!"/>
    <s v="food/food trucks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x v="2565"/>
    <d v="2016-05-09T12:50:00"/>
    <x v="2"/>
    <b v="0"/>
    <n v="1"/>
    <b v="0"/>
    <n v="0.01"/>
    <n v="100"/>
    <s v="food/food trucks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x v="2566"/>
    <d v="2014-08-21T15:32:28"/>
    <x v="3"/>
    <b v="0"/>
    <n v="0"/>
    <b v="0"/>
    <n v="0"/>
    <e v="#DIV/0!"/>
    <s v="food/food trucks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x v="2567"/>
    <d v="2015-04-23T13:05:38"/>
    <x v="0"/>
    <b v="0"/>
    <n v="2"/>
    <b v="0"/>
    <n v="2.6666666666666666E-3"/>
    <n v="60"/>
    <s v="food/food trucks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x v="2568"/>
    <d v="2016-09-01T07:59:54"/>
    <x v="2"/>
    <b v="0"/>
    <n v="1"/>
    <b v="0"/>
    <n v="5.0000000000000001E-3"/>
    <n v="50"/>
    <s v="food/food trucks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x v="2569"/>
    <d v="2015-09-16T18:31:52"/>
    <x v="0"/>
    <b v="0"/>
    <n v="2"/>
    <b v="0"/>
    <n v="2.2307692307692306E-2"/>
    <n v="72.5"/>
    <s v="food/food trucks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x v="2570"/>
    <d v="2017-02-08T13:40:35"/>
    <x v="1"/>
    <b v="0"/>
    <n v="2"/>
    <b v="0"/>
    <n v="8.4285714285714294E-3"/>
    <n v="29.5"/>
    <s v="food/food trucks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x v="2571"/>
    <d v="2016-05-19T00:12:01"/>
    <x v="2"/>
    <b v="0"/>
    <n v="4"/>
    <b v="0"/>
    <n v="2.5000000000000001E-3"/>
    <n v="62.5"/>
    <s v="food/food trucks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x v="2572"/>
    <d v="2015-04-12T18:51:57"/>
    <x v="0"/>
    <b v="0"/>
    <n v="0"/>
    <b v="0"/>
    <n v="0"/>
    <e v="#DIV/0!"/>
    <s v="food/food trucks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x v="2573"/>
    <d v="2014-08-23T06:12:29"/>
    <x v="3"/>
    <b v="0"/>
    <n v="0"/>
    <b v="0"/>
    <n v="0"/>
    <e v="#DIV/0!"/>
    <s v="food/food trucks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x v="2574"/>
    <d v="2016-05-18T11:49:05"/>
    <x v="2"/>
    <b v="0"/>
    <n v="0"/>
    <b v="0"/>
    <n v="0"/>
    <e v="#DIV/0!"/>
    <s v="food/food trucks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x v="2575"/>
    <d v="2015-01-11T18:36:34"/>
    <x v="3"/>
    <b v="0"/>
    <n v="0"/>
    <b v="0"/>
    <n v="0"/>
    <e v="#DIV/0!"/>
    <s v="food/food trucks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x v="2576"/>
    <d v="2015-04-10T15:14:07"/>
    <x v="0"/>
    <b v="0"/>
    <n v="0"/>
    <b v="0"/>
    <n v="0"/>
    <e v="#DIV/0!"/>
    <s v="food/food trucks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x v="2577"/>
    <d v="2014-08-04T11:41:37"/>
    <x v="3"/>
    <b v="0"/>
    <n v="0"/>
    <b v="0"/>
    <n v="0"/>
    <e v="#DIV/0!"/>
    <s v="food/food trucks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x v="2578"/>
    <d v="2015-10-09T09:00:00"/>
    <x v="0"/>
    <b v="0"/>
    <n v="0"/>
    <b v="0"/>
    <n v="0"/>
    <e v="#DIV/0!"/>
    <s v="food/food trucks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x v="2579"/>
    <d v="2014-09-15T11:55:03"/>
    <x v="3"/>
    <b v="0"/>
    <n v="12"/>
    <b v="0"/>
    <n v="1.3849999999999999E-3"/>
    <n v="23.083333333333332"/>
    <s v="food/food trucks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x v="2580"/>
    <d v="2015-05-15T19:00:00"/>
    <x v="0"/>
    <b v="0"/>
    <n v="2"/>
    <b v="0"/>
    <n v="6.0000000000000001E-3"/>
    <n v="25.5"/>
    <s v="food/food trucks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x v="2581"/>
    <d v="2015-11-16T08:04:58"/>
    <x v="0"/>
    <b v="0"/>
    <n v="11"/>
    <b v="0"/>
    <n v="0.106"/>
    <n v="48.18181818181818"/>
    <s v="food/food trucks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x v="2582"/>
    <d v="2016-10-29T15:43:54"/>
    <x v="2"/>
    <b v="0"/>
    <n v="1"/>
    <b v="0"/>
    <n v="1.1111111111111112E-5"/>
    <n v="1"/>
    <s v="food/food trucks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x v="2583"/>
    <d v="2015-03-16T09:28:00"/>
    <x v="0"/>
    <b v="0"/>
    <n v="5"/>
    <b v="0"/>
    <n v="5.0000000000000001E-3"/>
    <n v="1"/>
    <s v="food/food trucks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x v="2584"/>
    <d v="2015-06-14T20:09:29"/>
    <x v="0"/>
    <b v="0"/>
    <n v="0"/>
    <b v="0"/>
    <n v="0"/>
    <e v="#DIV/0!"/>
    <s v="food/food trucks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x v="2585"/>
    <d v="2014-07-05T15:07:12"/>
    <x v="3"/>
    <b v="0"/>
    <n v="1"/>
    <b v="0"/>
    <n v="1.6666666666666668E-3"/>
    <n v="50"/>
    <s v="food/food trucks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x v="2586"/>
    <d v="2015-12-24T23:55:36"/>
    <x v="0"/>
    <b v="0"/>
    <n v="1"/>
    <b v="0"/>
    <n v="1.6666666666666668E-3"/>
    <n v="5"/>
    <s v="food/food trucks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x v="2587"/>
    <d v="2015-12-30T08:12:33"/>
    <x v="0"/>
    <b v="0"/>
    <n v="6"/>
    <b v="0"/>
    <n v="2.4340000000000001E-2"/>
    <n v="202.83333333333334"/>
    <s v="food/food trucks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x v="2588"/>
    <d v="2015-03-31T05:14:00"/>
    <x v="0"/>
    <b v="0"/>
    <n v="8"/>
    <b v="0"/>
    <n v="3.8833333333333331E-2"/>
    <n v="29.125"/>
    <s v="food/food trucks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x v="2589"/>
    <d v="2016-03-23T03:52:07"/>
    <x v="2"/>
    <b v="0"/>
    <n v="1"/>
    <b v="0"/>
    <n v="1E-4"/>
    <n v="5"/>
    <s v="food/food trucks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x v="2590"/>
    <d v="2016-01-26T06:08:17"/>
    <x v="2"/>
    <b v="0"/>
    <n v="0"/>
    <b v="0"/>
    <n v="0"/>
    <e v="#DIV/0!"/>
    <s v="food/food trucks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x v="2591"/>
    <d v="2016-03-13T12:45:24"/>
    <x v="2"/>
    <b v="0"/>
    <n v="2"/>
    <b v="0"/>
    <n v="1.7333333333333333E-2"/>
    <n v="13"/>
    <s v="food/food trucks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x v="2592"/>
    <d v="2014-10-05T11:13:41"/>
    <x v="3"/>
    <b v="0"/>
    <n v="1"/>
    <b v="0"/>
    <n v="1.6666666666666668E-3"/>
    <n v="50"/>
    <s v="food/food trucks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x v="2593"/>
    <d v="2015-04-25T12:17:06"/>
    <x v="0"/>
    <b v="0"/>
    <n v="0"/>
    <b v="0"/>
    <n v="0"/>
    <e v="#DIV/0!"/>
    <s v="food/food trucks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x v="2594"/>
    <d v="2014-08-07T15:13:48"/>
    <x v="3"/>
    <b v="0"/>
    <n v="1"/>
    <b v="0"/>
    <n v="1.2500000000000001E-5"/>
    <n v="1"/>
    <s v="food/food trucks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x v="2595"/>
    <d v="2017-02-23T21:51:40"/>
    <x v="1"/>
    <b v="0"/>
    <n v="19"/>
    <b v="0"/>
    <n v="0.12166666666666667"/>
    <n v="96.05263157894737"/>
    <s v="food/food trucks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x v="2596"/>
    <d v="2014-08-07T07:56:49"/>
    <x v="3"/>
    <b v="0"/>
    <n v="27"/>
    <b v="0"/>
    <n v="0.23588571428571428"/>
    <n v="305.77777777777777"/>
    <s v="food/food trucks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x v="2597"/>
    <d v="2016-06-19T00:11:57"/>
    <x v="2"/>
    <b v="0"/>
    <n v="7"/>
    <b v="0"/>
    <n v="5.6666666666666664E-2"/>
    <n v="12.142857142857142"/>
    <s v="food/food trucks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x v="2598"/>
    <d v="2015-09-23T12:10:01"/>
    <x v="0"/>
    <b v="0"/>
    <n v="14"/>
    <b v="0"/>
    <n v="0.39"/>
    <n v="83.571428571428569"/>
    <s v="food/food trucks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x v="2599"/>
    <d v="2014-08-03T10:05:47"/>
    <x v="3"/>
    <b v="0"/>
    <n v="5"/>
    <b v="0"/>
    <n v="9.9546510341776348E-3"/>
    <n v="18"/>
    <s v="food/food trucks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x v="2600"/>
    <d v="2016-03-25T12:36:40"/>
    <x v="2"/>
    <b v="0"/>
    <n v="30"/>
    <b v="0"/>
    <n v="6.9320000000000007E-2"/>
    <n v="115.53333333333333"/>
    <s v="food/food trucks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x v="2601"/>
    <d v="2012-09-12T19:59:00"/>
    <x v="5"/>
    <b v="1"/>
    <n v="151"/>
    <b v="1"/>
    <n v="6.6139999999999999"/>
    <n v="21.900662251655628"/>
    <s v="technology/space exploration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x v="2602"/>
    <d v="2014-11-12T13:20:00"/>
    <x v="3"/>
    <b v="1"/>
    <n v="489"/>
    <b v="1"/>
    <n v="3.2609166666666667"/>
    <n v="80.022494887525568"/>
    <s v="technology/space exploration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x v="2603"/>
    <d v="2013-12-23T13:54:14"/>
    <x v="4"/>
    <b v="1"/>
    <n v="50"/>
    <b v="1"/>
    <n v="1.0148571428571429"/>
    <n v="35.520000000000003"/>
    <s v="technology/space exploration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x v="2604"/>
    <d v="2012-04-28T17:13:43"/>
    <x v="5"/>
    <b v="1"/>
    <n v="321"/>
    <b v="1"/>
    <n v="1.0421799999999999"/>
    <n v="64.933333333333323"/>
    <s v="technology/space exploration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x v="2605"/>
    <d v="2016-06-17T04:59:50"/>
    <x v="2"/>
    <b v="1"/>
    <n v="1762"/>
    <b v="1"/>
    <n v="1.0742157000000001"/>
    <n v="60.965703745743475"/>
    <s v="technology/space exploration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x v="2606"/>
    <d v="2014-04-29T09:06:22"/>
    <x v="3"/>
    <b v="1"/>
    <n v="385"/>
    <b v="1"/>
    <n v="1.1005454545454545"/>
    <n v="31.444155844155844"/>
    <s v="technology/space exploration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x v="2607"/>
    <d v="2015-08-11T18:00:00"/>
    <x v="0"/>
    <b v="1"/>
    <n v="398"/>
    <b v="1"/>
    <n v="4.077"/>
    <n v="81.949748743718587"/>
    <s v="technology/space exploration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x v="2608"/>
    <d v="2017-03-14T16:00:00"/>
    <x v="1"/>
    <b v="1"/>
    <n v="304"/>
    <b v="1"/>
    <n v="2.2392500000000002"/>
    <n v="58.92763157894737"/>
    <s v="technology/space exploration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x v="2609"/>
    <d v="2012-07-14T21:42:31"/>
    <x v="5"/>
    <b v="1"/>
    <n v="676"/>
    <b v="1"/>
    <n v="3.038011142857143"/>
    <n v="157.29347633136095"/>
    <s v="technology/space exploration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x v="2610"/>
    <d v="2016-08-21T22:59:00"/>
    <x v="2"/>
    <b v="1"/>
    <n v="577"/>
    <b v="1"/>
    <n v="1.4132510432681749"/>
    <n v="55.758509532062391"/>
    <s v="technology/space exploration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x v="2611"/>
    <d v="2017-01-02T14:59:00"/>
    <x v="2"/>
    <b v="1"/>
    <n v="3663"/>
    <b v="1"/>
    <n v="27.906363636363636"/>
    <n v="83.802893802893806"/>
    <s v="technology/space exploration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x v="2612"/>
    <d v="2015-01-08T19:26:10"/>
    <x v="3"/>
    <b v="1"/>
    <n v="294"/>
    <b v="1"/>
    <n v="1.7176130000000001"/>
    <n v="58.422210884353746"/>
    <s v="technology/space exploration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x v="2613"/>
    <d v="2012-09-21T11:38:14"/>
    <x v="5"/>
    <b v="1"/>
    <n v="28"/>
    <b v="1"/>
    <n v="1.0101333333333333"/>
    <n v="270.57142857142856"/>
    <s v="technology/space exploration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x v="2614"/>
    <d v="2014-04-29T21:00:00"/>
    <x v="3"/>
    <b v="1"/>
    <n v="100"/>
    <b v="1"/>
    <n v="1.02"/>
    <n v="107.1"/>
    <s v="technology/space exploration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x v="2615"/>
    <d v="2016-04-30T04:00:00"/>
    <x v="2"/>
    <b v="0"/>
    <n v="72"/>
    <b v="1"/>
    <n v="1.6976511744127936"/>
    <n v="47.180555555555557"/>
    <s v="technology/space exploration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x v="2616"/>
    <d v="2015-08-25T15:52:09"/>
    <x v="0"/>
    <b v="1"/>
    <n v="238"/>
    <b v="1"/>
    <n v="1.14534"/>
    <n v="120.30882352941177"/>
    <s v="technology/space exploration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x v="2617"/>
    <d v="2014-10-20T12:59:11"/>
    <x v="3"/>
    <b v="1"/>
    <n v="159"/>
    <b v="1"/>
    <n v="8.7759999999999998"/>
    <n v="27.59748427672956"/>
    <s v="technology/space exploration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x v="2618"/>
    <d v="2015-12-01T12:01:01"/>
    <x v="0"/>
    <b v="1"/>
    <n v="77"/>
    <b v="1"/>
    <n v="1.0538666666666667"/>
    <n v="205.2987012987013"/>
    <s v="technology/space exploration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x v="2619"/>
    <d v="2015-10-23T03:00:00"/>
    <x v="0"/>
    <b v="1"/>
    <n v="53"/>
    <b v="1"/>
    <n v="1.8839999999999999"/>
    <n v="35.547169811320757"/>
    <s v="technology/space exploration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x v="2620"/>
    <d v="2015-10-10T17:00:00"/>
    <x v="0"/>
    <b v="1"/>
    <n v="1251"/>
    <b v="1"/>
    <n v="1.436523076923077"/>
    <n v="74.639488409272587"/>
    <s v="technology/space exploration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x v="2621"/>
    <d v="2015-05-21T09:56:28"/>
    <x v="0"/>
    <b v="1"/>
    <n v="465"/>
    <b v="1"/>
    <n v="1.4588000000000001"/>
    <n v="47.058064516129029"/>
    <s v="technology/space exploration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x v="2622"/>
    <d v="2016-12-30T09:50:16"/>
    <x v="2"/>
    <b v="0"/>
    <n v="74"/>
    <b v="1"/>
    <n v="1.3118399999999999"/>
    <n v="26.591351351351353"/>
    <s v="technology/space exploration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x v="2623"/>
    <d v="2016-12-01T22:09:26"/>
    <x v="2"/>
    <b v="0"/>
    <n v="62"/>
    <b v="1"/>
    <n v="1.1399999999999999"/>
    <n v="36.774193548387096"/>
    <s v="technology/space exploration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x v="2624"/>
    <d v="2012-09-13T02:07:02"/>
    <x v="5"/>
    <b v="0"/>
    <n v="3468"/>
    <b v="1"/>
    <n v="13.794206249999998"/>
    <n v="31.820544982698959"/>
    <s v="technology/space exploration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x v="2625"/>
    <d v="2016-11-09T12:26:48"/>
    <x v="2"/>
    <b v="0"/>
    <n v="52"/>
    <b v="1"/>
    <n v="9.56"/>
    <n v="27.576923076923077"/>
    <s v="technology/space exploration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x v="2626"/>
    <d v="2015-06-03T07:04:29"/>
    <x v="0"/>
    <b v="0"/>
    <n v="50"/>
    <b v="1"/>
    <n v="1.1200000000000001"/>
    <n v="56"/>
    <s v="technology/space exploration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x v="2627"/>
    <d v="2015-11-26T12:54:21"/>
    <x v="0"/>
    <b v="0"/>
    <n v="45"/>
    <b v="1"/>
    <n v="6.4666666666666668"/>
    <n v="21.555555555555557"/>
    <s v="technology/space exploration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x v="2628"/>
    <d v="2014-11-30T15:11:07"/>
    <x v="3"/>
    <b v="0"/>
    <n v="21"/>
    <b v="1"/>
    <n v="1.1036948748510131"/>
    <n v="44.095238095238095"/>
    <s v="technology/space exploration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x v="2629"/>
    <d v="2015-05-14T04:55:22"/>
    <x v="0"/>
    <b v="0"/>
    <n v="100"/>
    <b v="1"/>
    <n v="1.2774000000000001"/>
    <n v="63.87"/>
    <s v="technology/space exploration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x v="2630"/>
    <d v="2016-06-30T02:00:00"/>
    <x v="2"/>
    <b v="0"/>
    <n v="81"/>
    <b v="1"/>
    <n v="1.579"/>
    <n v="38.987654320987652"/>
    <s v="technology/space exploration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x v="2631"/>
    <d v="2015-08-29T20:03:47"/>
    <x v="0"/>
    <b v="0"/>
    <n v="286"/>
    <b v="1"/>
    <n v="1.1466525000000001"/>
    <n v="80.185489510489504"/>
    <s v="technology/space exploration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x v="2632"/>
    <d v="2016-05-28T17:28:59"/>
    <x v="2"/>
    <b v="0"/>
    <n v="42"/>
    <b v="1"/>
    <n v="1.3700934579439252"/>
    <n v="34.904761904761905"/>
    <s v="technology/space exploration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x v="2633"/>
    <d v="2014-02-27T15:00:00"/>
    <x v="3"/>
    <b v="0"/>
    <n v="199"/>
    <b v="1"/>
    <n v="3.5461999999999998"/>
    <n v="89.100502512562812"/>
    <s v="technology/space exploration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x v="2634"/>
    <d v="2016-09-29T07:45:21"/>
    <x v="2"/>
    <b v="0"/>
    <n v="25"/>
    <b v="1"/>
    <n v="1.0602150537634409"/>
    <n v="39.44"/>
    <s v="technology/space exploration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x v="2635"/>
    <d v="2015-03-09T13:49:21"/>
    <x v="0"/>
    <b v="0"/>
    <n v="84"/>
    <b v="1"/>
    <n v="1"/>
    <n v="136.9047619047619"/>
    <s v="technology/space exploration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x v="2636"/>
    <d v="2016-10-15T17:00:00"/>
    <x v="2"/>
    <b v="0"/>
    <n v="50"/>
    <b v="1"/>
    <n v="1.873"/>
    <n v="37.46"/>
    <s v="technology/space exploration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x v="2637"/>
    <d v="2016-10-12T05:11:15"/>
    <x v="2"/>
    <b v="0"/>
    <n v="26"/>
    <b v="1"/>
    <n v="1.6619999999999999"/>
    <n v="31.96153846153846"/>
    <s v="technology/space exploration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x v="2638"/>
    <d v="2015-01-15T13:54:55"/>
    <x v="3"/>
    <b v="0"/>
    <n v="14"/>
    <b v="1"/>
    <n v="1.0172910662824208"/>
    <n v="25.214285714285715"/>
    <s v="technology/space exploration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x v="2639"/>
    <d v="2015-02-19T12:45:48"/>
    <x v="0"/>
    <b v="0"/>
    <n v="49"/>
    <b v="1"/>
    <n v="1.64"/>
    <n v="10.040816326530612"/>
    <s v="technology/space exploration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x v="2640"/>
    <d v="2015-06-07T19:51:14"/>
    <x v="0"/>
    <b v="0"/>
    <n v="69"/>
    <b v="1"/>
    <n v="1.0566666666666666"/>
    <n v="45.94202898550725"/>
    <s v="technology/space exploration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x v="2641"/>
    <d v="2014-09-15T12:09:00"/>
    <x v="3"/>
    <b v="0"/>
    <n v="1"/>
    <b v="0"/>
    <n v="0.01"/>
    <n v="15"/>
    <s v="technology/space exploration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x v="2642"/>
    <d v="2016-07-14T22:57:00"/>
    <x v="2"/>
    <b v="0"/>
    <n v="0"/>
    <b v="0"/>
    <n v="0"/>
    <e v="#DIV/0!"/>
    <s v="technology/space exploration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x v="2643"/>
    <d v="2016-12-20T23:59:00"/>
    <x v="2"/>
    <b v="1"/>
    <n v="1501"/>
    <b v="0"/>
    <n v="0.33559730999999998"/>
    <n v="223.58248500999335"/>
    <s v="technology/space exploration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x v="2644"/>
    <d v="2017-03-10T11:00:35"/>
    <x v="1"/>
    <b v="1"/>
    <n v="52"/>
    <b v="0"/>
    <n v="2.053E-2"/>
    <n v="39.480769230769234"/>
    <s v="technology/space exploration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x v="2645"/>
    <d v="2014-11-08T13:13:23"/>
    <x v="3"/>
    <b v="1"/>
    <n v="23"/>
    <b v="0"/>
    <n v="0.105"/>
    <n v="91.304347826086953"/>
    <s v="technology/space exploration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x v="2646"/>
    <d v="2015-09-08T23:31:09"/>
    <x v="0"/>
    <b v="1"/>
    <n v="535"/>
    <b v="0"/>
    <n v="8.4172839999999999E-2"/>
    <n v="78.666205607476627"/>
    <s v="technology/space exploration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x v="2647"/>
    <d v="2015-08-13T22:16:59"/>
    <x v="0"/>
    <b v="0"/>
    <n v="3"/>
    <b v="0"/>
    <n v="1.44E-2"/>
    <n v="12"/>
    <s v="technology/space exploration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x v="2648"/>
    <d v="2016-03-09T09:09:20"/>
    <x v="2"/>
    <b v="0"/>
    <n v="6"/>
    <b v="0"/>
    <n v="8.8333333333333337E-3"/>
    <n v="17.666666666666668"/>
    <s v="technology/space exploration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x v="2649"/>
    <d v="2016-02-01T15:55:41"/>
    <x v="0"/>
    <b v="0"/>
    <n v="3"/>
    <b v="0"/>
    <n v="9.9200000000000004E-4"/>
    <n v="41.333333333333336"/>
    <s v="technology/space exploration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x v="2650"/>
    <d v="2016-12-21T06:59:03"/>
    <x v="2"/>
    <b v="0"/>
    <n v="5"/>
    <b v="0"/>
    <n v="5.966666666666667E-3"/>
    <n v="71.599999999999994"/>
    <s v="technology/space exploration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x v="2651"/>
    <d v="2015-12-17T11:20:09"/>
    <x v="0"/>
    <b v="0"/>
    <n v="17"/>
    <b v="0"/>
    <n v="1.8689285714285714E-2"/>
    <n v="307.8235294117647"/>
    <s v="technology/space exploration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x v="2652"/>
    <d v="2014-12-09T19:48:45"/>
    <x v="3"/>
    <b v="0"/>
    <n v="11"/>
    <b v="0"/>
    <n v="8.8500000000000002E-3"/>
    <n v="80.454545454545453"/>
    <s v="technology/space exploration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x v="2653"/>
    <d v="2014-06-12T20:00:00"/>
    <x v="3"/>
    <b v="0"/>
    <n v="70"/>
    <b v="0"/>
    <n v="0.1152156862745098"/>
    <n v="83.942857142857136"/>
    <s v="technology/space exploration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x v="2654"/>
    <d v="2015-04-21T05:25:26"/>
    <x v="0"/>
    <b v="0"/>
    <n v="6"/>
    <b v="0"/>
    <n v="5.1000000000000004E-4"/>
    <n v="8.5"/>
    <s v="technology/space exploration"/>
    <x v="2"/>
    <x v="36"/>
  </r>
  <r>
    <n v="2655"/>
    <s v="Balloons (Canceled)"/>
    <s v="Thank you for your support!"/>
    <n v="15000"/>
    <n v="3155"/>
    <x v="1"/>
    <x v="0"/>
    <s v="USD"/>
    <n v="1455048000"/>
    <n v="1452631647"/>
    <x v="2655"/>
    <d v="2016-02-09T12:00:00"/>
    <x v="2"/>
    <b v="0"/>
    <n v="43"/>
    <b v="0"/>
    <n v="0.21033333333333334"/>
    <n v="73.372093023255815"/>
    <s v="technology/space exploration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x v="2656"/>
    <d v="2017-03-12T11:00:00"/>
    <x v="1"/>
    <b v="0"/>
    <n v="152"/>
    <b v="0"/>
    <n v="0.11436666666666667"/>
    <n v="112.86184210526316"/>
    <s v="technology/space exploration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x v="2657"/>
    <d v="2016-08-02T17:30:00"/>
    <x v="2"/>
    <b v="0"/>
    <n v="59"/>
    <b v="0"/>
    <n v="0.18737933333333334"/>
    <n v="95.277627118644077"/>
    <s v="technology/space exploration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x v="2658"/>
    <d v="2016-07-30T13:13:14"/>
    <x v="2"/>
    <b v="0"/>
    <n v="4"/>
    <b v="0"/>
    <n v="9.2857142857142856E-4"/>
    <n v="22.75"/>
    <s v="technology/space exploration"/>
    <x v="2"/>
    <x v="36"/>
  </r>
  <r>
    <n v="2659"/>
    <s v="test (Canceled)"/>
    <s v="test"/>
    <n v="49000"/>
    <n v="1333"/>
    <x v="1"/>
    <x v="0"/>
    <s v="USD"/>
    <n v="1429321210"/>
    <n v="1426729210"/>
    <x v="2659"/>
    <d v="2015-04-17T17:40:10"/>
    <x v="0"/>
    <b v="0"/>
    <n v="10"/>
    <b v="0"/>
    <n v="2.720408163265306E-2"/>
    <n v="133.30000000000001"/>
    <s v="technology/space exploration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x v="2660"/>
    <d v="2015-11-24T10:06:58"/>
    <x v="0"/>
    <b v="0"/>
    <n v="5"/>
    <b v="0"/>
    <n v="9.5E-4"/>
    <n v="3.8"/>
    <s v="technology/space exploration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x v="2661"/>
    <d v="2013-10-25T15:00:10"/>
    <x v="4"/>
    <b v="0"/>
    <n v="60"/>
    <b v="1"/>
    <n v="1.0289999999999999"/>
    <n v="85.75"/>
    <s v="technology/makerspaces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x v="2662"/>
    <d v="2015-08-21T09:55:13"/>
    <x v="0"/>
    <b v="0"/>
    <n v="80"/>
    <b v="1"/>
    <n v="1.0680000000000001"/>
    <n v="267"/>
    <s v="technology/makerspaces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x v="2663"/>
    <d v="2015-09-04T07:00:00"/>
    <x v="0"/>
    <b v="0"/>
    <n v="56"/>
    <b v="1"/>
    <n v="1.0459624999999999"/>
    <n v="373.55803571428572"/>
    <s v="technology/makerspaces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x v="2664"/>
    <d v="2015-12-08T22:59:00"/>
    <x v="0"/>
    <b v="0"/>
    <n v="104"/>
    <b v="1"/>
    <n v="1.0342857142857143"/>
    <n v="174.03846153846155"/>
    <s v="technology/makerspaces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x v="2665"/>
    <d v="2015-05-04T13:29:34"/>
    <x v="0"/>
    <b v="0"/>
    <n v="46"/>
    <b v="1"/>
    <n v="1.2314285714285715"/>
    <n v="93.695652173913047"/>
    <s v="technology/makerspaces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x v="2666"/>
    <d v="2015-09-25T13:00:00"/>
    <x v="0"/>
    <b v="0"/>
    <n v="206"/>
    <b v="1"/>
    <n v="1.592951"/>
    <n v="77.327718446601949"/>
    <s v="technology/makerspaces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x v="2667"/>
    <d v="2016-02-10T14:13:36"/>
    <x v="2"/>
    <b v="0"/>
    <n v="18"/>
    <b v="1"/>
    <n v="1.1066666666666667"/>
    <n v="92.222222222222229"/>
    <s v="technology/makerspaces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x v="2668"/>
    <d v="2015-11-09T06:32:00"/>
    <x v="0"/>
    <b v="0"/>
    <n v="28"/>
    <b v="1"/>
    <n v="1.7070000000000001"/>
    <n v="60.964285714285715"/>
    <s v="technology/makerspaces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x v="2669"/>
    <d v="2016-01-09T16:51:36"/>
    <x v="0"/>
    <b v="0"/>
    <n v="11"/>
    <b v="1"/>
    <n v="1.25125"/>
    <n v="91"/>
    <s v="technology/makerspaces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x v="2670"/>
    <d v="2014-07-28T16:29:40"/>
    <x v="3"/>
    <b v="1"/>
    <n v="60"/>
    <b v="0"/>
    <n v="6.4158609339642042E-2"/>
    <n v="41.583333333333336"/>
    <s v="technology/makerspaces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x v="2671"/>
    <d v="2014-12-19T11:38:00"/>
    <x v="3"/>
    <b v="1"/>
    <n v="84"/>
    <b v="0"/>
    <n v="0.11344"/>
    <n v="33.761904761904759"/>
    <s v="technology/makerspaces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x v="2672"/>
    <d v="2015-12-27T22:00:00"/>
    <x v="0"/>
    <b v="1"/>
    <n v="47"/>
    <b v="0"/>
    <n v="0.33189999999999997"/>
    <n v="70.61702127659575"/>
    <s v="technology/makerspaces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x v="2673"/>
    <d v="2014-10-29T14:45:00"/>
    <x v="3"/>
    <b v="1"/>
    <n v="66"/>
    <b v="0"/>
    <n v="0.27579999999999999"/>
    <n v="167.15151515151516"/>
    <s v="technology/makerspaces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x v="2674"/>
    <d v="2016-07-04T20:59:00"/>
    <x v="2"/>
    <b v="1"/>
    <n v="171"/>
    <b v="0"/>
    <n v="0.62839999999999996"/>
    <n v="128.61988304093566"/>
    <s v="technology/makerspaces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x v="2675"/>
    <d v="2014-11-10T13:34:49"/>
    <x v="3"/>
    <b v="1"/>
    <n v="29"/>
    <b v="0"/>
    <n v="7.5880000000000003E-2"/>
    <n v="65.41379310344827"/>
    <s v="technology/makerspaces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x v="2676"/>
    <d v="2016-05-22T06:59:34"/>
    <x v="2"/>
    <b v="0"/>
    <n v="9"/>
    <b v="0"/>
    <n v="0.50380952380952382"/>
    <n v="117.55555555555556"/>
    <s v="technology/makerspaces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x v="2677"/>
    <d v="2014-07-02T16:42:23"/>
    <x v="3"/>
    <b v="0"/>
    <n v="27"/>
    <b v="0"/>
    <n v="0.17512820512820512"/>
    <n v="126.48148148148148"/>
    <s v="technology/makerspaces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x v="2678"/>
    <d v="2015-09-24T11:09:25"/>
    <x v="0"/>
    <b v="0"/>
    <n v="2"/>
    <b v="0"/>
    <n v="1.3750000000000001E-4"/>
    <n v="550"/>
    <s v="technology/makerspaces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x v="2679"/>
    <d v="2015-02-27T16:01:34"/>
    <x v="0"/>
    <b v="0"/>
    <n v="3"/>
    <b v="0"/>
    <n v="3.3E-3"/>
    <n v="44"/>
    <s v="technology/makerspaces"/>
    <x v="2"/>
    <x v="37"/>
  </r>
  <r>
    <n v="2680"/>
    <s v="iHeart Pillow"/>
    <s v="iHeartPillow, Connecting loved ones"/>
    <n v="32000"/>
    <n v="276"/>
    <x v="2"/>
    <x v="3"/>
    <s v="EUR"/>
    <n v="1459915491"/>
    <n v="1457327091"/>
    <x v="2680"/>
    <d v="2016-04-05T20:04:51"/>
    <x v="2"/>
    <b v="0"/>
    <n v="4"/>
    <b v="0"/>
    <n v="8.6250000000000007E-3"/>
    <n v="69"/>
    <s v="technology/makerspaces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x v="2681"/>
    <d v="2014-07-10T13:29:10"/>
    <x v="3"/>
    <b v="0"/>
    <n v="2"/>
    <b v="0"/>
    <n v="6.875E-3"/>
    <n v="27.5"/>
    <s v="food/food trucks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x v="2682"/>
    <d v="2014-11-21T21:59:00"/>
    <x v="3"/>
    <b v="0"/>
    <n v="20"/>
    <b v="0"/>
    <n v="0.28299999999999997"/>
    <n v="84.9"/>
    <s v="food/food trucks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x v="2683"/>
    <d v="2015-03-01T10:07:20"/>
    <x v="0"/>
    <b v="0"/>
    <n v="3"/>
    <b v="0"/>
    <n v="2.3999999999999998E-3"/>
    <n v="12"/>
    <s v="food/food trucks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x v="2684"/>
    <d v="2014-08-09T13:57:05"/>
    <x v="3"/>
    <b v="0"/>
    <n v="4"/>
    <b v="0"/>
    <n v="1.1428571428571429E-2"/>
    <n v="200"/>
    <s v="food/food trucks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x v="2685"/>
    <d v="2015-04-27T07:42:10"/>
    <x v="0"/>
    <b v="0"/>
    <n v="1"/>
    <b v="0"/>
    <n v="2.0000000000000001E-4"/>
    <n v="10"/>
    <s v="food/food trucks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x v="2686"/>
    <d v="2014-09-30T15:23:43"/>
    <x v="3"/>
    <b v="0"/>
    <n v="0"/>
    <b v="0"/>
    <n v="0"/>
    <e v="#DIV/0!"/>
    <s v="food/food trucks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x v="2687"/>
    <d v="2015-06-29T07:21:58"/>
    <x v="0"/>
    <b v="0"/>
    <n v="0"/>
    <b v="0"/>
    <n v="0"/>
    <e v="#DIV/0!"/>
    <s v="food/food trucks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x v="2688"/>
    <d v="2015-02-23T19:00:00"/>
    <x v="0"/>
    <b v="0"/>
    <n v="14"/>
    <b v="0"/>
    <n v="1.48E-3"/>
    <n v="5.2857142857142856"/>
    <s v="food/food trucks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x v="2689"/>
    <d v="2016-07-30T15:04:50"/>
    <x v="2"/>
    <b v="0"/>
    <n v="1"/>
    <b v="0"/>
    <n v="2.8571428571428571E-5"/>
    <n v="1"/>
    <s v="food/food trucks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x v="2690"/>
    <d v="2015-06-02T18:31:16"/>
    <x v="0"/>
    <b v="0"/>
    <n v="118"/>
    <b v="0"/>
    <n v="0.107325"/>
    <n v="72.762711864406782"/>
    <s v="food/food trucks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x v="2691"/>
    <d v="2015-05-10T09:22:37"/>
    <x v="0"/>
    <b v="0"/>
    <n v="2"/>
    <b v="0"/>
    <n v="5.3846153846153844E-4"/>
    <n v="17.5"/>
    <s v="food/food trucks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x v="2692"/>
    <d v="2015-03-24T23:01:00"/>
    <x v="0"/>
    <b v="0"/>
    <n v="1"/>
    <b v="0"/>
    <n v="7.1428571428571426E-3"/>
    <n v="25"/>
    <s v="food/food trucks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x v="2693"/>
    <d v="2014-08-12T19:19:26"/>
    <x v="3"/>
    <b v="0"/>
    <n v="3"/>
    <b v="0"/>
    <n v="8.0000000000000002E-3"/>
    <n v="13.333333333333334"/>
    <s v="food/food trucks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x v="2694"/>
    <d v="2014-09-25T19:22:19"/>
    <x v="3"/>
    <b v="0"/>
    <n v="1"/>
    <b v="0"/>
    <n v="3.3333333333333335E-5"/>
    <n v="1"/>
    <s v="food/food trucks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x v="2695"/>
    <d v="2015-04-13T19:21:58"/>
    <x v="0"/>
    <b v="0"/>
    <n v="3"/>
    <b v="0"/>
    <n v="4.7333333333333333E-3"/>
    <n v="23.666666666666668"/>
    <s v="food/food trucks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x v="2696"/>
    <d v="2014-12-25T12:16:00"/>
    <x v="3"/>
    <b v="0"/>
    <n v="38"/>
    <b v="0"/>
    <n v="5.6500000000000002E-2"/>
    <n v="89.21052631578948"/>
    <s v="food/food trucks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x v="2697"/>
    <d v="2015-08-02T14:00:00"/>
    <x v="0"/>
    <b v="0"/>
    <n v="52"/>
    <b v="0"/>
    <n v="0.26352173913043481"/>
    <n v="116.55769230769231"/>
    <s v="food/food trucks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x v="2698"/>
    <d v="2014-06-27T13:33:28"/>
    <x v="3"/>
    <b v="0"/>
    <n v="2"/>
    <b v="0"/>
    <n v="3.2512500000000002E-3"/>
    <n v="13.005000000000001"/>
    <s v="food/food trucks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x v="2699"/>
    <d v="2014-08-08T13:31:03"/>
    <x v="3"/>
    <b v="0"/>
    <n v="0"/>
    <b v="0"/>
    <n v="0"/>
    <e v="#DIV/0!"/>
    <s v="food/food trucks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x v="2700"/>
    <d v="2014-09-18T12:59:32"/>
    <x v="3"/>
    <b v="0"/>
    <n v="4"/>
    <b v="0"/>
    <n v="7.0007000700070005E-3"/>
    <n v="17.5"/>
    <s v="food/food trucks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x v="2701"/>
    <d v="2017-04-07T09:35:34"/>
    <x v="1"/>
    <b v="0"/>
    <n v="46"/>
    <b v="0"/>
    <n v="0.46176470588235297"/>
    <n v="34.130434782608695"/>
    <s v="theater/spaces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x v="2702"/>
    <d v="2017-04-05T10:14:37"/>
    <x v="1"/>
    <b v="1"/>
    <n v="26"/>
    <b v="0"/>
    <n v="0.34410000000000002"/>
    <n v="132.34615384615384"/>
    <s v="theater/spaces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x v="2703"/>
    <d v="2017-03-22T07:33:50"/>
    <x v="1"/>
    <b v="0"/>
    <n v="45"/>
    <b v="0"/>
    <n v="1.0375000000000001"/>
    <n v="922.22222222222217"/>
    <s v="theater/spaces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x v="2704"/>
    <d v="2017-04-05T11:41:54"/>
    <x v="1"/>
    <b v="0"/>
    <n v="7"/>
    <b v="0"/>
    <n v="6.0263157894736845E-2"/>
    <n v="163.57142857142858"/>
    <s v="theater/spaces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x v="2705"/>
    <d v="2017-03-24T12:59:18"/>
    <x v="1"/>
    <b v="0"/>
    <n v="8"/>
    <b v="0"/>
    <n v="0.10539393939393939"/>
    <n v="217.375"/>
    <s v="theater/spaces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x v="2706"/>
    <d v="2014-10-15T22:59:00"/>
    <x v="3"/>
    <b v="1"/>
    <n v="263"/>
    <b v="1"/>
    <n v="1.1229714285714285"/>
    <n v="149.44486692015209"/>
    <s v="theater/spaces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x v="2707"/>
    <d v="2013-05-26T22:59:00"/>
    <x v="4"/>
    <b v="1"/>
    <n v="394"/>
    <b v="1"/>
    <n v="3.50844625"/>
    <n v="71.237487309644663"/>
    <s v="theater/spaces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x v="2708"/>
    <d v="2016-07-21T08:45:26"/>
    <x v="2"/>
    <b v="1"/>
    <n v="1049"/>
    <b v="1"/>
    <n v="2.3321535"/>
    <n v="44.464318398474738"/>
    <s v="theater/spaces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x v="2709"/>
    <d v="2016-10-03T19:59:00"/>
    <x v="2"/>
    <b v="1"/>
    <n v="308"/>
    <b v="1"/>
    <n v="1.01606"/>
    <n v="164.94480519480518"/>
    <s v="theater/spaces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x v="2710"/>
    <d v="2014-08-08T18:00:00"/>
    <x v="3"/>
    <b v="1"/>
    <n v="1088"/>
    <b v="1"/>
    <n v="1.5390035000000002"/>
    <n v="84.871516544117654"/>
    <s v="theater/spaces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x v="2711"/>
    <d v="2014-06-20T14:01:00"/>
    <x v="3"/>
    <b v="1"/>
    <n v="73"/>
    <b v="1"/>
    <n v="1.007161125319693"/>
    <n v="53.945205479452056"/>
    <s v="theater/spaces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x v="2712"/>
    <d v="2013-07-13T10:00:00"/>
    <x v="4"/>
    <b v="1"/>
    <n v="143"/>
    <b v="1"/>
    <n v="1.3138181818181818"/>
    <n v="50.531468531468533"/>
    <s v="theater/spaces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x v="2713"/>
    <d v="2015-12-24T07:41:24"/>
    <x v="0"/>
    <b v="1"/>
    <n v="1420"/>
    <b v="1"/>
    <n v="1.0224133333333334"/>
    <n v="108.00140845070422"/>
    <s v="theater/spaces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x v="2714"/>
    <d v="2016-10-14T15:00:00"/>
    <x v="2"/>
    <b v="1"/>
    <n v="305"/>
    <b v="1"/>
    <n v="1.1635599999999999"/>
    <n v="95.373770491803285"/>
    <s v="theater/spaces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x v="2715"/>
    <d v="2016-02-21T01:33:48"/>
    <x v="2"/>
    <b v="1"/>
    <n v="551"/>
    <b v="1"/>
    <n v="2.6462241666666664"/>
    <n v="57.631016333938291"/>
    <s v="theater/spaces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x v="2716"/>
    <d v="2015-10-07T23:59:53"/>
    <x v="0"/>
    <b v="1"/>
    <n v="187"/>
    <b v="1"/>
    <n v="1.1998010000000001"/>
    <n v="64.160481283422456"/>
    <s v="theater/spaces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x v="2717"/>
    <d v="2014-12-06T14:57:29"/>
    <x v="3"/>
    <b v="1"/>
    <n v="325"/>
    <b v="1"/>
    <n v="1.2010400000000001"/>
    <n v="92.387692307692305"/>
    <s v="theater/spaces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x v="2718"/>
    <d v="2016-05-03T15:00:00"/>
    <x v="2"/>
    <b v="1"/>
    <n v="148"/>
    <b v="1"/>
    <n v="1.0358333333333334"/>
    <n v="125.97972972972973"/>
    <s v="theater/spaces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x v="2719"/>
    <d v="2016-04-17T15:44:54"/>
    <x v="2"/>
    <b v="0"/>
    <n v="69"/>
    <b v="1"/>
    <n v="1.0883333333333334"/>
    <n v="94.637681159420296"/>
    <s v="theater/spaces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x v="2720"/>
    <d v="2016-11-11T04:10:53"/>
    <x v="2"/>
    <b v="0"/>
    <n v="173"/>
    <b v="1"/>
    <n v="1.1812400000000001"/>
    <n v="170.69942196531792"/>
    <s v="theater/spaces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x v="2721"/>
    <d v="2013-09-06T11:00:00"/>
    <x v="4"/>
    <b v="0"/>
    <n v="269"/>
    <b v="1"/>
    <n v="14.62"/>
    <n v="40.762081784386616"/>
    <s v="technology/hardware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x v="2722"/>
    <d v="2017-01-29T12:34:13"/>
    <x v="2"/>
    <b v="0"/>
    <n v="185"/>
    <b v="1"/>
    <n v="2.5253999999999999"/>
    <n v="68.254054054054052"/>
    <s v="technology/hardware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x v="2723"/>
    <d v="2014-12-31T13:08:08"/>
    <x v="3"/>
    <b v="0"/>
    <n v="176"/>
    <b v="1"/>
    <n v="1.4005000000000001"/>
    <n v="95.48863636363636"/>
    <s v="technology/hardware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x v="2724"/>
    <d v="2015-08-14T23:50:59"/>
    <x v="0"/>
    <b v="0"/>
    <n v="1019"/>
    <b v="1"/>
    <n v="2.9687520259319289"/>
    <n v="7.1902649656526005"/>
    <s v="technology/hardware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x v="2725"/>
    <d v="2017-03-01T09:52:15"/>
    <x v="1"/>
    <b v="0"/>
    <n v="113"/>
    <b v="1"/>
    <n v="1.445425"/>
    <n v="511.65486725663715"/>
    <s v="technology/hardware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x v="2726"/>
    <d v="2016-04-22T05:55:11"/>
    <x v="2"/>
    <b v="0"/>
    <n v="404"/>
    <b v="1"/>
    <n v="1.05745"/>
    <n v="261.74504950495049"/>
    <s v="technology/hardware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x v="2727"/>
    <d v="2015-08-07T08:14:23"/>
    <x v="0"/>
    <b v="0"/>
    <n v="707"/>
    <b v="1"/>
    <n v="4.9321000000000002"/>
    <n v="69.760961810466767"/>
    <s v="technology/hardware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x v="2728"/>
    <d v="2015-12-30T06:23:54"/>
    <x v="0"/>
    <b v="0"/>
    <n v="392"/>
    <b v="1"/>
    <n v="2.0182666666666669"/>
    <n v="77.229591836734699"/>
    <s v="technology/hardware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x v="2729"/>
    <d v="2015-04-30T21:46:37"/>
    <x v="0"/>
    <b v="0"/>
    <n v="23"/>
    <b v="1"/>
    <n v="1.0444"/>
    <n v="340.56521739130437"/>
    <s v="technology/hardware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x v="2730"/>
    <d v="2013-04-22T04:59:35"/>
    <x v="4"/>
    <b v="0"/>
    <n v="682"/>
    <b v="1"/>
    <n v="1.7029262962962963"/>
    <n v="67.417903225806455"/>
    <s v="technology/hardware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x v="2731"/>
    <d v="2014-10-17T20:00:00"/>
    <x v="3"/>
    <b v="0"/>
    <n v="37"/>
    <b v="1"/>
    <n v="1.0430333333333333"/>
    <n v="845.70270270270271"/>
    <s v="technology/hardware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x v="2732"/>
    <d v="2013-05-27T16:00:00"/>
    <x v="4"/>
    <b v="0"/>
    <n v="146"/>
    <b v="1"/>
    <n v="1.1825000000000001"/>
    <n v="97.191780821917803"/>
    <s v="technology/hardware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x v="2733"/>
    <d v="2015-04-09T21:32:54"/>
    <x v="0"/>
    <b v="0"/>
    <n v="119"/>
    <b v="1"/>
    <n v="1.07538"/>
    <n v="451.84033613445376"/>
    <s v="technology/hardware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x v="2734"/>
    <d v="2016-10-13T13:59:00"/>
    <x v="2"/>
    <b v="0"/>
    <n v="163"/>
    <b v="1"/>
    <n v="22603"/>
    <n v="138.66871165644173"/>
    <s v="technology/hardware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x v="2735"/>
    <d v="2013-03-13T12:00:00"/>
    <x v="4"/>
    <b v="0"/>
    <n v="339"/>
    <b v="1"/>
    <n v="9.7813466666666677"/>
    <n v="21.640147492625371"/>
    <s v="technology/hardware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x v="2736"/>
    <d v="2014-04-23T07:59:33"/>
    <x v="3"/>
    <b v="0"/>
    <n v="58"/>
    <b v="1"/>
    <n v="1.2290000000000001"/>
    <n v="169.51724137931035"/>
    <s v="technology/hardware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x v="2737"/>
    <d v="2014-01-15T11:00:00"/>
    <x v="4"/>
    <b v="0"/>
    <n v="456"/>
    <b v="1"/>
    <n v="2.4606080000000001"/>
    <n v="161.88210526315791"/>
    <s v="technology/hardware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x v="2738"/>
    <d v="2016-11-05T19:26:44"/>
    <x v="2"/>
    <b v="0"/>
    <n v="15"/>
    <b v="1"/>
    <n v="1.4794"/>
    <n v="493.13333333333333"/>
    <s v="technology/hardware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x v="2739"/>
    <d v="2014-05-05T13:18:37"/>
    <x v="3"/>
    <b v="0"/>
    <n v="191"/>
    <b v="1"/>
    <n v="3.8409090909090908"/>
    <n v="22.120418848167539"/>
    <s v="technology/hardware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x v="2740"/>
    <d v="2015-03-11T15:45:52"/>
    <x v="0"/>
    <b v="0"/>
    <n v="17"/>
    <b v="1"/>
    <n v="1.0333333333333334"/>
    <n v="18.235294117647058"/>
    <s v="technology/hardware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x v="2741"/>
    <d v="2014-10-19T18:07:00"/>
    <x v="3"/>
    <b v="0"/>
    <n v="4"/>
    <b v="0"/>
    <n v="4.3750000000000004E-3"/>
    <n v="8.75"/>
    <s v="publishing/children's books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x v="2742"/>
    <d v="2012-05-15T09:16:27"/>
    <x v="5"/>
    <b v="0"/>
    <n v="18"/>
    <b v="0"/>
    <n v="0.29239999999999999"/>
    <n v="40.611111111111114"/>
    <s v="publishing/children's books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x v="2743"/>
    <d v="2016-10-18T23:53:27"/>
    <x v="2"/>
    <b v="0"/>
    <n v="0"/>
    <b v="0"/>
    <n v="0"/>
    <e v="#DIV/0!"/>
    <s v="publishing/children's books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x v="2744"/>
    <d v="2012-02-28T17:29:58"/>
    <x v="5"/>
    <b v="0"/>
    <n v="22"/>
    <b v="0"/>
    <n v="5.2187499999999998E-2"/>
    <n v="37.954545454545453"/>
    <s v="publishing/children's books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x v="2745"/>
    <d v="2012-07-14T15:42:48"/>
    <x v="5"/>
    <b v="0"/>
    <n v="49"/>
    <b v="0"/>
    <n v="0.21887499999999999"/>
    <n v="35.734693877551024"/>
    <s v="publishing/children's books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x v="2746"/>
    <d v="2014-08-29T10:45:11"/>
    <x v="3"/>
    <b v="0"/>
    <n v="19"/>
    <b v="0"/>
    <n v="0.26700000000000002"/>
    <n v="42.157894736842103"/>
    <s v="publishing/children's books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x v="2747"/>
    <d v="2012-06-15T19:10:00"/>
    <x v="5"/>
    <b v="0"/>
    <n v="4"/>
    <b v="0"/>
    <n v="0.28000000000000003"/>
    <n v="35"/>
    <s v="publishing/children's books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x v="2748"/>
    <d v="2016-09-02T09:03:22"/>
    <x v="2"/>
    <b v="0"/>
    <n v="4"/>
    <b v="0"/>
    <n v="1.06E-2"/>
    <n v="13.25"/>
    <s v="publishing/children's books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x v="2749"/>
    <d v="2015-04-04T10:10:37"/>
    <x v="0"/>
    <b v="0"/>
    <n v="2"/>
    <b v="0"/>
    <n v="1.0999999999999999E-2"/>
    <n v="55"/>
    <s v="publishing/children's books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x v="2750"/>
    <d v="2012-06-30T12:00:00"/>
    <x v="5"/>
    <b v="0"/>
    <n v="0"/>
    <b v="0"/>
    <n v="0"/>
    <e v="#DIV/0!"/>
    <s v="publishing/children's books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x v="2751"/>
    <d v="2014-06-17T13:17:22"/>
    <x v="3"/>
    <b v="0"/>
    <n v="0"/>
    <b v="0"/>
    <n v="0"/>
    <e v="#DIV/0!"/>
    <s v="publishing/children's books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x v="2752"/>
    <d v="2011-12-18T10:21:44"/>
    <x v="6"/>
    <b v="0"/>
    <n v="14"/>
    <b v="0"/>
    <n v="0.11458333333333333"/>
    <n v="39.285714285714285"/>
    <s v="publishing/children's books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x v="2753"/>
    <d v="2012-08-26T13:37:03"/>
    <x v="5"/>
    <b v="0"/>
    <n v="8"/>
    <b v="0"/>
    <n v="0.19"/>
    <n v="47.5"/>
    <s v="publishing/children's books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x v="2754"/>
    <d v="2014-09-11T07:15:51"/>
    <x v="3"/>
    <b v="0"/>
    <n v="0"/>
    <b v="0"/>
    <n v="0"/>
    <e v="#DIV/0!"/>
    <s v="publishing/children's books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x v="2755"/>
    <d v="2015-04-08T10:58:47"/>
    <x v="0"/>
    <b v="0"/>
    <n v="15"/>
    <b v="0"/>
    <n v="0.52"/>
    <n v="17.333333333333332"/>
    <s v="publishing/children's books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x v="2756"/>
    <d v="2014-01-11T13:36:41"/>
    <x v="4"/>
    <b v="0"/>
    <n v="33"/>
    <b v="0"/>
    <n v="0.1048"/>
    <n v="31.757575757575758"/>
    <s v="publishing/children's books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x v="2757"/>
    <d v="2016-08-06T07:45:32"/>
    <x v="2"/>
    <b v="0"/>
    <n v="2"/>
    <b v="0"/>
    <n v="6.6666666666666671E-3"/>
    <n v="5"/>
    <s v="publishing/children's books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x v="2758"/>
    <d v="2016-10-10T02:36:23"/>
    <x v="2"/>
    <b v="0"/>
    <n v="6"/>
    <b v="0"/>
    <n v="0.11700000000000001"/>
    <n v="39"/>
    <s v="publishing/children's books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x v="2759"/>
    <d v="2016-07-16T00:47:46"/>
    <x v="2"/>
    <b v="0"/>
    <n v="2"/>
    <b v="0"/>
    <n v="0.105"/>
    <n v="52.5"/>
    <s v="publishing/children's books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x v="2760"/>
    <d v="2013-06-20T03:04:18"/>
    <x v="4"/>
    <b v="0"/>
    <n v="0"/>
    <b v="0"/>
    <n v="0"/>
    <e v="#DIV/0!"/>
    <s v="publishing/children's books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x v="2761"/>
    <d v="2013-01-02T17:31:33"/>
    <x v="5"/>
    <b v="0"/>
    <n v="4"/>
    <b v="0"/>
    <n v="7.1999999999999998E-3"/>
    <n v="9"/>
    <s v="publishing/children's books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x v="2762"/>
    <d v="2012-03-18T15:53:15"/>
    <x v="5"/>
    <b v="0"/>
    <n v="1"/>
    <b v="0"/>
    <n v="7.6923076923076927E-3"/>
    <n v="25"/>
    <s v="publishing/children's books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x v="2763"/>
    <d v="2013-05-24T05:54:44"/>
    <x v="4"/>
    <b v="0"/>
    <n v="3"/>
    <b v="0"/>
    <n v="2.2842639593908631E-3"/>
    <n v="30"/>
    <s v="publishing/children's books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x v="2764"/>
    <d v="2012-05-30T11:00:00"/>
    <x v="5"/>
    <b v="0"/>
    <n v="4"/>
    <b v="0"/>
    <n v="1.125E-2"/>
    <n v="11.25"/>
    <s v="publishing/children's books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x v="2765"/>
    <d v="2012-10-28T05:53:48"/>
    <x v="5"/>
    <b v="0"/>
    <n v="0"/>
    <b v="0"/>
    <n v="0"/>
    <e v="#DIV/0!"/>
    <s v="publishing/children's books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x v="2766"/>
    <d v="2011-08-11T08:01:58"/>
    <x v="6"/>
    <b v="0"/>
    <n v="4"/>
    <b v="0"/>
    <n v="0.02"/>
    <n v="25"/>
    <s v="publishing/children's books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x v="2767"/>
    <d v="2015-08-16T15:00:50"/>
    <x v="0"/>
    <b v="0"/>
    <n v="3"/>
    <b v="0"/>
    <n v="8.5000000000000006E-3"/>
    <n v="11.333333333333334"/>
    <s v="publishing/children's books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x v="2768"/>
    <d v="2012-03-29T05:45:23"/>
    <x v="5"/>
    <b v="0"/>
    <n v="34"/>
    <b v="0"/>
    <n v="0.14314285714285716"/>
    <n v="29.470588235294116"/>
    <s v="publishing/children's books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x v="2769"/>
    <d v="2014-06-05T11:49:50"/>
    <x v="3"/>
    <b v="0"/>
    <n v="2"/>
    <b v="0"/>
    <n v="2.5000000000000001E-3"/>
    <n v="1"/>
    <s v="publishing/children's books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x v="2770"/>
    <d v="2014-03-18T07:55:30"/>
    <x v="3"/>
    <b v="0"/>
    <n v="33"/>
    <b v="0"/>
    <n v="0.1041125"/>
    <n v="63.098484848484851"/>
    <s v="publishing/children's books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x v="2771"/>
    <d v="2013-02-01T09:00:00"/>
    <x v="5"/>
    <b v="0"/>
    <n v="0"/>
    <b v="0"/>
    <n v="0"/>
    <e v="#DIV/0!"/>
    <s v="publishing/children's books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x v="2772"/>
    <d v="2013-10-05T12:51:34"/>
    <x v="4"/>
    <b v="0"/>
    <n v="0"/>
    <b v="0"/>
    <n v="0"/>
    <e v="#DIV/0!"/>
    <s v="publishing/children's books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x v="2773"/>
    <d v="2016-04-24T12:45:21"/>
    <x v="2"/>
    <b v="0"/>
    <n v="1"/>
    <b v="0"/>
    <n v="1.8867924528301887E-3"/>
    <n v="1"/>
    <s v="publishing/children's books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x v="2774"/>
    <d v="2013-03-07T19:02:08"/>
    <x v="4"/>
    <b v="0"/>
    <n v="13"/>
    <b v="0"/>
    <n v="0.14249999999999999"/>
    <n v="43.846153846153847"/>
    <s v="publishing/children's books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x v="2775"/>
    <d v="2011-12-15T16:19:14"/>
    <x v="6"/>
    <b v="0"/>
    <n v="2"/>
    <b v="0"/>
    <n v="0.03"/>
    <n v="75"/>
    <s v="publishing/children's books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x v="2776"/>
    <d v="2015-06-11T23:07:56"/>
    <x v="0"/>
    <b v="0"/>
    <n v="36"/>
    <b v="0"/>
    <n v="7.8809523809523815E-2"/>
    <n v="45.972222222222221"/>
    <s v="publishing/children's books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x v="2777"/>
    <d v="2015-07-17T08:03:24"/>
    <x v="0"/>
    <b v="0"/>
    <n v="1"/>
    <b v="0"/>
    <n v="3.3333333333333335E-3"/>
    <n v="10"/>
    <s v="publishing/children's books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x v="2778"/>
    <d v="2014-08-25T15:28:26"/>
    <x v="3"/>
    <b v="0"/>
    <n v="15"/>
    <b v="0"/>
    <n v="0.25545454545454543"/>
    <n v="93.666666666666671"/>
    <s v="publishing/children's books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x v="2779"/>
    <d v="2015-11-22T07:03:41"/>
    <x v="0"/>
    <b v="0"/>
    <n v="1"/>
    <b v="0"/>
    <n v="2.12E-2"/>
    <n v="53"/>
    <s v="publishing/children's books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x v="2780"/>
    <d v="2017-03-10T02:44:48"/>
    <x v="1"/>
    <b v="0"/>
    <n v="0"/>
    <b v="0"/>
    <n v="0"/>
    <e v="#DIV/0!"/>
    <s v="publishing/children's books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x v="2781"/>
    <d v="2015-02-11T23:00:00"/>
    <x v="0"/>
    <b v="0"/>
    <n v="28"/>
    <b v="1"/>
    <n v="1.0528"/>
    <n v="47"/>
    <s v="theater/plays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x v="2782"/>
    <d v="2015-02-16T20:59:00"/>
    <x v="0"/>
    <b v="0"/>
    <n v="18"/>
    <b v="1"/>
    <n v="1.2"/>
    <n v="66.666666666666671"/>
    <s v="theater/plays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x v="2783"/>
    <d v="2015-04-23T04:50:46"/>
    <x v="0"/>
    <b v="0"/>
    <n v="61"/>
    <b v="1"/>
    <n v="1.145"/>
    <n v="18.770491803278688"/>
    <s v="theater/plays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x v="2784"/>
    <d v="2014-10-29T10:54:03"/>
    <x v="3"/>
    <b v="0"/>
    <n v="108"/>
    <b v="1"/>
    <n v="1.19"/>
    <n v="66.111111111111114"/>
    <s v="theater/plays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x v="2785"/>
    <d v="2016-08-05T13:00:00"/>
    <x v="2"/>
    <b v="0"/>
    <n v="142"/>
    <b v="1"/>
    <n v="1.0468"/>
    <n v="36.859154929577464"/>
    <s v="theater/plays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x v="2786"/>
    <d v="2014-07-09T05:39:40"/>
    <x v="3"/>
    <b v="0"/>
    <n v="74"/>
    <b v="1"/>
    <n v="1.1783999999999999"/>
    <n v="39.810810810810814"/>
    <s v="theater/plays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x v="2787"/>
    <d v="2014-07-17T20:45:52"/>
    <x v="3"/>
    <b v="0"/>
    <n v="38"/>
    <b v="1"/>
    <n v="1.1970000000000001"/>
    <n v="31.5"/>
    <s v="theater/plays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x v="2788"/>
    <d v="2016-07-29T08:50:43"/>
    <x v="2"/>
    <b v="0"/>
    <n v="20"/>
    <b v="1"/>
    <n v="1.0249999999999999"/>
    <n v="102.5"/>
    <s v="theater/plays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x v="2789"/>
    <d v="2015-03-11T20:00:00"/>
    <x v="0"/>
    <b v="0"/>
    <n v="24"/>
    <b v="1"/>
    <n v="1.0116666666666667"/>
    <n v="126.45833333333333"/>
    <s v="theater/plays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x v="2790"/>
    <d v="2015-02-11T14:31:43"/>
    <x v="0"/>
    <b v="0"/>
    <n v="66"/>
    <b v="1"/>
    <n v="1.0533333333333332"/>
    <n v="47.878787878787875"/>
    <s v="theater/plays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x v="2791"/>
    <d v="2016-09-08T20:00:00"/>
    <x v="2"/>
    <b v="0"/>
    <n v="28"/>
    <b v="1"/>
    <n v="1.0249999999999999"/>
    <n v="73.214285714285708"/>
    <s v="theater/plays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x v="2792"/>
    <d v="2015-08-11T21:32:39"/>
    <x v="0"/>
    <b v="0"/>
    <n v="24"/>
    <b v="1"/>
    <n v="1.0760000000000001"/>
    <n v="89.666666666666671"/>
    <s v="theater/plays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x v="2793"/>
    <d v="2015-07-21T02:03:25"/>
    <x v="0"/>
    <b v="0"/>
    <n v="73"/>
    <b v="1"/>
    <n v="1.105675"/>
    <n v="151.4623287671233"/>
    <s v="theater/plays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x v="2794"/>
    <d v="2016-03-03T11:00:00"/>
    <x v="2"/>
    <b v="0"/>
    <n v="3"/>
    <b v="1"/>
    <n v="1.5"/>
    <n v="25"/>
    <s v="theater/plays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x v="2795"/>
    <d v="2014-06-06T15:00:00"/>
    <x v="3"/>
    <b v="0"/>
    <n v="20"/>
    <b v="1"/>
    <n v="1.0428571428571429"/>
    <n v="36.5"/>
    <s v="theater/plays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x v="2796"/>
    <d v="2014-07-05T04:40:28"/>
    <x v="3"/>
    <b v="0"/>
    <n v="21"/>
    <b v="1"/>
    <n v="1.155"/>
    <n v="44"/>
    <s v="theater/plays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x v="2797"/>
    <d v="2014-07-08T14:34:00"/>
    <x v="3"/>
    <b v="0"/>
    <n v="94"/>
    <b v="1"/>
    <n v="1.02645125"/>
    <n v="87.357553191489373"/>
    <s v="theater/plays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x v="2798"/>
    <d v="2015-07-31T08:00:00"/>
    <x v="0"/>
    <b v="0"/>
    <n v="139"/>
    <b v="1"/>
    <n v="1.014"/>
    <n v="36.474820143884891"/>
    <s v="theater/plays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x v="2799"/>
    <d v="2016-06-17T08:00:00"/>
    <x v="2"/>
    <b v="0"/>
    <n v="130"/>
    <b v="1"/>
    <n v="1.1663479999999999"/>
    <n v="44.859538461538463"/>
    <s v="theater/plays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x v="2800"/>
    <d v="2015-01-04T05:16:06"/>
    <x v="3"/>
    <b v="0"/>
    <n v="31"/>
    <b v="1"/>
    <n v="1.33"/>
    <n v="42.903225806451616"/>
    <s v="theater/plays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x v="2801"/>
    <d v="2014-10-10T03:00:00"/>
    <x v="3"/>
    <b v="0"/>
    <n v="13"/>
    <b v="1"/>
    <n v="1.3320000000000001"/>
    <n v="51.230769230769234"/>
    <s v="theater/plays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x v="2802"/>
    <d v="2015-08-06T07:31:47"/>
    <x v="0"/>
    <b v="0"/>
    <n v="90"/>
    <b v="1"/>
    <n v="1.0183333333333333"/>
    <n v="33.944444444444443"/>
    <s v="theater/plays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x v="2803"/>
    <d v="2015-07-15T16:00:00"/>
    <x v="0"/>
    <b v="0"/>
    <n v="141"/>
    <b v="1"/>
    <n v="1.2795000000000001"/>
    <n v="90.744680851063833"/>
    <s v="theater/plays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x v="2804"/>
    <d v="2014-09-29T02:53:10"/>
    <x v="3"/>
    <b v="0"/>
    <n v="23"/>
    <b v="1"/>
    <n v="1.1499999999999999"/>
    <n v="50"/>
    <s v="theater/plays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x v="2805"/>
    <d v="2015-08-22T04:07:53"/>
    <x v="0"/>
    <b v="0"/>
    <n v="18"/>
    <b v="1"/>
    <n v="1.1000000000000001"/>
    <n v="24.444444444444443"/>
    <s v="theater/plays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x v="2806"/>
    <d v="2015-08-05T03:00:00"/>
    <x v="0"/>
    <b v="0"/>
    <n v="76"/>
    <b v="1"/>
    <n v="1.121"/>
    <n v="44.25"/>
    <s v="theater/plays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x v="2807"/>
    <d v="2015-06-29T12:57:18"/>
    <x v="0"/>
    <b v="0"/>
    <n v="93"/>
    <b v="1"/>
    <n v="1.26"/>
    <n v="67.741935483870961"/>
    <s v="theater/plays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x v="2808"/>
    <d v="2015-08-22T12:18:55"/>
    <x v="0"/>
    <b v="0"/>
    <n v="69"/>
    <b v="1"/>
    <n v="1.0024444444444445"/>
    <n v="65.376811594202906"/>
    <s v="theater/plays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x v="2809"/>
    <d v="2016-03-30T06:39:00"/>
    <x v="2"/>
    <b v="0"/>
    <n v="21"/>
    <b v="1"/>
    <n v="1.024"/>
    <n v="121.9047619047619"/>
    <s v="theater/plays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x v="2810"/>
    <d v="2014-05-31T19:59:00"/>
    <x v="3"/>
    <b v="0"/>
    <n v="57"/>
    <b v="1"/>
    <n v="1.0820000000000001"/>
    <n v="47.456140350877192"/>
    <s v="theater/plays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x v="2811"/>
    <d v="2015-02-23T03:55:03"/>
    <x v="0"/>
    <b v="0"/>
    <n v="108"/>
    <b v="1"/>
    <n v="1.0026999999999999"/>
    <n v="92.842592592592595"/>
    <s v="theater/plays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x v="2812"/>
    <d v="2015-04-05T20:00:00"/>
    <x v="0"/>
    <b v="0"/>
    <n v="83"/>
    <b v="1"/>
    <n v="1.133"/>
    <n v="68.253012048192772"/>
    <s v="theater/plays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x v="2813"/>
    <d v="2016-12-14T09:49:21"/>
    <x v="2"/>
    <b v="0"/>
    <n v="96"/>
    <b v="1"/>
    <n v="1.2757571428571428"/>
    <n v="37.209583333333335"/>
    <s v="theater/plays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x v="2814"/>
    <d v="2015-05-09T01:35:15"/>
    <x v="0"/>
    <b v="0"/>
    <n v="64"/>
    <b v="1"/>
    <n v="1.0773333333333333"/>
    <n v="25.25"/>
    <s v="theater/plays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x v="2815"/>
    <d v="2016-08-07T10:38:29"/>
    <x v="2"/>
    <b v="0"/>
    <n v="14"/>
    <b v="1"/>
    <n v="2.42"/>
    <n v="43.214285714285715"/>
    <s v="theater/plays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x v="2816"/>
    <d v="2015-08-02T08:00:00"/>
    <x v="0"/>
    <b v="0"/>
    <n v="169"/>
    <b v="1"/>
    <n v="1.4156666666666666"/>
    <n v="25.130177514792898"/>
    <s v="theater/plays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x v="2817"/>
    <d v="2015-02-28T07:14:22"/>
    <x v="0"/>
    <b v="0"/>
    <n v="33"/>
    <b v="1"/>
    <n v="1.3"/>
    <n v="23.636363636363637"/>
    <s v="theater/plays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x v="2818"/>
    <d v="2015-09-23T06:21:26"/>
    <x v="0"/>
    <b v="0"/>
    <n v="102"/>
    <b v="1"/>
    <n v="1.0603"/>
    <n v="103.95098039215686"/>
    <s v="theater/plays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x v="2819"/>
    <d v="2015-06-14T04:36:49"/>
    <x v="0"/>
    <b v="0"/>
    <n v="104"/>
    <b v="1"/>
    <n v="1.048"/>
    <n v="50.384615384615387"/>
    <s v="theater/plays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x v="2820"/>
    <d v="2016-02-25T16:00:00"/>
    <x v="2"/>
    <b v="0"/>
    <n v="20"/>
    <b v="1"/>
    <n v="1.36"/>
    <n v="13.6"/>
    <s v="theater/plays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x v="2821"/>
    <d v="2014-09-23T14:08:55"/>
    <x v="3"/>
    <b v="0"/>
    <n v="35"/>
    <b v="1"/>
    <n v="1"/>
    <n v="28.571428571428573"/>
    <s v="theater/plays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x v="2822"/>
    <d v="2015-03-27T07:24:52"/>
    <x v="0"/>
    <b v="0"/>
    <n v="94"/>
    <b v="1"/>
    <n v="1"/>
    <n v="63.829787234042556"/>
    <s v="theater/plays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x v="2823"/>
    <d v="2015-03-31T14:59:00"/>
    <x v="0"/>
    <b v="0"/>
    <n v="14"/>
    <b v="1"/>
    <n v="1.24"/>
    <n v="8.8571428571428577"/>
    <s v="theater/plays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x v="2824"/>
    <d v="2015-06-12T17:43:00"/>
    <x v="0"/>
    <b v="0"/>
    <n v="15"/>
    <b v="1"/>
    <n v="1.1692307692307693"/>
    <n v="50.666666666666664"/>
    <s v="theater/plays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x v="2825"/>
    <d v="2015-12-04T11:01:26"/>
    <x v="0"/>
    <b v="0"/>
    <n v="51"/>
    <b v="1"/>
    <n v="1.0333333333333334"/>
    <n v="60.784313725490193"/>
    <s v="theater/plays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x v="2826"/>
    <d v="2015-07-09T23:00:00"/>
    <x v="0"/>
    <b v="0"/>
    <n v="19"/>
    <b v="1"/>
    <n v="1.0774999999999999"/>
    <n v="113.42105263157895"/>
    <s v="theater/plays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x v="2827"/>
    <d v="2016-06-03T08:30:00"/>
    <x v="2"/>
    <b v="0"/>
    <n v="23"/>
    <b v="1"/>
    <n v="1.2024999999999999"/>
    <n v="104.56521739130434"/>
    <s v="theater/plays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x v="2828"/>
    <d v="2015-10-02T15:00:00"/>
    <x v="0"/>
    <b v="0"/>
    <n v="97"/>
    <b v="1"/>
    <n v="1.0037894736842106"/>
    <n v="98.30927835051547"/>
    <s v="theater/plays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x v="2829"/>
    <d v="2016-06-02T02:25:18"/>
    <x v="2"/>
    <b v="0"/>
    <n v="76"/>
    <b v="1"/>
    <n v="1.0651999999999999"/>
    <n v="35.039473684210527"/>
    <s v="theater/plays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x v="2830"/>
    <d v="2014-05-11T19:59:00"/>
    <x v="3"/>
    <b v="0"/>
    <n v="11"/>
    <b v="1"/>
    <n v="1"/>
    <n v="272.72727272727275"/>
    <s v="theater/plays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x v="2831"/>
    <d v="2015-07-16T11:47:50"/>
    <x v="0"/>
    <b v="0"/>
    <n v="52"/>
    <b v="1"/>
    <n v="1.1066666666666667"/>
    <n v="63.846153846153847"/>
    <s v="theater/plays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x v="2832"/>
    <d v="2014-11-23T14:00:00"/>
    <x v="3"/>
    <b v="0"/>
    <n v="95"/>
    <b v="1"/>
    <n v="1.1471959999999999"/>
    <n v="30.189368421052631"/>
    <s v="theater/plays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x v="2833"/>
    <d v="2015-10-10T18:00:00"/>
    <x v="0"/>
    <b v="0"/>
    <n v="35"/>
    <b v="1"/>
    <n v="1.0825925925925926"/>
    <n v="83.51428571428572"/>
    <s v="theater/plays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x v="2834"/>
    <d v="2015-01-30T15:02:10"/>
    <x v="0"/>
    <b v="0"/>
    <n v="21"/>
    <b v="1"/>
    <n v="1.7"/>
    <n v="64.761904761904759"/>
    <s v="theater/plays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x v="2835"/>
    <d v="2015-12-04T16:00:00"/>
    <x v="0"/>
    <b v="0"/>
    <n v="93"/>
    <b v="1"/>
    <n v="1.8709899999999999"/>
    <n v="20.118172043010752"/>
    <s v="theater/plays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x v="2836"/>
    <d v="2017-02-17T20:59:00"/>
    <x v="1"/>
    <b v="0"/>
    <n v="11"/>
    <b v="1"/>
    <n v="1.0777777777777777"/>
    <n v="44.090909090909093"/>
    <s v="theater/plays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x v="2837"/>
    <d v="2015-12-09T14:48:04"/>
    <x v="0"/>
    <b v="0"/>
    <n v="21"/>
    <b v="1"/>
    <n v="1"/>
    <n v="40.476190476190474"/>
    <s v="theater/plays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x v="2838"/>
    <d v="2014-08-13T14:00:00"/>
    <x v="3"/>
    <b v="0"/>
    <n v="54"/>
    <b v="1"/>
    <n v="1.2024999999999999"/>
    <n v="44.537037037037038"/>
    <s v="theater/plays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x v="2839"/>
    <d v="2014-08-24T20:59:00"/>
    <x v="3"/>
    <b v="0"/>
    <n v="31"/>
    <b v="1"/>
    <n v="1.1142857142857143"/>
    <n v="125.80645161290323"/>
    <s v="theater/plays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x v="2840"/>
    <d v="2015-03-18T09:00:00"/>
    <x v="0"/>
    <b v="0"/>
    <n v="132"/>
    <b v="1"/>
    <n v="1.04"/>
    <n v="19.696969696969695"/>
    <s v="theater/plays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x v="2841"/>
    <d v="2015-12-13T10:44:57"/>
    <x v="0"/>
    <b v="0"/>
    <n v="1"/>
    <b v="0"/>
    <n v="0.01"/>
    <n v="10"/>
    <s v="theater/plays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x v="2842"/>
    <d v="2014-06-21T03:00:00"/>
    <x v="3"/>
    <b v="0"/>
    <n v="0"/>
    <b v="0"/>
    <n v="0"/>
    <e v="#DIV/0!"/>
    <s v="theater/plays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x v="2843"/>
    <d v="2016-06-12T20:00:00"/>
    <x v="2"/>
    <b v="0"/>
    <n v="0"/>
    <b v="0"/>
    <n v="0"/>
    <e v="#DIV/0!"/>
    <s v="theater/plays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x v="2844"/>
    <d v="2017-01-04T05:06:20"/>
    <x v="2"/>
    <b v="0"/>
    <n v="1"/>
    <b v="0"/>
    <n v="5.4545454545454543E-2"/>
    <n v="30"/>
    <s v="theater/plays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x v="2845"/>
    <d v="2015-06-07T16:23:53"/>
    <x v="0"/>
    <b v="0"/>
    <n v="39"/>
    <b v="0"/>
    <n v="0.31546666666666667"/>
    <n v="60.666666666666664"/>
    <s v="theater/plays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x v="2846"/>
    <d v="2015-05-29T08:36:34"/>
    <x v="0"/>
    <b v="0"/>
    <n v="0"/>
    <b v="0"/>
    <n v="0"/>
    <e v="#DIV/0!"/>
    <s v="theater/plays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x v="2847"/>
    <d v="2016-05-23T11:21:05"/>
    <x v="2"/>
    <b v="0"/>
    <n v="0"/>
    <b v="0"/>
    <n v="0"/>
    <e v="#DIV/0!"/>
    <s v="theater/plays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x v="2848"/>
    <d v="2015-05-29T07:34:19"/>
    <x v="0"/>
    <b v="0"/>
    <n v="3"/>
    <b v="0"/>
    <n v="2E-3"/>
    <n v="23.333333333333332"/>
    <s v="theater/plays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x v="2849"/>
    <d v="2016-04-23T02:16:40"/>
    <x v="2"/>
    <b v="0"/>
    <n v="1"/>
    <b v="0"/>
    <n v="0.01"/>
    <n v="5"/>
    <s v="theater/plays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x v="2850"/>
    <d v="2014-09-05T16:10:11"/>
    <x v="3"/>
    <b v="0"/>
    <n v="13"/>
    <b v="0"/>
    <n v="3.8875E-2"/>
    <n v="23.923076923076923"/>
    <s v="theater/plays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x v="2851"/>
    <d v="2016-01-29T15:17:00"/>
    <x v="2"/>
    <b v="0"/>
    <n v="0"/>
    <b v="0"/>
    <n v="0"/>
    <e v="#DIV/0!"/>
    <s v="theater/plays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x v="2852"/>
    <d v="2014-06-20T17:05:03"/>
    <x v="3"/>
    <b v="0"/>
    <n v="6"/>
    <b v="0"/>
    <n v="1.9E-2"/>
    <n v="15.833333333333334"/>
    <s v="theater/plays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x v="2853"/>
    <d v="2014-09-13T20:34:57"/>
    <x v="3"/>
    <b v="0"/>
    <n v="0"/>
    <b v="0"/>
    <n v="0"/>
    <e v="#DIV/0!"/>
    <s v="theater/plays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x v="2854"/>
    <d v="2015-05-07T09:11:59"/>
    <x v="0"/>
    <b v="0"/>
    <n v="14"/>
    <b v="0"/>
    <n v="0.41699999999999998"/>
    <n v="29.785714285714285"/>
    <s v="theater/plays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x v="2855"/>
    <d v="2016-01-29T15:34:00"/>
    <x v="0"/>
    <b v="0"/>
    <n v="5"/>
    <b v="0"/>
    <n v="0.5"/>
    <n v="60"/>
    <s v="theater/plays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x v="2856"/>
    <d v="2015-08-08T13:34:00"/>
    <x v="0"/>
    <b v="0"/>
    <n v="6"/>
    <b v="0"/>
    <n v="4.8666666666666664E-2"/>
    <n v="24.333333333333332"/>
    <s v="theater/plays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x v="2857"/>
    <d v="2017-02-20T10:00:00"/>
    <x v="2"/>
    <b v="0"/>
    <n v="15"/>
    <b v="0"/>
    <n v="0.19736842105263158"/>
    <n v="500"/>
    <s v="theater/plays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x v="2858"/>
    <d v="2014-12-05T03:28:00"/>
    <x v="3"/>
    <b v="0"/>
    <n v="0"/>
    <b v="0"/>
    <n v="0"/>
    <e v="#DIV/0!"/>
    <s v="theater/plays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x v="2859"/>
    <d v="2015-10-16T00:41:44"/>
    <x v="0"/>
    <b v="0"/>
    <n v="1"/>
    <b v="0"/>
    <n v="1.7500000000000002E-2"/>
    <n v="35"/>
    <s v="theater/plays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x v="2860"/>
    <d v="2016-06-19T11:12:56"/>
    <x v="2"/>
    <b v="0"/>
    <n v="9"/>
    <b v="0"/>
    <n v="6.6500000000000004E-2"/>
    <n v="29.555555555555557"/>
    <s v="theater/plays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x v="2861"/>
    <d v="2015-09-24T06:10:48"/>
    <x v="0"/>
    <b v="0"/>
    <n v="3"/>
    <b v="0"/>
    <n v="0.32"/>
    <n v="26.666666666666668"/>
    <s v="theater/plays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x v="2862"/>
    <d v="2014-06-24T10:57:09"/>
    <x v="3"/>
    <b v="0"/>
    <n v="3"/>
    <b v="0"/>
    <n v="4.3307086614173228E-3"/>
    <n v="18.333333333333332"/>
    <s v="theater/plays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x v="2863"/>
    <d v="2014-09-09T08:12:03"/>
    <x v="3"/>
    <b v="0"/>
    <n v="1"/>
    <b v="0"/>
    <n v="4.0000000000000002E-4"/>
    <n v="20"/>
    <s v="theater/plays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x v="2864"/>
    <d v="2015-07-17T05:18:00"/>
    <x v="0"/>
    <b v="0"/>
    <n v="3"/>
    <b v="0"/>
    <n v="1.6E-2"/>
    <n v="13.333333333333334"/>
    <s v="theater/plays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x v="2865"/>
    <d v="2015-01-05T18:44:19"/>
    <x v="3"/>
    <b v="0"/>
    <n v="0"/>
    <b v="0"/>
    <n v="0"/>
    <e v="#DIV/0!"/>
    <s v="theater/plays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x v="2866"/>
    <d v="2016-10-14T14:00:00"/>
    <x v="2"/>
    <b v="0"/>
    <n v="2"/>
    <b v="0"/>
    <n v="8.9999999999999993E-3"/>
    <n v="22.5"/>
    <s v="theater/plays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x v="2867"/>
    <d v="2016-07-03T20:00:00"/>
    <x v="2"/>
    <b v="0"/>
    <n v="10"/>
    <b v="0"/>
    <n v="0.2016"/>
    <n v="50.4"/>
    <s v="theater/plays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x v="2868"/>
    <d v="2016-10-05T11:50:54"/>
    <x v="2"/>
    <b v="0"/>
    <n v="60"/>
    <b v="0"/>
    <n v="0.42011733333333334"/>
    <n v="105.02933333333334"/>
    <s v="theater/plays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x v="2869"/>
    <d v="2016-07-19T06:14:41"/>
    <x v="2"/>
    <b v="0"/>
    <n v="5"/>
    <b v="0"/>
    <n v="8.8500000000000002E-3"/>
    <n v="35.4"/>
    <s v="theater/plays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x v="2870"/>
    <d v="2014-05-16T20:32:45"/>
    <x v="3"/>
    <b v="0"/>
    <n v="9"/>
    <b v="0"/>
    <n v="0.15"/>
    <n v="83.333333333333329"/>
    <s v="theater/plays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x v="2871"/>
    <d v="2014-12-21T09:43:33"/>
    <x v="3"/>
    <b v="0"/>
    <n v="13"/>
    <b v="0"/>
    <n v="4.6699999999999998E-2"/>
    <n v="35.92307692307692"/>
    <s v="theater/plays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x v="2872"/>
    <d v="2015-06-19T18:47:18"/>
    <x v="0"/>
    <b v="0"/>
    <n v="0"/>
    <b v="0"/>
    <n v="0"/>
    <e v="#DIV/0!"/>
    <s v="theater/plays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x v="2873"/>
    <d v="2015-01-28T11:37:11"/>
    <x v="3"/>
    <b v="0"/>
    <n v="8"/>
    <b v="0"/>
    <n v="0.38119999999999998"/>
    <n v="119.125"/>
    <s v="theater/plays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x v="2874"/>
    <d v="2017-01-17T12:16:26"/>
    <x v="2"/>
    <b v="0"/>
    <n v="3"/>
    <b v="0"/>
    <n v="5.4199999999999998E-2"/>
    <n v="90.333333333333329"/>
    <s v="theater/plays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x v="2875"/>
    <d v="2016-05-04T19:04:53"/>
    <x v="2"/>
    <b v="0"/>
    <n v="3"/>
    <b v="0"/>
    <n v="3.5E-4"/>
    <n v="2.3333333333333335"/>
    <s v="theater/plays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x v="2876"/>
    <d v="2015-07-16T09:51:19"/>
    <x v="0"/>
    <b v="0"/>
    <n v="0"/>
    <b v="0"/>
    <n v="0"/>
    <e v="#DIV/0!"/>
    <s v="theater/plays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x v="2877"/>
    <d v="2016-11-30T09:00:00"/>
    <x v="2"/>
    <b v="0"/>
    <n v="6"/>
    <b v="0"/>
    <n v="0.10833333333333334"/>
    <n v="108.33333333333333"/>
    <s v="theater/plays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x v="2878"/>
    <d v="2015-07-03T06:46:35"/>
    <x v="0"/>
    <b v="0"/>
    <n v="4"/>
    <b v="0"/>
    <n v="2.1000000000000001E-2"/>
    <n v="15.75"/>
    <s v="theater/plays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x v="2879"/>
    <d v="2016-01-20T09:24:21"/>
    <x v="0"/>
    <b v="0"/>
    <n v="1"/>
    <b v="0"/>
    <n v="2.5892857142857141E-3"/>
    <n v="29"/>
    <s v="theater/plays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x v="2880"/>
    <d v="2015-08-20T09:05:00"/>
    <x v="0"/>
    <b v="0"/>
    <n v="29"/>
    <b v="0"/>
    <n v="0.23333333333333334"/>
    <n v="96.551724137931032"/>
    <s v="theater/plays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x v="2881"/>
    <d v="2014-12-03T07:20:36"/>
    <x v="3"/>
    <b v="0"/>
    <n v="0"/>
    <b v="0"/>
    <n v="0"/>
    <e v="#DIV/0!"/>
    <s v="theater/plays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x v="2882"/>
    <d v="2016-05-01T06:18:38"/>
    <x v="2"/>
    <b v="0"/>
    <n v="4"/>
    <b v="0"/>
    <n v="0.33600000000000002"/>
    <n v="63"/>
    <s v="theater/plays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x v="2883"/>
    <d v="2016-02-05T20:59:00"/>
    <x v="2"/>
    <b v="0"/>
    <n v="5"/>
    <b v="0"/>
    <n v="0.1908"/>
    <n v="381.6"/>
    <s v="theater/plays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x v="2884"/>
    <d v="2014-12-05T09:27:15"/>
    <x v="3"/>
    <b v="0"/>
    <n v="4"/>
    <b v="0"/>
    <n v="4.1111111111111114E-3"/>
    <n v="46.25"/>
    <s v="theater/plays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x v="2885"/>
    <d v="2015-03-13T16:50:01"/>
    <x v="0"/>
    <b v="0"/>
    <n v="5"/>
    <b v="0"/>
    <n v="0.32500000000000001"/>
    <n v="26"/>
    <s v="theater/plays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x v="2886"/>
    <d v="2015-09-18T19:59:00"/>
    <x v="0"/>
    <b v="0"/>
    <n v="1"/>
    <b v="0"/>
    <n v="0.05"/>
    <n v="10"/>
    <s v="theater/plays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x v="2887"/>
    <d v="2015-01-11T02:15:24"/>
    <x v="3"/>
    <b v="0"/>
    <n v="1"/>
    <b v="0"/>
    <n v="1.6666666666666668E-3"/>
    <n v="5"/>
    <s v="theater/plays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x v="2888"/>
    <d v="2014-10-17T20:59:00"/>
    <x v="3"/>
    <b v="0"/>
    <n v="0"/>
    <b v="0"/>
    <n v="0"/>
    <e v="#DIV/0!"/>
    <s v="theater/plays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x v="2889"/>
    <d v="2014-08-29T12:43:05"/>
    <x v="3"/>
    <b v="0"/>
    <n v="14"/>
    <b v="0"/>
    <n v="0.38066666666666665"/>
    <n v="81.571428571428569"/>
    <s v="theater/plays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x v="2890"/>
    <d v="2014-08-08T19:00:00"/>
    <x v="3"/>
    <b v="0"/>
    <n v="3"/>
    <b v="0"/>
    <n v="1.0500000000000001E-2"/>
    <n v="7"/>
    <s v="theater/plays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x v="2891"/>
    <d v="2016-04-15T12:12:08"/>
    <x v="2"/>
    <b v="0"/>
    <n v="10"/>
    <b v="0"/>
    <n v="2.7300000000000001E-2"/>
    <n v="27.3"/>
    <s v="theater/plays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x v="2892"/>
    <d v="2014-08-25T13:00:00"/>
    <x v="3"/>
    <b v="0"/>
    <n v="17"/>
    <b v="0"/>
    <n v="9.0909090909090912E-2"/>
    <n v="29.411764705882351"/>
    <s v="theater/plays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x v="2893"/>
    <d v="2015-01-08T18:00:00"/>
    <x v="3"/>
    <b v="0"/>
    <n v="2"/>
    <b v="0"/>
    <n v="5.0000000000000001E-3"/>
    <n v="12.5"/>
    <s v="theater/plays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x v="2894"/>
    <d v="2015-04-03T14:40:15"/>
    <x v="0"/>
    <b v="0"/>
    <n v="0"/>
    <b v="0"/>
    <n v="0"/>
    <e v="#DIV/0!"/>
    <s v="theater/plays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x v="2895"/>
    <d v="2014-06-22T13:00:00"/>
    <x v="3"/>
    <b v="0"/>
    <n v="4"/>
    <b v="0"/>
    <n v="4.5999999999999999E-2"/>
    <n v="5.75"/>
    <s v="theater/plays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x v="2896"/>
    <d v="2016-12-11T22:00:00"/>
    <x v="2"/>
    <b v="0"/>
    <n v="12"/>
    <b v="0"/>
    <n v="0.20833333333333334"/>
    <n v="52.083333333333336"/>
    <s v="theater/plays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x v="2897"/>
    <d v="2015-10-11T07:29:05"/>
    <x v="0"/>
    <b v="0"/>
    <n v="3"/>
    <b v="0"/>
    <n v="4.583333333333333E-2"/>
    <n v="183.33333333333334"/>
    <s v="theater/plays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x v="2898"/>
    <d v="2015-10-31T07:57:33"/>
    <x v="0"/>
    <b v="0"/>
    <n v="12"/>
    <b v="0"/>
    <n v="4.2133333333333335E-2"/>
    <n v="26.333333333333332"/>
    <s v="theater/plays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x v="2899"/>
    <d v="2016-07-23T17:52:38"/>
    <x v="2"/>
    <b v="0"/>
    <n v="0"/>
    <b v="0"/>
    <n v="0"/>
    <e v="#DIV/0!"/>
    <s v="theater/plays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x v="2900"/>
    <d v="2014-08-08T21:37:12"/>
    <x v="3"/>
    <b v="0"/>
    <n v="7"/>
    <b v="0"/>
    <n v="0.61909090909090914"/>
    <n v="486.42857142857144"/>
    <s v="theater/plays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x v="2901"/>
    <d v="2015-02-07T13:42:19"/>
    <x v="3"/>
    <b v="0"/>
    <n v="2"/>
    <b v="0"/>
    <n v="8.0000000000000002E-3"/>
    <n v="3"/>
    <s v="theater/plays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x v="2902"/>
    <d v="2015-08-24T02:33:16"/>
    <x v="0"/>
    <b v="0"/>
    <n v="1"/>
    <b v="0"/>
    <n v="1.6666666666666666E-4"/>
    <n v="25"/>
    <s v="theater/plays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x v="2903"/>
    <d v="2015-09-08T20:00:18"/>
    <x v="0"/>
    <b v="0"/>
    <n v="4"/>
    <b v="0"/>
    <n v="7.7999999999999996E-3"/>
    <n v="9.75"/>
    <s v="theater/plays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x v="2904"/>
    <d v="2014-11-09T04:00:00"/>
    <x v="3"/>
    <b v="0"/>
    <n v="4"/>
    <b v="0"/>
    <n v="0.05"/>
    <n v="18.75"/>
    <s v="theater/plays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x v="2905"/>
    <d v="2016-09-06T17:21:53"/>
    <x v="2"/>
    <b v="0"/>
    <n v="17"/>
    <b v="0"/>
    <n v="0.17771428571428571"/>
    <n v="36.588235294117645"/>
    <s v="theater/plays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x v="2906"/>
    <d v="2015-07-31T17:00:00"/>
    <x v="0"/>
    <b v="0"/>
    <n v="7"/>
    <b v="0"/>
    <n v="9.4166666666666662E-2"/>
    <n v="80.714285714285708"/>
    <s v="theater/plays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x v="2907"/>
    <d v="2016-05-14T13:03:57"/>
    <x v="2"/>
    <b v="0"/>
    <n v="2"/>
    <b v="0"/>
    <n v="8.0000000000000004E-4"/>
    <n v="1"/>
    <s v="theater/plays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x v="2908"/>
    <d v="2016-06-08T09:33:39"/>
    <x v="2"/>
    <b v="0"/>
    <n v="5"/>
    <b v="0"/>
    <n v="2.75E-2"/>
    <n v="52.8"/>
    <s v="theater/plays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x v="2909"/>
    <d v="2014-11-25T11:46:00"/>
    <x v="3"/>
    <b v="0"/>
    <n v="1"/>
    <b v="0"/>
    <n v="1.1111111111111112E-4"/>
    <n v="20"/>
    <s v="theater/plays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x v="2910"/>
    <d v="2015-06-12T12:11:27"/>
    <x v="0"/>
    <b v="0"/>
    <n v="1"/>
    <b v="0"/>
    <n v="3.3333333333333335E-5"/>
    <n v="1"/>
    <s v="theater/plays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x v="2911"/>
    <d v="2015-06-27T10:27:06"/>
    <x v="0"/>
    <b v="0"/>
    <n v="14"/>
    <b v="0"/>
    <n v="0.36499999999999999"/>
    <n v="46.928571428571431"/>
    <s v="theater/plays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x v="2912"/>
    <d v="2016-01-14T19:09:34"/>
    <x v="0"/>
    <b v="0"/>
    <n v="26"/>
    <b v="0"/>
    <n v="0.14058171745152354"/>
    <n v="78.07692307692308"/>
    <s v="theater/plays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x v="2913"/>
    <d v="2014-09-06T14:08:59"/>
    <x v="3"/>
    <b v="0"/>
    <n v="2"/>
    <b v="0"/>
    <n v="2.0000000000000001E-4"/>
    <n v="1"/>
    <s v="theater/plays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x v="2914"/>
    <d v="2015-03-14T12:46:34"/>
    <x v="0"/>
    <b v="0"/>
    <n v="1"/>
    <b v="0"/>
    <n v="4.0000000000000003E-5"/>
    <n v="1"/>
    <s v="theater/plays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x v="2915"/>
    <d v="2016-03-16T00:33:10"/>
    <x v="2"/>
    <b v="0"/>
    <n v="3"/>
    <b v="0"/>
    <n v="0.61099999999999999"/>
    <n v="203.66666666666666"/>
    <s v="theater/plays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x v="2916"/>
    <d v="2014-05-19T03:26:29"/>
    <x v="3"/>
    <b v="0"/>
    <n v="7"/>
    <b v="0"/>
    <n v="7.8378378378378383E-2"/>
    <n v="20.714285714285715"/>
    <s v="theater/plays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x v="2917"/>
    <d v="2015-09-15T21:37:27"/>
    <x v="0"/>
    <b v="0"/>
    <n v="9"/>
    <b v="0"/>
    <n v="0.2185"/>
    <n v="48.555555555555557"/>
    <s v="theater/plays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x v="2918"/>
    <d v="2015-10-29T07:06:47"/>
    <x v="0"/>
    <b v="0"/>
    <n v="20"/>
    <b v="0"/>
    <n v="0.27239999999999998"/>
    <n v="68.099999999999994"/>
    <s v="theater/plays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x v="2919"/>
    <d v="2014-08-05T06:52:09"/>
    <x v="3"/>
    <b v="0"/>
    <n v="6"/>
    <b v="0"/>
    <n v="8.5000000000000006E-2"/>
    <n v="8.5"/>
    <s v="theater/plays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x v="2920"/>
    <d v="2015-03-25T10:01:10"/>
    <x v="0"/>
    <b v="0"/>
    <n v="13"/>
    <b v="0"/>
    <n v="0.26840000000000003"/>
    <n v="51.615384615384613"/>
    <s v="theater/plays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x v="2921"/>
    <d v="2014-09-25T13:16:44"/>
    <x v="3"/>
    <b v="0"/>
    <n v="3"/>
    <b v="1"/>
    <n v="1.29"/>
    <n v="43"/>
    <s v="theater/musical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x v="2922"/>
    <d v="2015-05-18T12:58:47"/>
    <x v="0"/>
    <b v="0"/>
    <n v="6"/>
    <b v="1"/>
    <n v="1"/>
    <n v="83.333333333333329"/>
    <s v="theater/musical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x v="2923"/>
    <d v="2015-01-23T19:00:00"/>
    <x v="0"/>
    <b v="0"/>
    <n v="10"/>
    <b v="1"/>
    <n v="1"/>
    <n v="30"/>
    <s v="theater/musical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x v="2924"/>
    <d v="2015-05-08T19:59:00"/>
    <x v="0"/>
    <b v="0"/>
    <n v="147"/>
    <b v="1"/>
    <n v="1.032"/>
    <n v="175.51020408163265"/>
    <s v="theater/musical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x v="2925"/>
    <d v="2014-09-11T06:01:08"/>
    <x v="3"/>
    <b v="0"/>
    <n v="199"/>
    <b v="1"/>
    <n v="1.0244597777777777"/>
    <n v="231.66175879396985"/>
    <s v="theater/musical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x v="2926"/>
    <d v="2015-02-23T10:22:59"/>
    <x v="0"/>
    <b v="0"/>
    <n v="50"/>
    <b v="1"/>
    <n v="1.25"/>
    <n v="75"/>
    <s v="theater/musical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x v="2927"/>
    <d v="2014-07-14T21:00:00"/>
    <x v="3"/>
    <b v="0"/>
    <n v="21"/>
    <b v="1"/>
    <n v="1.3083333333333333"/>
    <n v="112.14285714285714"/>
    <s v="theater/musical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x v="2928"/>
    <d v="2016-03-04T15:57:26"/>
    <x v="2"/>
    <b v="0"/>
    <n v="24"/>
    <b v="1"/>
    <n v="1"/>
    <n v="41.666666666666664"/>
    <s v="theater/musical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x v="2929"/>
    <d v="2014-05-25T05:32:38"/>
    <x v="3"/>
    <b v="0"/>
    <n v="32"/>
    <b v="1"/>
    <n v="1.02069375"/>
    <n v="255.17343750000001"/>
    <s v="theater/musical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x v="2930"/>
    <d v="2015-05-07T06:01:04"/>
    <x v="0"/>
    <b v="0"/>
    <n v="62"/>
    <b v="1"/>
    <n v="1.0092000000000001"/>
    <n v="162.7741935483871"/>
    <s v="theater/musical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x v="2931"/>
    <d v="2014-09-14T22:08:00"/>
    <x v="3"/>
    <b v="0"/>
    <n v="9"/>
    <b v="1"/>
    <n v="1.06"/>
    <n v="88.333333333333329"/>
    <s v="theater/musical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x v="2932"/>
    <d v="2015-02-21T03:00:00"/>
    <x v="0"/>
    <b v="0"/>
    <n v="38"/>
    <b v="1"/>
    <n v="1.0509677419354839"/>
    <n v="85.736842105263165"/>
    <s v="theater/musical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x v="2933"/>
    <d v="2016-06-04T14:57:33"/>
    <x v="2"/>
    <b v="0"/>
    <n v="54"/>
    <b v="1"/>
    <n v="1.0276000000000001"/>
    <n v="47.574074074074076"/>
    <s v="theater/musical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x v="2934"/>
    <d v="2014-06-15T07:16:04"/>
    <x v="3"/>
    <b v="0"/>
    <n v="37"/>
    <b v="1"/>
    <n v="1.08"/>
    <n v="72.972972972972968"/>
    <s v="theater/musical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x v="2935"/>
    <d v="2016-08-29T09:00:00"/>
    <x v="2"/>
    <b v="0"/>
    <n v="39"/>
    <b v="1"/>
    <n v="1.0088571428571429"/>
    <n v="90.538461538461533"/>
    <s v="theater/musical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x v="2936"/>
    <d v="2014-10-12T20:59:00"/>
    <x v="3"/>
    <b v="0"/>
    <n v="34"/>
    <b v="1"/>
    <n v="1.28"/>
    <n v="37.647058823529413"/>
    <s v="theater/musical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x v="2937"/>
    <d v="2014-07-13T02:58:33"/>
    <x v="3"/>
    <b v="0"/>
    <n v="55"/>
    <b v="1"/>
    <n v="1.3333333333333333"/>
    <n v="36.363636363636367"/>
    <s v="theater/musical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x v="2938"/>
    <d v="2015-01-30T08:53:34"/>
    <x v="3"/>
    <b v="0"/>
    <n v="32"/>
    <b v="1"/>
    <n v="1.0137499999999999"/>
    <n v="126.71875"/>
    <s v="theater/musical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x v="2939"/>
    <d v="2014-08-27T17:00:00"/>
    <x v="3"/>
    <b v="0"/>
    <n v="25"/>
    <b v="1"/>
    <n v="1.0287500000000001"/>
    <n v="329.2"/>
    <s v="theater/musical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x v="2940"/>
    <d v="2015-01-18T10:33:38"/>
    <x v="3"/>
    <b v="0"/>
    <n v="33"/>
    <b v="1"/>
    <n v="1.0724"/>
    <n v="81.242424242424249"/>
    <s v="theater/musical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x v="2941"/>
    <d v="2015-03-01T15:02:35"/>
    <x v="0"/>
    <b v="0"/>
    <n v="1"/>
    <b v="0"/>
    <n v="4.0000000000000003E-5"/>
    <n v="1"/>
    <s v="theater/spaces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x v="2942"/>
    <d v="2015-12-16T12:18:00"/>
    <x v="0"/>
    <b v="0"/>
    <n v="202"/>
    <b v="0"/>
    <n v="0.20424999999999999"/>
    <n v="202.22772277227722"/>
    <s v="theater/spaces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x v="2943"/>
    <d v="2015-04-12T19:06:20"/>
    <x v="0"/>
    <b v="0"/>
    <n v="0"/>
    <b v="0"/>
    <n v="0"/>
    <e v="#DIV/0!"/>
    <s v="theater/spaces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x v="2944"/>
    <d v="2015-06-07T13:56:38"/>
    <x v="0"/>
    <b v="0"/>
    <n v="1"/>
    <b v="0"/>
    <n v="0.01"/>
    <n v="100"/>
    <s v="theater/spaces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x v="2945"/>
    <d v="2015-05-23T19:21:00"/>
    <x v="0"/>
    <b v="0"/>
    <n v="0"/>
    <b v="0"/>
    <n v="0"/>
    <e v="#DIV/0!"/>
    <s v="theater/spaces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x v="2946"/>
    <d v="2016-08-15T04:44:52"/>
    <x v="2"/>
    <b v="0"/>
    <n v="2"/>
    <b v="0"/>
    <n v="1E-3"/>
    <n v="1"/>
    <s v="theater/spaces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x v="2947"/>
    <d v="2016-11-24T09:11:00"/>
    <x v="2"/>
    <b v="0"/>
    <n v="13"/>
    <b v="0"/>
    <n v="4.2880000000000001E-2"/>
    <n v="82.461538461538467"/>
    <s v="theater/spaces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x v="2948"/>
    <d v="2015-06-02T07:34:53"/>
    <x v="0"/>
    <b v="0"/>
    <n v="9"/>
    <b v="0"/>
    <n v="4.8000000000000001E-5"/>
    <n v="2.6666666666666665"/>
    <s v="theater/spaces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x v="2949"/>
    <d v="2015-11-19T12:45:17"/>
    <x v="0"/>
    <b v="0"/>
    <n v="2"/>
    <b v="0"/>
    <n v="2.5000000000000001E-2"/>
    <n v="12.5"/>
    <s v="theater/spaces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x v="2950"/>
    <d v="2016-01-23T00:45:52"/>
    <x v="0"/>
    <b v="0"/>
    <n v="0"/>
    <b v="0"/>
    <n v="0"/>
    <e v="#DIV/0!"/>
    <s v="theater/spaces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x v="2951"/>
    <d v="2014-10-05T11:16:13"/>
    <x v="3"/>
    <b v="0"/>
    <n v="58"/>
    <b v="0"/>
    <n v="2.1919999999999999E-2"/>
    <n v="18.896551724137932"/>
    <s v="theater/spaces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x v="2952"/>
    <d v="2016-10-16T20:00:00"/>
    <x v="2"/>
    <b v="0"/>
    <n v="8"/>
    <b v="0"/>
    <n v="8.0250000000000002E-2"/>
    <n v="200.625"/>
    <s v="theater/spaces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x v="2953"/>
    <d v="2015-10-08T11:00:21"/>
    <x v="0"/>
    <b v="0"/>
    <n v="3"/>
    <b v="0"/>
    <n v="1.5125E-3"/>
    <n v="201.66666666666666"/>
    <s v="theater/spaces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x v="2954"/>
    <d v="2017-03-16T05:00:03"/>
    <x v="1"/>
    <b v="0"/>
    <n v="0"/>
    <b v="0"/>
    <n v="0"/>
    <e v="#DIV/0!"/>
    <s v="theater/spaces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x v="2955"/>
    <d v="2015-06-16T09:47:29"/>
    <x v="0"/>
    <b v="0"/>
    <n v="11"/>
    <b v="0"/>
    <n v="0.59583333333333333"/>
    <n v="65"/>
    <s v="theater/spaces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x v="2956"/>
    <d v="2016-05-04T15:00:50"/>
    <x v="2"/>
    <b v="0"/>
    <n v="20"/>
    <b v="0"/>
    <n v="0.16734177215189874"/>
    <n v="66.099999999999994"/>
    <s v="theater/spaces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x v="2957"/>
    <d v="2015-03-27T15:16:12"/>
    <x v="0"/>
    <b v="0"/>
    <n v="3"/>
    <b v="0"/>
    <n v="1.8666666666666668E-2"/>
    <n v="93.333333333333329"/>
    <s v="theater/spaces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x v="2958"/>
    <d v="2016-05-08T09:41:57"/>
    <x v="2"/>
    <b v="0"/>
    <n v="0"/>
    <b v="0"/>
    <n v="0"/>
    <e v="#DIV/0!"/>
    <s v="theater/spaces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x v="2959"/>
    <d v="2016-06-06T16:12:05"/>
    <x v="2"/>
    <b v="0"/>
    <n v="0"/>
    <b v="0"/>
    <n v="0"/>
    <e v="#DIV/0!"/>
    <s v="theater/spaces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x v="2960"/>
    <d v="2014-09-11T10:10:23"/>
    <x v="3"/>
    <b v="0"/>
    <n v="0"/>
    <b v="0"/>
    <n v="0"/>
    <e v="#DIV/0!"/>
    <s v="theater/spaces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x v="2961"/>
    <d v="2015-03-25T20:00:00"/>
    <x v="0"/>
    <b v="0"/>
    <n v="108"/>
    <b v="1"/>
    <n v="1.0962000000000001"/>
    <n v="50.75"/>
    <s v="theater/plays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x v="2962"/>
    <d v="2015-02-28T22:59:00"/>
    <x v="0"/>
    <b v="0"/>
    <n v="20"/>
    <b v="1"/>
    <n v="1.218"/>
    <n v="60.9"/>
    <s v="theater/plays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x v="2963"/>
    <d v="2015-07-02T03:17:04"/>
    <x v="0"/>
    <b v="0"/>
    <n v="98"/>
    <b v="1"/>
    <n v="1.0685"/>
    <n v="109.03061224489795"/>
    <s v="theater/plays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x v="2964"/>
    <d v="2014-08-06T13:32:00"/>
    <x v="3"/>
    <b v="0"/>
    <n v="196"/>
    <b v="1"/>
    <n v="1.0071379999999999"/>
    <n v="25.692295918367346"/>
    <s v="theater/plays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x v="2965"/>
    <d v="2015-07-07T09:30:33"/>
    <x v="0"/>
    <b v="0"/>
    <n v="39"/>
    <b v="1"/>
    <n v="1.0900000000000001"/>
    <n v="41.92307692307692"/>
    <s v="theater/plays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x v="2966"/>
    <d v="2015-09-16T09:43:32"/>
    <x v="0"/>
    <b v="0"/>
    <n v="128"/>
    <b v="1"/>
    <n v="1.1363000000000001"/>
    <n v="88.7734375"/>
    <s v="theater/plays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x v="2967"/>
    <d v="2015-03-08T19:44:52"/>
    <x v="0"/>
    <b v="0"/>
    <n v="71"/>
    <b v="1"/>
    <n v="1.1392"/>
    <n v="80.225352112676063"/>
    <s v="theater/plays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x v="2968"/>
    <d v="2016-08-16T19:59:00"/>
    <x v="2"/>
    <b v="0"/>
    <n v="47"/>
    <b v="1"/>
    <n v="1.06"/>
    <n v="78.936170212765958"/>
    <s v="theater/plays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x v="2969"/>
    <d v="2015-05-03T14:51:00"/>
    <x v="0"/>
    <b v="0"/>
    <n v="17"/>
    <b v="1"/>
    <n v="1.625"/>
    <n v="95.588235294117652"/>
    <s v="theater/plays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x v="2970"/>
    <d v="2014-07-18T08:04:11"/>
    <x v="3"/>
    <b v="0"/>
    <n v="91"/>
    <b v="1"/>
    <n v="1.06"/>
    <n v="69.890109890109883"/>
    <s v="theater/plays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x v="2971"/>
    <d v="2014-08-31T07:47:58"/>
    <x v="3"/>
    <b v="0"/>
    <n v="43"/>
    <b v="1"/>
    <n v="1.0015624999999999"/>
    <n v="74.534883720930239"/>
    <s v="theater/plays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x v="2972"/>
    <d v="2016-12-04T17:00:00"/>
    <x v="2"/>
    <b v="0"/>
    <n v="17"/>
    <b v="1"/>
    <n v="1.0535000000000001"/>
    <n v="123.94117647058823"/>
    <s v="theater/plays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x v="2973"/>
    <d v="2015-12-31T20:00:00"/>
    <x v="0"/>
    <b v="0"/>
    <n v="33"/>
    <b v="1"/>
    <n v="1.748"/>
    <n v="264.84848484848487"/>
    <s v="theater/plays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x v="2974"/>
    <d v="2014-09-25T17:35:00"/>
    <x v="3"/>
    <b v="0"/>
    <n v="87"/>
    <b v="1"/>
    <n v="1.02"/>
    <n v="58.620689655172413"/>
    <s v="theater/plays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x v="2975"/>
    <d v="2014-11-26T19:00:00"/>
    <x v="3"/>
    <b v="0"/>
    <n v="113"/>
    <b v="1"/>
    <n v="1.00125"/>
    <n v="70.884955752212392"/>
    <s v="theater/plays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x v="2976"/>
    <d v="2016-03-13T04:00:00"/>
    <x v="2"/>
    <b v="0"/>
    <n v="14"/>
    <b v="1"/>
    <n v="1.7142857142857142"/>
    <n v="8.5714285714285712"/>
    <s v="theater/plays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x v="2977"/>
    <d v="2015-03-22T18:14:00"/>
    <x v="0"/>
    <b v="0"/>
    <n v="30"/>
    <b v="1"/>
    <n v="1.1356666666666666"/>
    <n v="113.56666666666666"/>
    <s v="theater/plays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x v="2978"/>
    <d v="2014-10-19T21:59:00"/>
    <x v="3"/>
    <b v="0"/>
    <n v="16"/>
    <b v="1"/>
    <n v="1.2946666666666666"/>
    <n v="60.6875"/>
    <s v="theater/plays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x v="2979"/>
    <d v="2015-01-05T22:00:00"/>
    <x v="3"/>
    <b v="0"/>
    <n v="46"/>
    <b v="1"/>
    <n v="1.014"/>
    <n v="110.21739130434783"/>
    <s v="theater/plays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x v="2980"/>
    <d v="2015-08-23T18:00:00"/>
    <x v="0"/>
    <b v="0"/>
    <n v="24"/>
    <b v="1"/>
    <n v="1.0916666666666666"/>
    <n v="136.45833333333334"/>
    <s v="theater/plays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x v="2981"/>
    <d v="2015-09-23T05:25:56"/>
    <x v="0"/>
    <b v="1"/>
    <n v="97"/>
    <b v="1"/>
    <n v="1.28925"/>
    <n v="53.164948453608247"/>
    <s v="theater/spaces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x v="2982"/>
    <d v="2016-02-11T08:29:03"/>
    <x v="2"/>
    <b v="1"/>
    <n v="59"/>
    <b v="1"/>
    <n v="1.0206"/>
    <n v="86.491525423728817"/>
    <s v="theater/spaces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x v="2983"/>
    <d v="2014-11-11T08:10:36"/>
    <x v="3"/>
    <b v="1"/>
    <n v="1095"/>
    <b v="1"/>
    <n v="1.465395775862069"/>
    <n v="155.23827397260274"/>
    <s v="theater/spaces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x v="2984"/>
    <d v="2016-08-23T22:41:21"/>
    <x v="2"/>
    <b v="1"/>
    <n v="218"/>
    <b v="1"/>
    <n v="1.00352"/>
    <n v="115.08256880733946"/>
    <s v="theater/spaces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x v="2985"/>
    <d v="2016-10-30T20:00:00"/>
    <x v="2"/>
    <b v="0"/>
    <n v="111"/>
    <b v="1"/>
    <n v="1.2164999999999999"/>
    <n v="109.5945945945946"/>
    <s v="theater/spaces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x v="2986"/>
    <d v="2016-05-01T03:00:06"/>
    <x v="2"/>
    <b v="0"/>
    <n v="56"/>
    <b v="1"/>
    <n v="1.0549999999999999"/>
    <n v="45.214285714285715"/>
    <s v="theater/spaces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x v="2987"/>
    <d v="2016-10-12T16:00:00"/>
    <x v="2"/>
    <b v="0"/>
    <n v="265"/>
    <b v="1"/>
    <n v="1.1040080000000001"/>
    <n v="104.15169811320754"/>
    <s v="theater/spaces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x v="2988"/>
    <d v="2016-06-20T00:41:21"/>
    <x v="2"/>
    <b v="0"/>
    <n v="28"/>
    <b v="1"/>
    <n v="1"/>
    <n v="35.714285714285715"/>
    <s v="theater/spaces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x v="2989"/>
    <d v="2015-12-20T20:59:00"/>
    <x v="0"/>
    <b v="0"/>
    <n v="364"/>
    <b v="1"/>
    <n v="1.76535"/>
    <n v="96.997252747252745"/>
    <s v="theater/spaces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x v="2990"/>
    <d v="2016-01-07T05:47:00"/>
    <x v="0"/>
    <b v="0"/>
    <n v="27"/>
    <b v="1"/>
    <n v="1"/>
    <n v="370.37037037037038"/>
    <s v="theater/spaces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x v="2991"/>
    <d v="2017-01-27T12:05:30"/>
    <x v="1"/>
    <b v="0"/>
    <n v="93"/>
    <b v="1"/>
    <n v="1.0329411764705883"/>
    <n v="94.408602150537632"/>
    <s v="theater/spaces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x v="2992"/>
    <d v="2016-10-09T10:25:10"/>
    <x v="2"/>
    <b v="0"/>
    <n v="64"/>
    <b v="1"/>
    <n v="1.0449999999999999"/>
    <n v="48.984375"/>
    <s v="theater/spaces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x v="2993"/>
    <d v="2016-02-20T12:07:47"/>
    <x v="2"/>
    <b v="0"/>
    <n v="22"/>
    <b v="1"/>
    <n v="1.0029999999999999"/>
    <n v="45.590909090909093"/>
    <s v="theater/spaces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x v="2994"/>
    <d v="2014-10-03T03:29:32"/>
    <x v="3"/>
    <b v="0"/>
    <n v="59"/>
    <b v="1"/>
    <n v="4.577466666666667"/>
    <n v="23.275254237288134"/>
    <s v="theater/spaces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x v="2995"/>
    <d v="2017-01-19T07:57:51"/>
    <x v="2"/>
    <b v="0"/>
    <n v="249"/>
    <b v="1"/>
    <n v="1.0496000000000001"/>
    <n v="63.2289156626506"/>
    <s v="theater/spaces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x v="2996"/>
    <d v="2015-05-26T13:54:00"/>
    <x v="0"/>
    <b v="0"/>
    <n v="392"/>
    <b v="1"/>
    <n v="1.7194285714285715"/>
    <n v="153.5204081632653"/>
    <s v="theater/spaces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x v="2997"/>
    <d v="2017-02-26T20:59:00"/>
    <x v="1"/>
    <b v="0"/>
    <n v="115"/>
    <b v="1"/>
    <n v="1.0373000000000001"/>
    <n v="90.2"/>
    <s v="theater/spaces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x v="2998"/>
    <d v="2014-06-15T20:25:00"/>
    <x v="3"/>
    <b v="0"/>
    <n v="433"/>
    <b v="1"/>
    <n v="1.0302899999999999"/>
    <n v="118.97113163972287"/>
    <s v="theater/spaces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x v="2999"/>
    <d v="2017-02-28T18:00:00"/>
    <x v="1"/>
    <b v="0"/>
    <n v="20"/>
    <b v="1"/>
    <n v="1.1888888888888889"/>
    <n v="80.25"/>
    <s v="theater/spaces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x v="3000"/>
    <d v="2017-01-31T10:00:00"/>
    <x v="1"/>
    <b v="0"/>
    <n v="8"/>
    <b v="1"/>
    <n v="1"/>
    <n v="62.5"/>
    <s v="theater/spaces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x v="3001"/>
    <d v="2016-07-13T13:29:42"/>
    <x v="2"/>
    <b v="0"/>
    <n v="175"/>
    <b v="1"/>
    <n v="3.1869988910451896"/>
    <n v="131.37719999999999"/>
    <s v="theater/spaces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x v="3002"/>
    <d v="2012-12-26T12:04:12"/>
    <x v="5"/>
    <b v="0"/>
    <n v="104"/>
    <b v="1"/>
    <n v="1.0850614285714286"/>
    <n v="73.032980769230775"/>
    <s v="theater/spaces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x v="3003"/>
    <d v="2016-02-29T21:59:00"/>
    <x v="2"/>
    <b v="0"/>
    <n v="17"/>
    <b v="1"/>
    <n v="1.0116666666666667"/>
    <n v="178.52941176470588"/>
    <s v="theater/spaces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x v="3004"/>
    <d v="2014-11-15T14:08:44"/>
    <x v="3"/>
    <b v="0"/>
    <n v="277"/>
    <b v="1"/>
    <n v="1.12815"/>
    <n v="162.90974729241879"/>
    <s v="theater/spaces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x v="3005"/>
    <d v="2014-10-06T08:11:45"/>
    <x v="3"/>
    <b v="0"/>
    <n v="118"/>
    <b v="1"/>
    <n v="1.2049622641509434"/>
    <n v="108.24237288135593"/>
    <s v="theater/spaces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x v="3006"/>
    <d v="2014-12-14T10:09:51"/>
    <x v="3"/>
    <b v="0"/>
    <n v="97"/>
    <b v="1"/>
    <n v="1.0774999999999999"/>
    <n v="88.865979381443296"/>
    <s v="theater/spaces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x v="3007"/>
    <d v="2015-04-24T21:11:23"/>
    <x v="0"/>
    <b v="0"/>
    <n v="20"/>
    <b v="1"/>
    <n v="1.8"/>
    <n v="54"/>
    <s v="theater/spaces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x v="3008"/>
    <d v="2016-01-20T21:05:19"/>
    <x v="0"/>
    <b v="0"/>
    <n v="26"/>
    <b v="1"/>
    <n v="1.0116666666666667"/>
    <n v="116.73076923076923"/>
    <s v="theater/spaces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x v="3009"/>
    <d v="2014-11-26T06:40:40"/>
    <x v="3"/>
    <b v="0"/>
    <n v="128"/>
    <b v="1"/>
    <n v="1.19756"/>
    <n v="233.8984375"/>
    <s v="theater/spaces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x v="3010"/>
    <d v="2015-02-21T11:58:39"/>
    <x v="3"/>
    <b v="0"/>
    <n v="15"/>
    <b v="1"/>
    <n v="1.58"/>
    <n v="158"/>
    <s v="theater/spaces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x v="3011"/>
    <d v="2015-12-23T14:59:00"/>
    <x v="0"/>
    <b v="0"/>
    <n v="25"/>
    <b v="1"/>
    <n v="1.2366666666666666"/>
    <n v="14.84"/>
    <s v="theater/spaces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x v="3012"/>
    <d v="2015-02-10T08:52:10"/>
    <x v="0"/>
    <b v="0"/>
    <n v="55"/>
    <b v="1"/>
    <n v="1.1712499999999999"/>
    <n v="85.181818181818187"/>
    <s v="theater/spaces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x v="3013"/>
    <d v="2015-06-21T12:04:09"/>
    <x v="0"/>
    <b v="0"/>
    <n v="107"/>
    <b v="1"/>
    <n v="1.5696000000000001"/>
    <n v="146.69158878504672"/>
    <s v="theater/spaces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x v="3014"/>
    <d v="2014-11-04T21:00:00"/>
    <x v="3"/>
    <b v="0"/>
    <n v="557"/>
    <b v="1"/>
    <n v="1.13104"/>
    <n v="50.764811490125673"/>
    <s v="theater/spaces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x v="3015"/>
    <d v="2014-06-10T20:00:00"/>
    <x v="3"/>
    <b v="0"/>
    <n v="40"/>
    <b v="1"/>
    <n v="1.0317647058823529"/>
    <n v="87.7"/>
    <s v="theater/spaces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x v="3016"/>
    <d v="2014-07-18T05:09:12"/>
    <x v="3"/>
    <b v="0"/>
    <n v="36"/>
    <b v="1"/>
    <n v="1.0261176470588236"/>
    <n v="242.27777777777777"/>
    <s v="theater/spaces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x v="3017"/>
    <d v="2014-08-20T12:24:03"/>
    <x v="3"/>
    <b v="0"/>
    <n v="159"/>
    <b v="1"/>
    <n v="1.0584090909090909"/>
    <n v="146.44654088050314"/>
    <s v="theater/spaces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x v="3018"/>
    <d v="2015-07-20T14:00:00"/>
    <x v="0"/>
    <b v="0"/>
    <n v="41"/>
    <b v="1"/>
    <n v="1.0071428571428571"/>
    <n v="103.17073170731707"/>
    <s v="theater/spaces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x v="3019"/>
    <d v="2014-05-26T19:00:00"/>
    <x v="3"/>
    <b v="0"/>
    <n v="226"/>
    <b v="1"/>
    <n v="1.2123333333333333"/>
    <n v="80.464601769911511"/>
    <s v="theater/spaces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x v="3020"/>
    <d v="2015-08-14T12:18:53"/>
    <x v="0"/>
    <b v="0"/>
    <n v="30"/>
    <b v="1"/>
    <n v="1.0057142857142858"/>
    <n v="234.66666666666666"/>
    <s v="theater/spaces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x v="3021"/>
    <d v="2016-11-21T21:59:00"/>
    <x v="2"/>
    <b v="0"/>
    <n v="103"/>
    <b v="1"/>
    <n v="1.1602222222222223"/>
    <n v="50.689320388349515"/>
    <s v="theater/spaces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x v="3022"/>
    <d v="2016-08-27T14:53:29"/>
    <x v="2"/>
    <b v="0"/>
    <n v="62"/>
    <b v="1"/>
    <n v="1.0087999999999999"/>
    <n v="162.70967741935485"/>
    <s v="theater/spaces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x v="3023"/>
    <d v="2015-06-11T08:13:06"/>
    <x v="0"/>
    <b v="0"/>
    <n v="6"/>
    <b v="1"/>
    <n v="1.03"/>
    <n v="120.16666666666667"/>
    <s v="theater/spaces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x v="3024"/>
    <d v="2012-10-06T15:51:15"/>
    <x v="5"/>
    <b v="0"/>
    <n v="182"/>
    <b v="1"/>
    <n v="2.4641999999999999"/>
    <n v="67.697802197802204"/>
    <s v="theater/spaces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x v="3025"/>
    <d v="2014-05-30T08:00:00"/>
    <x v="3"/>
    <b v="0"/>
    <n v="145"/>
    <b v="1"/>
    <n v="3.0219999999999998"/>
    <n v="52.103448275862071"/>
    <s v="theater/spaces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x v="3026"/>
    <d v="2017-03-03T03:01:32"/>
    <x v="1"/>
    <b v="0"/>
    <n v="25"/>
    <b v="1"/>
    <n v="1.4333333333333333"/>
    <n v="51.6"/>
    <s v="theater/spaces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x v="3027"/>
    <d v="2015-03-20T07:54:11"/>
    <x v="0"/>
    <b v="0"/>
    <n v="320"/>
    <b v="1"/>
    <n v="1.3144"/>
    <n v="164.3"/>
    <s v="theater/spaces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x v="3028"/>
    <d v="2016-08-14T22:20:25"/>
    <x v="2"/>
    <b v="0"/>
    <n v="99"/>
    <b v="1"/>
    <n v="1.6801999999999999"/>
    <n v="84.858585858585855"/>
    <s v="theater/spaces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x v="3029"/>
    <d v="2014-11-17T20:35:00"/>
    <x v="3"/>
    <b v="0"/>
    <n v="348"/>
    <b v="1"/>
    <n v="1.0967666666666667"/>
    <n v="94.548850574712645"/>
    <s v="theater/spaces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x v="3030"/>
    <d v="2015-09-16T09:56:11"/>
    <x v="0"/>
    <b v="0"/>
    <n v="41"/>
    <b v="1"/>
    <n v="1.0668571428571429"/>
    <n v="45.536585365853661"/>
    <s v="theater/spaces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x v="3031"/>
    <d v="2016-10-14T13:10:47"/>
    <x v="2"/>
    <b v="0"/>
    <n v="29"/>
    <b v="1"/>
    <n v="1"/>
    <n v="51.724137931034484"/>
    <s v="theater/spaces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x v="3032"/>
    <d v="2015-09-10T17:04:19"/>
    <x v="0"/>
    <b v="0"/>
    <n v="25"/>
    <b v="1"/>
    <n v="1.272"/>
    <n v="50.88"/>
    <s v="theater/spaces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x v="3033"/>
    <d v="2016-08-17T18:38:45"/>
    <x v="2"/>
    <b v="0"/>
    <n v="23"/>
    <b v="1"/>
    <n v="1.4653333333333334"/>
    <n v="191.13043478260869"/>
    <s v="theater/spaces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x v="3034"/>
    <d v="2016-10-31T19:59:00"/>
    <x v="2"/>
    <b v="0"/>
    <n v="1260"/>
    <b v="1"/>
    <n v="1.1253599999999999"/>
    <n v="89.314285714285717"/>
    <s v="theater/spaces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x v="3035"/>
    <d v="2013-05-04T05:26:49"/>
    <x v="4"/>
    <b v="0"/>
    <n v="307"/>
    <b v="1"/>
    <n v="1.0878684000000001"/>
    <n v="88.588631921824103"/>
    <s v="theater/spaces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x v="3036"/>
    <d v="2013-08-16T03:59:00"/>
    <x v="4"/>
    <b v="0"/>
    <n v="329"/>
    <b v="1"/>
    <n v="1.26732"/>
    <n v="96.300911854103347"/>
    <s v="theater/spaces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x v="3037"/>
    <d v="2010-10-01T20:59:00"/>
    <x v="7"/>
    <b v="0"/>
    <n v="32"/>
    <b v="1"/>
    <n v="2.1320000000000001"/>
    <n v="33.3125"/>
    <s v="theater/spaces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x v="3038"/>
    <d v="2016-03-03T22:03:17"/>
    <x v="2"/>
    <b v="0"/>
    <n v="27"/>
    <b v="1"/>
    <n v="1.0049999999999999"/>
    <n v="37.222222222222221"/>
    <s v="theater/spaces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x v="3039"/>
    <d v="2013-12-28T23:59:00"/>
    <x v="4"/>
    <b v="0"/>
    <n v="236"/>
    <b v="1"/>
    <n v="1.0871389999999999"/>
    <n v="92.130423728813554"/>
    <s v="theater/spaces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x v="3040"/>
    <d v="2015-06-26T15:00:00"/>
    <x v="0"/>
    <b v="0"/>
    <n v="42"/>
    <b v="1"/>
    <n v="1.075"/>
    <n v="76.785714285714292"/>
    <s v="theater/spaces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x v="3041"/>
    <d v="2016-01-20T12:50:48"/>
    <x v="0"/>
    <b v="0"/>
    <n v="95"/>
    <b v="1"/>
    <n v="1.1048192771084338"/>
    <n v="96.526315789473685"/>
    <s v="theater/spaces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x v="3042"/>
    <d v="2015-10-06T08:30:47"/>
    <x v="0"/>
    <b v="0"/>
    <n v="37"/>
    <b v="1"/>
    <n v="1.28"/>
    <n v="51.891891891891895"/>
    <s v="theater/spaces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x v="3043"/>
    <d v="2015-04-15T18:50:00"/>
    <x v="0"/>
    <b v="0"/>
    <n v="128"/>
    <b v="1"/>
    <n v="1.1000666666666667"/>
    <n v="128.9140625"/>
    <s v="theater/spaces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x v="3044"/>
    <d v="2016-02-02T09:26:38"/>
    <x v="2"/>
    <b v="0"/>
    <n v="156"/>
    <b v="1"/>
    <n v="1.0934166666666667"/>
    <n v="84.108974358974365"/>
    <s v="theater/spaces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x v="3045"/>
    <d v="2014-08-21T19:44:15"/>
    <x v="3"/>
    <b v="0"/>
    <n v="64"/>
    <b v="1"/>
    <n v="1.3270650000000002"/>
    <n v="82.941562500000003"/>
    <s v="theater/spaces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x v="3046"/>
    <d v="2014-09-09T20:52:00"/>
    <x v="3"/>
    <b v="0"/>
    <n v="58"/>
    <b v="1"/>
    <n v="1.9084810126582279"/>
    <n v="259.94827586206895"/>
    <s v="theater/spaces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x v="3047"/>
    <d v="2016-04-27T05:16:00"/>
    <x v="2"/>
    <b v="0"/>
    <n v="20"/>
    <b v="1"/>
    <n v="1.49"/>
    <n v="37.25"/>
    <s v="theater/spaces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x v="3048"/>
    <d v="2014-12-31T13:22:00"/>
    <x v="3"/>
    <b v="0"/>
    <n v="47"/>
    <b v="1"/>
    <n v="1.6639999999999999"/>
    <n v="177.02127659574469"/>
    <s v="theater/spaces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x v="3049"/>
    <d v="2015-06-13T16:20:55"/>
    <x v="0"/>
    <b v="0"/>
    <n v="54"/>
    <b v="1"/>
    <n v="1.0666666666666667"/>
    <n v="74.074074074074076"/>
    <s v="theater/spaces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x v="3050"/>
    <d v="2016-05-04T20:02:40"/>
    <x v="2"/>
    <b v="0"/>
    <n v="9"/>
    <b v="1"/>
    <n v="1.06"/>
    <n v="70.666666666666671"/>
    <s v="theater/spaces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x v="3051"/>
    <d v="2017-02-08T01:59:05"/>
    <x v="1"/>
    <b v="1"/>
    <n v="35"/>
    <b v="0"/>
    <n v="0.23628571428571429"/>
    <n v="23.62857142857143"/>
    <s v="theater/spaces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x v="3052"/>
    <d v="2015-05-28T07:59:00"/>
    <x v="0"/>
    <b v="0"/>
    <n v="2"/>
    <b v="0"/>
    <n v="1.5E-3"/>
    <n v="37.5"/>
    <s v="theater/spaces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x v="3053"/>
    <d v="2014-10-01T19:59:00"/>
    <x v="3"/>
    <b v="0"/>
    <n v="3"/>
    <b v="0"/>
    <n v="4.0000000000000001E-3"/>
    <n v="13.333333333333334"/>
    <s v="theater/spaces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x v="3054"/>
    <d v="2015-03-01T17:04:00"/>
    <x v="0"/>
    <b v="0"/>
    <n v="0"/>
    <b v="0"/>
    <n v="0"/>
    <e v="#DIV/0!"/>
    <s v="theater/spaces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x v="3055"/>
    <d v="2015-01-09T14:59:50"/>
    <x v="3"/>
    <b v="0"/>
    <n v="1"/>
    <b v="0"/>
    <n v="5.0000000000000002E-5"/>
    <n v="1"/>
    <s v="theater/spaces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x v="3056"/>
    <d v="2014-09-29T07:16:24"/>
    <x v="3"/>
    <b v="0"/>
    <n v="0"/>
    <b v="0"/>
    <n v="0"/>
    <e v="#DIV/0!"/>
    <s v="theater/spaces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x v="3057"/>
    <d v="2016-04-03T06:36:51"/>
    <x v="2"/>
    <b v="0"/>
    <n v="0"/>
    <b v="0"/>
    <n v="0"/>
    <e v="#DIV/0!"/>
    <s v="theater/spaces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x v="3058"/>
    <d v="2016-05-20T00:59:00"/>
    <x v="2"/>
    <b v="0"/>
    <n v="3"/>
    <b v="0"/>
    <n v="1.6666666666666666E-4"/>
    <n v="1"/>
    <s v="theater/spaces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x v="3059"/>
    <d v="2014-08-08T14:27:26"/>
    <x v="3"/>
    <b v="0"/>
    <n v="11"/>
    <b v="0"/>
    <n v="3.0066666666666665E-2"/>
    <n v="41"/>
    <s v="theater/spaces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x v="3060"/>
    <d v="2015-09-27T22:35:34"/>
    <x v="0"/>
    <b v="0"/>
    <n v="6"/>
    <b v="0"/>
    <n v="1.5227272727272728E-3"/>
    <n v="55.833333333333336"/>
    <s v="theater/spaces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x v="3061"/>
    <d v="2014-08-13T10:49:08"/>
    <x v="3"/>
    <b v="0"/>
    <n v="0"/>
    <b v="0"/>
    <n v="0"/>
    <e v="#DIV/0!"/>
    <s v="theater/spaces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x v="3062"/>
    <d v="2015-09-30T10:00:00"/>
    <x v="0"/>
    <b v="0"/>
    <n v="67"/>
    <b v="0"/>
    <n v="0.66839999999999999"/>
    <n v="99.761194029850742"/>
    <s v="theater/spaces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x v="3063"/>
    <d v="2016-10-22T14:08:58"/>
    <x v="2"/>
    <b v="0"/>
    <n v="23"/>
    <b v="0"/>
    <n v="0.19566666666666666"/>
    <n v="25.521739130434781"/>
    <s v="theater/spaces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x v="3064"/>
    <d v="2015-11-21T22:59:00"/>
    <x v="0"/>
    <b v="0"/>
    <n v="72"/>
    <b v="0"/>
    <n v="0.11294666666666667"/>
    <n v="117.65277777777777"/>
    <s v="theater/spaces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x v="3065"/>
    <d v="2014-07-29T17:19:32"/>
    <x v="3"/>
    <b v="0"/>
    <n v="2"/>
    <b v="0"/>
    <n v="4.0000000000000002E-4"/>
    <n v="5"/>
    <s v="theater/spaces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x v="3066"/>
    <d v="2016-07-09T21:28:57"/>
    <x v="2"/>
    <b v="0"/>
    <n v="15"/>
    <b v="0"/>
    <n v="0.11985714285714286"/>
    <n v="2796.6666666666665"/>
    <s v="theater/spaces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x v="3067"/>
    <d v="2015-09-09T14:31:19"/>
    <x v="0"/>
    <b v="0"/>
    <n v="1"/>
    <b v="0"/>
    <n v="2.5000000000000001E-2"/>
    <n v="200"/>
    <s v="theater/spaces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x v="3068"/>
    <d v="2015-10-16T08:35:52"/>
    <x v="0"/>
    <b v="0"/>
    <n v="2"/>
    <b v="0"/>
    <n v="6.9999999999999999E-4"/>
    <n v="87.5"/>
    <s v="theater/spaces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x v="3069"/>
    <d v="2014-12-14T12:00:34"/>
    <x v="3"/>
    <b v="0"/>
    <n v="7"/>
    <b v="0"/>
    <n v="0.14099999999999999"/>
    <n v="20.142857142857142"/>
    <s v="theater/spaces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x v="3070"/>
    <d v="2016-12-07T09:36:09"/>
    <x v="2"/>
    <b v="0"/>
    <n v="16"/>
    <b v="0"/>
    <n v="3.3399999999999999E-2"/>
    <n v="20.875"/>
    <s v="theater/spaces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x v="3071"/>
    <d v="2015-04-20T21:59:00"/>
    <x v="0"/>
    <b v="0"/>
    <n v="117"/>
    <b v="0"/>
    <n v="0.59775"/>
    <n v="61.307692307692307"/>
    <s v="theater/spaces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x v="3072"/>
    <d v="2016-10-29T17:46:00"/>
    <x v="2"/>
    <b v="0"/>
    <n v="2"/>
    <b v="0"/>
    <n v="1.6666666666666666E-4"/>
    <n v="1"/>
    <s v="theater/spaces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x v="3073"/>
    <d v="2015-06-14T11:19:00"/>
    <x v="0"/>
    <b v="0"/>
    <n v="7"/>
    <b v="0"/>
    <n v="2.3035714285714285E-4"/>
    <n v="92.142857142857139"/>
    <s v="theater/spaces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x v="3074"/>
    <d v="2016-03-10T05:42:39"/>
    <x v="2"/>
    <b v="0"/>
    <n v="3"/>
    <b v="0"/>
    <n v="8.8000000000000003E-4"/>
    <n v="7.333333333333333"/>
    <s v="theater/spaces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x v="3075"/>
    <d v="2016-08-18T18:27:20"/>
    <x v="2"/>
    <b v="0"/>
    <n v="20"/>
    <b v="0"/>
    <n v="8.6400000000000005E-2"/>
    <n v="64.8"/>
    <s v="theater/spaces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x v="3076"/>
    <d v="2015-10-09T07:38:43"/>
    <x v="0"/>
    <b v="0"/>
    <n v="50"/>
    <b v="0"/>
    <n v="0.15060000000000001"/>
    <n v="30.12"/>
    <s v="theater/spaces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x v="3077"/>
    <d v="2017-03-02T14:57:58"/>
    <x v="1"/>
    <b v="0"/>
    <n v="2"/>
    <b v="0"/>
    <n v="4.7727272727272731E-3"/>
    <n v="52.5"/>
    <s v="theater/spaces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x v="3078"/>
    <d v="2015-02-25T19:19:55"/>
    <x v="0"/>
    <b v="0"/>
    <n v="3"/>
    <b v="0"/>
    <n v="1.1833333333333333E-3"/>
    <n v="23.666666666666668"/>
    <s v="theater/spaces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x v="3079"/>
    <d v="2015-03-22T08:07:15"/>
    <x v="0"/>
    <b v="0"/>
    <n v="27"/>
    <b v="0"/>
    <n v="8.4173998587352451E-3"/>
    <n v="415.77777777777777"/>
    <s v="theater/spaces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x v="3080"/>
    <d v="2014-12-26T17:40:44"/>
    <x v="3"/>
    <b v="0"/>
    <n v="7"/>
    <b v="0"/>
    <n v="1.8799999999999999E-4"/>
    <n v="53.714285714285715"/>
    <s v="theater/spaces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x v="3081"/>
    <d v="2015-09-19T20:21:31"/>
    <x v="0"/>
    <b v="0"/>
    <n v="5"/>
    <b v="0"/>
    <n v="2.1029999999999998E-3"/>
    <n v="420.6"/>
    <s v="theater/spaces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x v="3082"/>
    <d v="2015-11-15T15:09:06"/>
    <x v="0"/>
    <b v="0"/>
    <n v="0"/>
    <b v="0"/>
    <n v="0"/>
    <e v="#DIV/0!"/>
    <s v="theater/spaces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x v="3083"/>
    <d v="2014-08-31T21:00:00"/>
    <x v="3"/>
    <b v="0"/>
    <n v="3"/>
    <b v="0"/>
    <n v="2.8E-3"/>
    <n v="18.666666666666668"/>
    <s v="theater/spaces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x v="3084"/>
    <d v="2015-05-05T10:48:00"/>
    <x v="0"/>
    <b v="0"/>
    <n v="6"/>
    <b v="0"/>
    <n v="0.11579206701157921"/>
    <n v="78.333333333333329"/>
    <s v="theater/spaces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x v="3085"/>
    <d v="2015-09-29T13:12:39"/>
    <x v="0"/>
    <b v="0"/>
    <n v="9"/>
    <b v="0"/>
    <n v="2.4400000000000002E-2"/>
    <n v="67.777777777777771"/>
    <s v="theater/spaces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x v="3086"/>
    <d v="2015-08-17T08:05:59"/>
    <x v="0"/>
    <b v="0"/>
    <n v="3"/>
    <b v="0"/>
    <n v="2.5000000000000001E-3"/>
    <n v="16.666666666666668"/>
    <s v="theater/spaces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x v="3087"/>
    <d v="2016-12-20T20:36:30"/>
    <x v="2"/>
    <b v="0"/>
    <n v="2"/>
    <b v="0"/>
    <n v="6.2500000000000003E-3"/>
    <n v="62.5"/>
    <s v="theater/spaces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x v="3088"/>
    <d v="2015-01-08T05:41:00"/>
    <x v="3"/>
    <b v="0"/>
    <n v="3"/>
    <b v="0"/>
    <n v="1.9384615384615384E-3"/>
    <n v="42"/>
    <s v="theater/spaces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x v="3089"/>
    <d v="2016-07-08T17:59:00"/>
    <x v="2"/>
    <b v="0"/>
    <n v="45"/>
    <b v="0"/>
    <n v="0.23416000000000001"/>
    <n v="130.0888888888889"/>
    <s v="theater/spaces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x v="3090"/>
    <d v="2015-05-01T10:39:05"/>
    <x v="0"/>
    <b v="0"/>
    <n v="9"/>
    <b v="0"/>
    <n v="5.080888888888889E-2"/>
    <n v="1270.2222222222222"/>
    <s v="theater/spaces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x v="3091"/>
    <d v="2016-08-14T14:45:43"/>
    <x v="2"/>
    <b v="0"/>
    <n v="9"/>
    <b v="0"/>
    <n v="0.15920000000000001"/>
    <n v="88.444444444444443"/>
    <s v="theater/spaces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x v="3092"/>
    <d v="2015-10-15T14:00:00"/>
    <x v="0"/>
    <b v="0"/>
    <n v="21"/>
    <b v="0"/>
    <n v="1.1831900000000001E-2"/>
    <n v="56.342380952380957"/>
    <s v="theater/spaces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x v="3093"/>
    <d v="2014-05-31T19:59:00"/>
    <x v="3"/>
    <b v="0"/>
    <n v="17"/>
    <b v="0"/>
    <n v="0.22750000000000001"/>
    <n v="53.529411764705884"/>
    <s v="theater/spaces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x v="3094"/>
    <d v="2015-09-20T11:05:56"/>
    <x v="0"/>
    <b v="0"/>
    <n v="1"/>
    <b v="0"/>
    <n v="2.5000000000000001E-4"/>
    <n v="25"/>
    <s v="theater/spaces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x v="3095"/>
    <d v="2016-07-31T16:36:20"/>
    <x v="2"/>
    <b v="0"/>
    <n v="1"/>
    <b v="0"/>
    <n v="3.351206434316354E-3"/>
    <n v="50"/>
    <s v="theater/spaces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x v="3096"/>
    <d v="2015-05-20T11:48:46"/>
    <x v="0"/>
    <b v="0"/>
    <n v="14"/>
    <b v="0"/>
    <n v="3.9750000000000001E-2"/>
    <n v="56.785714285714285"/>
    <s v="theater/spaces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x v="3097"/>
    <d v="2016-10-07T06:00:00"/>
    <x v="2"/>
    <b v="0"/>
    <n v="42"/>
    <b v="0"/>
    <n v="0.17150000000000001"/>
    <n v="40.833333333333336"/>
    <s v="theater/spaces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x v="3098"/>
    <d v="2016-02-07T16:17:00"/>
    <x v="0"/>
    <b v="0"/>
    <n v="27"/>
    <b v="0"/>
    <n v="3.608004104669061E-2"/>
    <n v="65.111111111111114"/>
    <s v="theater/spaces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x v="3099"/>
    <d v="2016-02-11T20:33:11"/>
    <x v="2"/>
    <b v="0"/>
    <n v="5"/>
    <b v="0"/>
    <n v="0.13900000000000001"/>
    <n v="55.6"/>
    <s v="theater/spaces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x v="3100"/>
    <d v="2014-10-20T06:56:15"/>
    <x v="3"/>
    <b v="0"/>
    <n v="13"/>
    <b v="0"/>
    <n v="0.15225"/>
    <n v="140.53846153846155"/>
    <s v="theater/spaces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x v="3101"/>
    <d v="2015-07-15T23:56:00"/>
    <x v="0"/>
    <b v="0"/>
    <n v="12"/>
    <b v="0"/>
    <n v="0.12"/>
    <n v="25"/>
    <s v="theater/spaces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x v="3102"/>
    <d v="2016-08-23T00:10:18"/>
    <x v="2"/>
    <b v="0"/>
    <n v="90"/>
    <b v="0"/>
    <n v="0.391125"/>
    <n v="69.533333333333331"/>
    <s v="theater/spaces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x v="3103"/>
    <d v="2015-06-11T19:45:06"/>
    <x v="0"/>
    <b v="0"/>
    <n v="2"/>
    <b v="0"/>
    <n v="2.6829268292682929E-3"/>
    <n v="5.5"/>
    <s v="theater/spaces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x v="3104"/>
    <d v="2015-02-02T18:00:00"/>
    <x v="0"/>
    <b v="0"/>
    <n v="5"/>
    <b v="0"/>
    <n v="0.29625000000000001"/>
    <n v="237"/>
    <s v="theater/spaces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x v="3105"/>
    <d v="2014-10-18T21:00:00"/>
    <x v="3"/>
    <b v="0"/>
    <n v="31"/>
    <b v="0"/>
    <n v="0.4236099230111206"/>
    <n v="79.870967741935488"/>
    <s v="theater/spaces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x v="3106"/>
    <d v="2015-09-16T14:00:00"/>
    <x v="0"/>
    <b v="0"/>
    <n v="4"/>
    <b v="0"/>
    <n v="4.1000000000000002E-2"/>
    <n v="10.25"/>
    <s v="theater/spaces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x v="3107"/>
    <d v="2015-05-11T11:32:31"/>
    <x v="0"/>
    <b v="0"/>
    <n v="29"/>
    <b v="0"/>
    <n v="0.197625"/>
    <n v="272.58620689655174"/>
    <s v="theater/spaces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x v="3108"/>
    <d v="2015-04-28T07:19:54"/>
    <x v="0"/>
    <b v="0"/>
    <n v="2"/>
    <b v="0"/>
    <n v="5.1999999999999995E-4"/>
    <n v="13"/>
    <s v="theater/spaces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x v="3109"/>
    <d v="2014-08-27T19:00:10"/>
    <x v="3"/>
    <b v="0"/>
    <n v="114"/>
    <b v="0"/>
    <n v="0.25030188679245285"/>
    <n v="58.184210526315788"/>
    <s v="theater/spaces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x v="3110"/>
    <d v="2017-02-18T16:45:19"/>
    <x v="1"/>
    <b v="0"/>
    <n v="1"/>
    <b v="0"/>
    <n v="4.0000000000000002E-4"/>
    <n v="10"/>
    <s v="theater/spaces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x v="3111"/>
    <d v="2014-10-04T06:17:00"/>
    <x v="3"/>
    <b v="0"/>
    <n v="76"/>
    <b v="0"/>
    <n v="0.26640000000000003"/>
    <n v="70.10526315789474"/>
    <s v="theater/spaces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x v="3112"/>
    <d v="2016-10-31T18:55:34"/>
    <x v="2"/>
    <b v="0"/>
    <n v="9"/>
    <b v="0"/>
    <n v="4.7363636363636365E-2"/>
    <n v="57.888888888888886"/>
    <s v="theater/spaces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x v="3113"/>
    <d v="2015-04-17T09:33:02"/>
    <x v="0"/>
    <b v="0"/>
    <n v="37"/>
    <b v="0"/>
    <n v="4.2435339894712751E-2"/>
    <n v="125.27027027027027"/>
    <s v="theater/spaces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x v="3114"/>
    <d v="2014-09-21T07:10:50"/>
    <x v="3"/>
    <b v="0"/>
    <n v="0"/>
    <b v="0"/>
    <n v="0"/>
    <e v="#DIV/0!"/>
    <s v="theater/spaces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x v="3115"/>
    <d v="2016-06-05T02:43:47"/>
    <x v="2"/>
    <b v="0"/>
    <n v="1"/>
    <b v="0"/>
    <n v="0.03"/>
    <n v="300"/>
    <s v="theater/spaces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x v="3116"/>
    <d v="2015-04-01T04:22:05"/>
    <x v="0"/>
    <b v="0"/>
    <n v="10"/>
    <b v="0"/>
    <n v="0.57333333333333336"/>
    <n v="43"/>
    <s v="theater/spaces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x v="3117"/>
    <d v="2016-05-27T05:12:00"/>
    <x v="2"/>
    <b v="0"/>
    <n v="1"/>
    <b v="0"/>
    <n v="1E-3"/>
    <n v="1"/>
    <s v="theater/spaces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x v="3118"/>
    <d v="2016-07-02T07:35:23"/>
    <x v="2"/>
    <b v="0"/>
    <n v="2"/>
    <b v="0"/>
    <n v="3.0999999999999999E-3"/>
    <n v="775"/>
    <s v="theater/spaces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x v="3119"/>
    <d v="2015-03-26T16:05:32"/>
    <x v="0"/>
    <b v="0"/>
    <n v="1"/>
    <b v="0"/>
    <n v="5.0000000000000001E-4"/>
    <n v="5"/>
    <s v="theater/spaces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x v="3120"/>
    <d v="2016-05-05T13:36:36"/>
    <x v="2"/>
    <b v="0"/>
    <n v="10"/>
    <b v="0"/>
    <n v="9.8461538461538464E-5"/>
    <n v="12.8"/>
    <s v="theater/spaces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x v="3121"/>
    <d v="2014-09-26T08:18:55"/>
    <x v="3"/>
    <b v="0"/>
    <n v="1"/>
    <b v="0"/>
    <n v="6.6666666666666671E-3"/>
    <n v="10"/>
    <s v="theater/spaces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x v="3122"/>
    <d v="2016-11-09T15:22:12"/>
    <x v="2"/>
    <b v="0"/>
    <n v="2"/>
    <b v="0"/>
    <n v="0.58291457286432158"/>
    <n v="58"/>
    <s v="theater/spaces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x v="3123"/>
    <d v="2016-07-09T15:49:58"/>
    <x v="2"/>
    <b v="0"/>
    <n v="348"/>
    <b v="0"/>
    <n v="0.68153600000000003"/>
    <n v="244.80459770114942"/>
    <s v="theater/spaces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x v="3124"/>
    <d v="2015-02-02T10:43:21"/>
    <x v="3"/>
    <b v="0"/>
    <n v="4"/>
    <b v="0"/>
    <n v="3.2499999999999997E-5"/>
    <n v="6.5"/>
    <s v="theater/spaces"/>
    <x v="1"/>
    <x v="38"/>
  </r>
  <r>
    <n v="3125"/>
    <s v="N/A (Canceled)"/>
    <s v="N/A"/>
    <n v="1500000"/>
    <n v="0"/>
    <x v="1"/>
    <x v="0"/>
    <s v="USD"/>
    <n v="1452142672"/>
    <n v="1449550672"/>
    <x v="3125"/>
    <d v="2016-01-06T20:57:52"/>
    <x v="0"/>
    <b v="0"/>
    <n v="0"/>
    <b v="0"/>
    <n v="0"/>
    <e v="#DIV/0!"/>
    <s v="theater/spaces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x v="3126"/>
    <d v="2016-03-27T15:26:02"/>
    <x v="2"/>
    <b v="0"/>
    <n v="17"/>
    <b v="0"/>
    <n v="4.1599999999999998E-2"/>
    <n v="61.176470588235297"/>
    <s v="theater/spaces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x v="3127"/>
    <d v="2015-03-01T12:33:49"/>
    <x v="0"/>
    <b v="0"/>
    <n v="0"/>
    <b v="0"/>
    <n v="0"/>
    <e v="#DIV/0!"/>
    <s v="theater/spaces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x v="3128"/>
    <d v="2017-03-16T10:49:01"/>
    <x v="1"/>
    <b v="0"/>
    <n v="117"/>
    <b v="0"/>
    <n v="1.0860666666666667"/>
    <n v="139.23931623931625"/>
    <s v="theater/plays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x v="3129"/>
    <d v="2017-04-18T11:13:39"/>
    <x v="1"/>
    <b v="0"/>
    <n v="1"/>
    <b v="0"/>
    <n v="8.0000000000000002E-3"/>
    <n v="10"/>
    <s v="theater/plays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x v="3130"/>
    <d v="2017-04-13T20:59:00"/>
    <x v="1"/>
    <b v="0"/>
    <n v="4"/>
    <b v="0"/>
    <n v="3.7499999999999999E-2"/>
    <n v="93.75"/>
    <s v="theater/plays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x v="3131"/>
    <d v="2017-04-08T04:54:05"/>
    <x v="1"/>
    <b v="0"/>
    <n v="12"/>
    <b v="0"/>
    <n v="0.15731707317073171"/>
    <n v="53.75"/>
    <s v="theater/plays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x v="3132"/>
    <d v="2017-04-20T23:24:20"/>
    <x v="1"/>
    <b v="0"/>
    <n v="1"/>
    <b v="0"/>
    <n v="3.3333333333333332E-4"/>
    <n v="10"/>
    <s v="theater/plays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x v="3133"/>
    <d v="2017-03-24T04:33:54"/>
    <x v="1"/>
    <b v="0"/>
    <n v="16"/>
    <b v="0"/>
    <n v="1.08"/>
    <n v="33.75"/>
    <s v="theater/plays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x v="3134"/>
    <d v="2017-03-27T08:16:59"/>
    <x v="1"/>
    <b v="0"/>
    <n v="12"/>
    <b v="0"/>
    <n v="0.22500000000000001"/>
    <n v="18.75"/>
    <s v="theater/plays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x v="3135"/>
    <d v="2017-04-03T19:38:41"/>
    <x v="1"/>
    <b v="0"/>
    <n v="7"/>
    <b v="0"/>
    <n v="0.20849420849420849"/>
    <n v="23.142857142857142"/>
    <s v="theater/plays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x v="3136"/>
    <d v="2017-03-31T14:59:00"/>
    <x v="1"/>
    <b v="0"/>
    <n v="22"/>
    <b v="0"/>
    <n v="1.278"/>
    <n v="29.045454545454547"/>
    <s v="theater/plays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x v="3137"/>
    <d v="2017-05-03T11:12:00"/>
    <x v="1"/>
    <b v="0"/>
    <n v="1"/>
    <b v="0"/>
    <n v="3.3333333333333333E-2"/>
    <n v="50"/>
    <s v="theater/plays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x v="3138"/>
    <d v="2017-04-03T07:30:07"/>
    <x v="1"/>
    <b v="0"/>
    <n v="0"/>
    <b v="0"/>
    <n v="0"/>
    <e v="#DIV/0!"/>
    <s v="theater/plays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x v="3139"/>
    <d v="2017-03-24T20:33:00"/>
    <x v="1"/>
    <b v="0"/>
    <n v="6"/>
    <b v="0"/>
    <n v="5.3999999999999999E-2"/>
    <n v="450"/>
    <s v="theater/plays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x v="3140"/>
    <d v="2017-04-07T08:15:03"/>
    <x v="1"/>
    <b v="0"/>
    <n v="4"/>
    <b v="0"/>
    <n v="9.5999999999999992E-3"/>
    <n v="24"/>
    <s v="theater/plays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x v="3141"/>
    <d v="2017-04-16T12:00:00"/>
    <x v="1"/>
    <b v="0"/>
    <n v="8"/>
    <b v="0"/>
    <n v="0.51600000000000001"/>
    <n v="32.25"/>
    <s v="theater/plays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x v="3142"/>
    <d v="2017-03-19T03:18:59"/>
    <x v="1"/>
    <b v="0"/>
    <n v="3"/>
    <b v="0"/>
    <n v="1.6363636363636365E-2"/>
    <n v="15"/>
    <s v="theater/plays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x v="3143"/>
    <d v="2017-04-09T00:35:56"/>
    <x v="1"/>
    <b v="0"/>
    <n v="0"/>
    <b v="0"/>
    <n v="0"/>
    <e v="#DIV/0!"/>
    <s v="theater/plays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x v="3144"/>
    <d v="2017-03-18T22:00:00"/>
    <x v="1"/>
    <b v="0"/>
    <n v="30"/>
    <b v="0"/>
    <n v="0.754"/>
    <n v="251.33333333333334"/>
    <s v="theater/plays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x v="3145"/>
    <d v="2017-03-27T15:58:54"/>
    <x v="1"/>
    <b v="0"/>
    <n v="0"/>
    <b v="0"/>
    <n v="0"/>
    <e v="#DIV/0!"/>
    <s v="theater/plays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x v="3146"/>
    <d v="2017-04-16T07:22:46"/>
    <x v="1"/>
    <b v="0"/>
    <n v="12"/>
    <b v="0"/>
    <n v="0.105"/>
    <n v="437.5"/>
    <s v="theater/plays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x v="3147"/>
    <d v="2014-11-06T16:15:55"/>
    <x v="3"/>
    <b v="1"/>
    <n v="213"/>
    <b v="1"/>
    <n v="1.1752499999999999"/>
    <n v="110.35211267605634"/>
    <s v="theater/plays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x v="3148"/>
    <d v="2014-09-30T20:00:00"/>
    <x v="3"/>
    <b v="1"/>
    <n v="57"/>
    <b v="1"/>
    <n v="1.3116666666666668"/>
    <n v="41.421052631578945"/>
    <s v="theater/plays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x v="3149"/>
    <d v="2012-12-06T18:00:00"/>
    <x v="5"/>
    <b v="1"/>
    <n v="25"/>
    <b v="1"/>
    <n v="1.04"/>
    <n v="52"/>
    <s v="theater/plays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x v="3150"/>
    <d v="2011-01-24T20:00:00"/>
    <x v="7"/>
    <b v="1"/>
    <n v="104"/>
    <b v="1"/>
    <n v="1.01"/>
    <n v="33.990384615384613"/>
    <s v="theater/plays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x v="3151"/>
    <d v="2014-09-10T12:09:34"/>
    <x v="3"/>
    <b v="1"/>
    <n v="34"/>
    <b v="1"/>
    <n v="1.004"/>
    <n v="103.35294117647059"/>
    <s v="theater/plays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x v="3152"/>
    <d v="2013-11-02T12:49:27"/>
    <x v="4"/>
    <b v="1"/>
    <n v="67"/>
    <b v="1"/>
    <n v="1.0595454545454546"/>
    <n v="34.791044776119406"/>
    <s v="theater/plays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x v="3153"/>
    <d v="2011-04-30T20:59:00"/>
    <x v="6"/>
    <b v="1"/>
    <n v="241"/>
    <b v="1"/>
    <n v="3.3558333333333334"/>
    <n v="41.773858921161825"/>
    <s v="theater/plays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x v="3154"/>
    <d v="2012-04-01T12:00:58"/>
    <x v="5"/>
    <b v="1"/>
    <n v="123"/>
    <b v="1"/>
    <n v="1.1292857142857142"/>
    <n v="64.268292682926827"/>
    <s v="theater/plays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x v="3155"/>
    <d v="2012-12-20T03:58:45"/>
    <x v="5"/>
    <b v="1"/>
    <n v="302"/>
    <b v="1"/>
    <n v="1.885046"/>
    <n v="31.209370860927152"/>
    <s v="theater/plays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x v="3156"/>
    <d v="2012-06-01T14:52:24"/>
    <x v="5"/>
    <b v="1"/>
    <n v="89"/>
    <b v="1"/>
    <n v="1.0181818181818181"/>
    <n v="62.921348314606739"/>
    <s v="theater/plays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x v="3157"/>
    <d v="2014-07-18T21:00:00"/>
    <x v="3"/>
    <b v="1"/>
    <n v="41"/>
    <b v="1"/>
    <n v="1.01"/>
    <n v="98.536585365853654"/>
    <s v="theater/plays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x v="3158"/>
    <d v="2013-07-22T12:09:12"/>
    <x v="4"/>
    <b v="1"/>
    <n v="69"/>
    <b v="1"/>
    <n v="1.1399999999999999"/>
    <n v="82.608695652173907"/>
    <s v="theater/plays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x v="3159"/>
    <d v="2012-01-18T15:00:00"/>
    <x v="6"/>
    <b v="1"/>
    <n v="52"/>
    <b v="1"/>
    <n v="1.3348133333333334"/>
    <n v="38.504230769230773"/>
    <s v="theater/plays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x v="3160"/>
    <d v="2014-08-12T20:59:00"/>
    <x v="3"/>
    <b v="1"/>
    <n v="57"/>
    <b v="1"/>
    <n v="1.0153333333333334"/>
    <n v="80.15789473684211"/>
    <s v="theater/plays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x v="3161"/>
    <d v="2014-10-15T04:52:02"/>
    <x v="3"/>
    <b v="1"/>
    <n v="74"/>
    <b v="1"/>
    <n v="1.0509999999999999"/>
    <n v="28.405405405405407"/>
    <s v="theater/plays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x v="3162"/>
    <d v="2014-07-06T18:00:00"/>
    <x v="3"/>
    <b v="1"/>
    <n v="63"/>
    <b v="1"/>
    <n v="1.2715000000000001"/>
    <n v="80.730158730158735"/>
    <s v="theater/plays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x v="3163"/>
    <d v="2014-06-15T10:05:25"/>
    <x v="3"/>
    <b v="1"/>
    <n v="72"/>
    <b v="1"/>
    <n v="1.1115384615384616"/>
    <n v="200.69444444444446"/>
    <s v="theater/plays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x v="3164"/>
    <d v="2014-06-09T11:20:15"/>
    <x v="3"/>
    <b v="1"/>
    <n v="71"/>
    <b v="1"/>
    <n v="1.0676000000000001"/>
    <n v="37.591549295774648"/>
    <s v="theater/plays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x v="3165"/>
    <d v="2011-05-02T19:59:00"/>
    <x v="6"/>
    <b v="1"/>
    <n v="21"/>
    <b v="1"/>
    <n v="1.6266666666666667"/>
    <n v="58.095238095238095"/>
    <s v="theater/plays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x v="3166"/>
    <d v="2014-11-25T23:59:00"/>
    <x v="3"/>
    <b v="1"/>
    <n v="930"/>
    <b v="1"/>
    <n v="1.6022808571428573"/>
    <n v="60.300892473118282"/>
    <s v="theater/plays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x v="3167"/>
    <d v="2014-08-01T20:13:01"/>
    <x v="3"/>
    <b v="1"/>
    <n v="55"/>
    <b v="1"/>
    <n v="1.1616666666666666"/>
    <n v="63.363636363636367"/>
    <s v="theater/plays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x v="3168"/>
    <d v="2014-06-13T14:00:00"/>
    <x v="3"/>
    <b v="1"/>
    <n v="61"/>
    <b v="1"/>
    <n v="1.242"/>
    <n v="50.901639344262293"/>
    <s v="theater/plays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x v="3169"/>
    <d v="2013-12-12T20:59:00"/>
    <x v="4"/>
    <b v="1"/>
    <n v="82"/>
    <b v="1"/>
    <n v="1.030125"/>
    <n v="100.5"/>
    <s v="theater/plays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x v="3170"/>
    <d v="2014-07-01T20:00:00"/>
    <x v="3"/>
    <b v="1"/>
    <n v="71"/>
    <b v="1"/>
    <n v="1.1225000000000001"/>
    <n v="31.619718309859156"/>
    <s v="theater/plays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x v="3171"/>
    <d v="2016-05-06T06:35:58"/>
    <x v="2"/>
    <b v="1"/>
    <n v="117"/>
    <b v="1"/>
    <n v="1.0881428571428571"/>
    <n v="65.102564102564102"/>
    <s v="theater/plays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x v="3172"/>
    <d v="2012-02-14T09:31:08"/>
    <x v="5"/>
    <b v="1"/>
    <n v="29"/>
    <b v="1"/>
    <n v="1.1499999999999999"/>
    <n v="79.310344827586206"/>
    <s v="theater/plays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x v="3173"/>
    <d v="2014-09-26T13:04:52"/>
    <x v="3"/>
    <b v="1"/>
    <n v="74"/>
    <b v="1"/>
    <n v="1.03"/>
    <n v="139.18918918918919"/>
    <s v="theater/plays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x v="3174"/>
    <d v="2014-08-25T12:45:08"/>
    <x v="3"/>
    <b v="1"/>
    <n v="23"/>
    <b v="1"/>
    <n v="1.0113333333333334"/>
    <n v="131.91304347826087"/>
    <s v="theater/plays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x v="3175"/>
    <d v="2011-02-17T13:17:07"/>
    <x v="7"/>
    <b v="1"/>
    <n v="60"/>
    <b v="1"/>
    <n v="1.0955999999999999"/>
    <n v="91.3"/>
    <s v="theater/plays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x v="3176"/>
    <d v="2013-08-18T07:00:00"/>
    <x v="4"/>
    <b v="1"/>
    <n v="55"/>
    <b v="1"/>
    <n v="1.148421052631579"/>
    <n v="39.672727272727272"/>
    <s v="theater/plays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x v="3177"/>
    <d v="2014-06-21T08:00:09"/>
    <x v="3"/>
    <b v="1"/>
    <n v="51"/>
    <b v="1"/>
    <n v="1.1739999999999999"/>
    <n v="57.549019607843135"/>
    <s v="theater/plays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x v="3178"/>
    <d v="2014-07-16T06:31:15"/>
    <x v="3"/>
    <b v="1"/>
    <n v="78"/>
    <b v="1"/>
    <n v="1.7173333333333334"/>
    <n v="33.025641025641029"/>
    <s v="theater/plays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x v="3179"/>
    <d v="2013-05-06T08:51:11"/>
    <x v="4"/>
    <b v="1"/>
    <n v="62"/>
    <b v="1"/>
    <n v="1.1416238095238094"/>
    <n v="77.335806451612896"/>
    <s v="theater/plays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x v="3180"/>
    <d v="2014-06-20T01:54:09"/>
    <x v="3"/>
    <b v="1"/>
    <n v="45"/>
    <b v="1"/>
    <n v="1.1975"/>
    <n v="31.933333333333334"/>
    <s v="theater/plays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x v="3181"/>
    <d v="2014-06-15T08:00:00"/>
    <x v="3"/>
    <b v="1"/>
    <n v="15"/>
    <b v="1"/>
    <n v="1.0900000000000001"/>
    <n v="36.333333333333336"/>
    <s v="theater/plays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x v="3182"/>
    <d v="2012-01-31T09:00:00"/>
    <x v="6"/>
    <b v="1"/>
    <n v="151"/>
    <b v="1"/>
    <n v="1.0088571428571429"/>
    <n v="46.768211920529801"/>
    <s v="theater/plays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x v="3183"/>
    <d v="2013-08-23T11:04:29"/>
    <x v="4"/>
    <b v="1"/>
    <n v="68"/>
    <b v="1"/>
    <n v="1.0900000000000001"/>
    <n v="40.073529411764703"/>
    <s v="theater/plays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x v="3184"/>
    <d v="2014-07-01T15:50:31"/>
    <x v="3"/>
    <b v="1"/>
    <n v="46"/>
    <b v="1"/>
    <n v="1.0720930232558139"/>
    <n v="100.21739130434783"/>
    <s v="theater/plays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x v="3185"/>
    <d v="2014-07-16T15:27:21"/>
    <x v="3"/>
    <b v="1"/>
    <n v="24"/>
    <b v="1"/>
    <n v="1"/>
    <n v="41.666666666666664"/>
    <s v="theater/plays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x v="3186"/>
    <d v="2014-09-16T13:00:00"/>
    <x v="3"/>
    <b v="1"/>
    <n v="70"/>
    <b v="1"/>
    <n v="1.0218750000000001"/>
    <n v="46.714285714285715"/>
    <s v="theater/plays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x v="3187"/>
    <d v="2014-08-04T07:59:33"/>
    <x v="3"/>
    <b v="1"/>
    <n v="244"/>
    <b v="1"/>
    <n v="1.1629333333333334"/>
    <n v="71.491803278688522"/>
    <s v="theater/plays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x v="3188"/>
    <d v="2015-06-10T01:58:22"/>
    <x v="0"/>
    <b v="0"/>
    <n v="9"/>
    <b v="0"/>
    <n v="0.65"/>
    <n v="14.444444444444445"/>
    <s v="theater/musical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x v="3189"/>
    <d v="2015-05-24T00:18:52"/>
    <x v="0"/>
    <b v="0"/>
    <n v="19"/>
    <b v="0"/>
    <n v="0.12327272727272727"/>
    <n v="356.84210526315792"/>
    <s v="theater/musical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x v="3190"/>
    <d v="2016-12-08T20:37:55"/>
    <x v="2"/>
    <b v="0"/>
    <n v="0"/>
    <b v="0"/>
    <n v="0"/>
    <e v="#DIV/0!"/>
    <s v="theater/musical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x v="3191"/>
    <d v="2016-08-16T10:07:49"/>
    <x v="2"/>
    <b v="0"/>
    <n v="4"/>
    <b v="0"/>
    <n v="4.0266666666666666E-2"/>
    <n v="37.75"/>
    <s v="theater/musical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x v="3192"/>
    <d v="2015-02-28T14:00:00"/>
    <x v="0"/>
    <b v="0"/>
    <n v="8"/>
    <b v="0"/>
    <n v="1.0200000000000001E-2"/>
    <n v="12.75"/>
    <s v="theater/musical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x v="3193"/>
    <d v="2015-02-20T15:14:16"/>
    <x v="0"/>
    <b v="0"/>
    <n v="24"/>
    <b v="0"/>
    <n v="0.1174"/>
    <n v="24.458333333333332"/>
    <s v="theater/musical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x v="3194"/>
    <d v="2015-07-26T17:29:58"/>
    <x v="0"/>
    <b v="0"/>
    <n v="0"/>
    <b v="0"/>
    <n v="0"/>
    <e v="#DIV/0!"/>
    <s v="theater/musical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x v="3195"/>
    <d v="2015-02-12T06:15:42"/>
    <x v="0"/>
    <b v="0"/>
    <n v="39"/>
    <b v="0"/>
    <n v="0.59142857142857141"/>
    <n v="53.07692307692308"/>
    <s v="theater/musical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x v="3196"/>
    <d v="2015-08-01T06:00:00"/>
    <x v="0"/>
    <b v="0"/>
    <n v="6"/>
    <b v="0"/>
    <n v="5.9999999999999995E-4"/>
    <n v="300"/>
    <s v="theater/musical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x v="3197"/>
    <d v="2015-02-04T03:50:18"/>
    <x v="0"/>
    <b v="0"/>
    <n v="4"/>
    <b v="0"/>
    <n v="0.1145"/>
    <n v="286.25"/>
    <s v="theater/musical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x v="3198"/>
    <d v="2015-02-16T02:11:17"/>
    <x v="0"/>
    <b v="0"/>
    <n v="3"/>
    <b v="0"/>
    <n v="3.6666666666666666E-3"/>
    <n v="36.666666666666664"/>
    <s v="theater/musical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x v="3199"/>
    <d v="2014-09-06T13:00:00"/>
    <x v="3"/>
    <b v="0"/>
    <n v="53"/>
    <b v="0"/>
    <n v="0.52159999999999995"/>
    <n v="49.20754716981132"/>
    <s v="theater/musical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x v="3200"/>
    <d v="2016-04-29T21:34:00"/>
    <x v="2"/>
    <b v="0"/>
    <n v="1"/>
    <b v="0"/>
    <n v="2.0000000000000002E-5"/>
    <n v="1"/>
    <s v="theater/musical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x v="3201"/>
    <d v="2014-08-31T10:24:37"/>
    <x v="3"/>
    <b v="0"/>
    <n v="2"/>
    <b v="0"/>
    <n v="1.2500000000000001E-2"/>
    <n v="12.5"/>
    <s v="theater/musical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x v="3202"/>
    <d v="2015-12-13T21:59:00"/>
    <x v="0"/>
    <b v="0"/>
    <n v="25"/>
    <b v="0"/>
    <n v="0.54520000000000002"/>
    <n v="109.04"/>
    <s v="theater/musical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x v="3203"/>
    <d v="2015-09-25T15:43:42"/>
    <x v="0"/>
    <b v="0"/>
    <n v="6"/>
    <b v="0"/>
    <n v="0.25"/>
    <n v="41.666666666666664"/>
    <s v="theater/musical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x v="3204"/>
    <d v="2015-07-17T08:14:00"/>
    <x v="0"/>
    <b v="0"/>
    <n v="0"/>
    <b v="0"/>
    <n v="0"/>
    <e v="#DIV/0!"/>
    <s v="theater/musical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x v="3205"/>
    <d v="2015-05-01T00:59:32"/>
    <x v="0"/>
    <b v="0"/>
    <n v="12"/>
    <b v="0"/>
    <n v="3.4125000000000003E-2"/>
    <n v="22.75"/>
    <s v="theater/musical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x v="3206"/>
    <d v="2015-09-18T22:37:31"/>
    <x v="0"/>
    <b v="0"/>
    <n v="0"/>
    <b v="0"/>
    <n v="0"/>
    <e v="#DIV/0!"/>
    <s v="theater/musical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x v="3207"/>
    <d v="2015-04-22T21:40:07"/>
    <x v="0"/>
    <b v="0"/>
    <n v="36"/>
    <b v="0"/>
    <n v="0.46363636363636362"/>
    <n v="70.833333333333329"/>
    <s v="theater/musical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x v="3208"/>
    <d v="2014-07-28T06:31:17"/>
    <x v="3"/>
    <b v="1"/>
    <n v="82"/>
    <b v="1"/>
    <n v="1.0349999999999999"/>
    <n v="63.109756097560975"/>
    <s v="theater/plays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x v="3209"/>
    <d v="2014-06-20T15:00:00"/>
    <x v="3"/>
    <b v="1"/>
    <n v="226"/>
    <b v="1"/>
    <n v="1.1932315789473684"/>
    <n v="50.157964601769912"/>
    <s v="theater/plays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x v="3210"/>
    <d v="2012-05-31T19:59:00"/>
    <x v="5"/>
    <b v="1"/>
    <n v="60"/>
    <b v="1"/>
    <n v="1.2576666666666667"/>
    <n v="62.883333333333333"/>
    <s v="theater/plays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x v="3211"/>
    <d v="2014-08-14T18:00:00"/>
    <x v="3"/>
    <b v="1"/>
    <n v="322"/>
    <b v="1"/>
    <n v="1.1974347826086957"/>
    <n v="85.531055900621112"/>
    <s v="theater/plays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x v="3212"/>
    <d v="2014-08-08T11:05:51"/>
    <x v="3"/>
    <b v="1"/>
    <n v="94"/>
    <b v="1"/>
    <n v="1.2625"/>
    <n v="53.723404255319146"/>
    <s v="theater/plays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x v="3213"/>
    <d v="2015-07-26T10:19:19"/>
    <x v="0"/>
    <b v="1"/>
    <n v="47"/>
    <b v="1"/>
    <n v="1.0011666666666668"/>
    <n v="127.80851063829788"/>
    <s v="theater/plays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x v="3214"/>
    <d v="2016-01-05T15:55:00"/>
    <x v="0"/>
    <b v="1"/>
    <n v="115"/>
    <b v="1"/>
    <n v="1.0213333333333334"/>
    <n v="106.57391304347826"/>
    <s v="theater/plays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x v="3215"/>
    <d v="2015-09-09T19:59:00"/>
    <x v="0"/>
    <b v="1"/>
    <n v="134"/>
    <b v="1"/>
    <n v="1.0035142857142858"/>
    <n v="262.11194029850748"/>
    <s v="theater/plays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x v="3216"/>
    <d v="2015-07-11T06:30:00"/>
    <x v="0"/>
    <b v="1"/>
    <n v="35"/>
    <b v="1"/>
    <n v="1.0004999999999999"/>
    <n v="57.171428571428571"/>
    <s v="theater/plays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x v="3217"/>
    <d v="2016-11-04T05:06:24"/>
    <x v="2"/>
    <b v="1"/>
    <n v="104"/>
    <b v="1"/>
    <n v="1.1602222222222223"/>
    <n v="50.20192307692308"/>
    <s v="theater/plays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x v="3218"/>
    <d v="2014-12-30T16:00:00"/>
    <x v="3"/>
    <b v="1"/>
    <n v="184"/>
    <b v="1"/>
    <n v="1.0209999999999999"/>
    <n v="66.586956521739125"/>
    <s v="theater/plays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x v="3219"/>
    <d v="2015-03-22T14:35:47"/>
    <x v="0"/>
    <b v="1"/>
    <n v="119"/>
    <b v="1"/>
    <n v="1.0011000000000001"/>
    <n v="168.25210084033614"/>
    <s v="theater/plays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x v="3220"/>
    <d v="2017-03-12T13:00:00"/>
    <x v="1"/>
    <b v="1"/>
    <n v="59"/>
    <b v="1"/>
    <n v="1.0084"/>
    <n v="256.37288135593218"/>
    <s v="theater/plays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x v="3221"/>
    <d v="2015-07-05T08:43:23"/>
    <x v="0"/>
    <b v="1"/>
    <n v="113"/>
    <b v="1"/>
    <n v="1.0342499999999999"/>
    <n v="36.610619469026545"/>
    <s v="theater/plays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x v="3222"/>
    <d v="2015-10-24T13:29:00"/>
    <x v="0"/>
    <b v="1"/>
    <n v="84"/>
    <b v="1"/>
    <n v="1.248"/>
    <n v="37.142857142857146"/>
    <s v="theater/plays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x v="3223"/>
    <d v="2015-08-20T12:02:56"/>
    <x v="0"/>
    <b v="1"/>
    <n v="74"/>
    <b v="1"/>
    <n v="1.0951612903225807"/>
    <n v="45.878378378378379"/>
    <s v="theater/plays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x v="3224"/>
    <d v="2017-01-09T21:00:00"/>
    <x v="2"/>
    <b v="1"/>
    <n v="216"/>
    <b v="1"/>
    <n v="1.0203333333333333"/>
    <n v="141.71296296296296"/>
    <s v="theater/plays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x v="3225"/>
    <d v="2016-06-03T13:00:00"/>
    <x v="2"/>
    <b v="1"/>
    <n v="39"/>
    <b v="1"/>
    <n v="1.0235000000000001"/>
    <n v="52.487179487179489"/>
    <s v="theater/plays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x v="3226"/>
    <d v="2015-10-30T06:00:12"/>
    <x v="0"/>
    <b v="1"/>
    <n v="21"/>
    <b v="1"/>
    <n v="1.0416666666666667"/>
    <n v="59.523809523809526"/>
    <s v="theater/plays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x v="3227"/>
    <d v="2017-01-17T13:10:36"/>
    <x v="2"/>
    <b v="0"/>
    <n v="30"/>
    <b v="1"/>
    <n v="1.25"/>
    <n v="50"/>
    <s v="theater/plays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x v="3228"/>
    <d v="2015-12-16T20:59:00"/>
    <x v="0"/>
    <b v="1"/>
    <n v="37"/>
    <b v="1"/>
    <n v="1.0234285714285714"/>
    <n v="193.62162162162161"/>
    <s v="theater/plays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x v="3229"/>
    <d v="2014-11-19T23:59:58"/>
    <x v="3"/>
    <b v="1"/>
    <n v="202"/>
    <b v="1"/>
    <n v="1.0786500000000001"/>
    <n v="106.79702970297029"/>
    <s v="theater/plays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x v="3230"/>
    <d v="2014-09-30T19:59:00"/>
    <x v="3"/>
    <b v="1"/>
    <n v="37"/>
    <b v="1"/>
    <n v="1.0988461538461538"/>
    <n v="77.21621621621621"/>
    <s v="theater/plays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x v="3231"/>
    <d v="2016-04-16T14:39:07"/>
    <x v="2"/>
    <b v="0"/>
    <n v="28"/>
    <b v="1"/>
    <n v="1.61"/>
    <n v="57.5"/>
    <s v="theater/plays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x v="3232"/>
    <d v="2016-05-03T19:59:00"/>
    <x v="2"/>
    <b v="1"/>
    <n v="26"/>
    <b v="1"/>
    <n v="1.3120000000000001"/>
    <n v="50.46153846153846"/>
    <s v="theater/plays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x v="3233"/>
    <d v="2017-03-02T11:19:15"/>
    <x v="1"/>
    <b v="0"/>
    <n v="61"/>
    <b v="1"/>
    <n v="1.1879999999999999"/>
    <n v="97.377049180327873"/>
    <s v="theater/plays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x v="3234"/>
    <d v="2017-02-01T15:31:00"/>
    <x v="2"/>
    <b v="0"/>
    <n v="115"/>
    <b v="1"/>
    <n v="1.0039275000000001"/>
    <n v="34.91921739130435"/>
    <s v="theater/plays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x v="3235"/>
    <d v="2016-07-01T00:20:51"/>
    <x v="2"/>
    <b v="1"/>
    <n v="181"/>
    <b v="1"/>
    <n v="1.0320666666666667"/>
    <n v="85.530386740331494"/>
    <s v="theater/plays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x v="3236"/>
    <d v="2016-12-28T14:00:33"/>
    <x v="2"/>
    <b v="0"/>
    <n v="110"/>
    <b v="1"/>
    <n v="1.006"/>
    <n v="182.90909090909091"/>
    <s v="theater/plays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x v="3237"/>
    <d v="2015-09-28T19:59:00"/>
    <x v="0"/>
    <b v="1"/>
    <n v="269"/>
    <b v="1"/>
    <n v="1.0078754285714286"/>
    <n v="131.13620817843866"/>
    <s v="theater/plays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x v="3238"/>
    <d v="2015-07-01T04:14:58"/>
    <x v="0"/>
    <b v="1"/>
    <n v="79"/>
    <b v="1"/>
    <n v="1.1232142857142857"/>
    <n v="39.810126582278478"/>
    <s v="theater/plays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x v="3239"/>
    <d v="2015-10-25T15:59:00"/>
    <x v="0"/>
    <b v="1"/>
    <n v="104"/>
    <b v="1"/>
    <n v="1.0591914022517912"/>
    <n v="59.701730769230764"/>
    <s v="theater/plays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x v="3240"/>
    <d v="2017-02-16T15:00:00"/>
    <x v="1"/>
    <b v="0"/>
    <n v="34"/>
    <b v="1"/>
    <n v="1.0056666666666667"/>
    <n v="88.735294117647058"/>
    <s v="theater/plays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x v="3241"/>
    <d v="2014-10-13T22:59:00"/>
    <x v="3"/>
    <b v="1"/>
    <n v="167"/>
    <b v="1"/>
    <n v="1.1530588235294117"/>
    <n v="58.688622754491021"/>
    <s v="theater/plays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x v="3242"/>
    <d v="2014-09-19T10:08:12"/>
    <x v="3"/>
    <b v="1"/>
    <n v="183"/>
    <b v="1"/>
    <n v="1.273042"/>
    <n v="69.56513661202186"/>
    <s v="theater/plays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x v="3243"/>
    <d v="2015-10-08T16:00:00"/>
    <x v="0"/>
    <b v="1"/>
    <n v="71"/>
    <b v="1"/>
    <n v="1.028375"/>
    <n v="115.87323943661971"/>
    <s v="theater/plays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x v="3244"/>
    <d v="2016-12-01T09:39:42"/>
    <x v="2"/>
    <b v="0"/>
    <n v="69"/>
    <b v="1"/>
    <n v="1.0293749999999999"/>
    <n v="23.869565217391305"/>
    <s v="theater/plays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x v="3245"/>
    <d v="2015-06-11T18:00:00"/>
    <x v="0"/>
    <b v="0"/>
    <n v="270"/>
    <b v="1"/>
    <n v="1.043047619047619"/>
    <n v="81.125925925925927"/>
    <s v="theater/plays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x v="3246"/>
    <d v="2015-09-11T19:59:00"/>
    <x v="0"/>
    <b v="1"/>
    <n v="193"/>
    <b v="1"/>
    <n v="1.1122000000000001"/>
    <n v="57.626943005181346"/>
    <s v="theater/plays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x v="3247"/>
    <d v="2015-07-12T02:25:12"/>
    <x v="0"/>
    <b v="1"/>
    <n v="57"/>
    <b v="1"/>
    <n v="1.0586"/>
    <n v="46.429824561403507"/>
    <s v="theater/plays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x v="3248"/>
    <d v="2015-04-04T12:19:17"/>
    <x v="0"/>
    <b v="1"/>
    <n v="200"/>
    <b v="1"/>
    <n v="1.0079166666666666"/>
    <n v="60.475000000000001"/>
    <s v="theater/plays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x v="3249"/>
    <d v="2015-06-20T09:55:14"/>
    <x v="0"/>
    <b v="1"/>
    <n v="88"/>
    <b v="1"/>
    <n v="1.0492727272727274"/>
    <n v="65.579545454545453"/>
    <s v="theater/plays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x v="3250"/>
    <d v="2014-11-05T10:48:44"/>
    <x v="3"/>
    <b v="1"/>
    <n v="213"/>
    <b v="1"/>
    <n v="1.01552"/>
    <n v="119.1924882629108"/>
    <s v="theater/plays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x v="3251"/>
    <d v="2015-06-21T09:32:46"/>
    <x v="0"/>
    <b v="1"/>
    <n v="20"/>
    <b v="1"/>
    <n v="1.1073333333333333"/>
    <n v="83.05"/>
    <s v="theater/plays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x v="3252"/>
    <d v="2016-09-07T03:20:40"/>
    <x v="2"/>
    <b v="1"/>
    <n v="50"/>
    <b v="1"/>
    <n v="1.2782222222222221"/>
    <n v="57.52"/>
    <s v="theater/plays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x v="3253"/>
    <d v="2016-09-07T19:45:00"/>
    <x v="2"/>
    <b v="1"/>
    <n v="115"/>
    <b v="1"/>
    <n v="1.0182500000000001"/>
    <n v="177.08695652173913"/>
    <s v="theater/plays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x v="3254"/>
    <d v="2015-03-25T17:03:29"/>
    <x v="0"/>
    <b v="1"/>
    <n v="186"/>
    <b v="1"/>
    <n v="1.012576923076923"/>
    <n v="70.771505376344081"/>
    <s v="theater/plays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x v="3255"/>
    <d v="2014-10-07T10:26:15"/>
    <x v="3"/>
    <b v="1"/>
    <n v="18"/>
    <b v="1"/>
    <n v="1.75"/>
    <n v="29.166666666666668"/>
    <s v="theater/plays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x v="3256"/>
    <d v="2015-06-10T19:59:00"/>
    <x v="0"/>
    <b v="1"/>
    <n v="176"/>
    <b v="1"/>
    <n v="1.2806"/>
    <n v="72.76136363636364"/>
    <s v="theater/plays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x v="3257"/>
    <d v="2017-02-22T05:25:52"/>
    <x v="1"/>
    <b v="0"/>
    <n v="41"/>
    <b v="1"/>
    <n v="1.0629949999999999"/>
    <n v="51.853414634146333"/>
    <s v="theater/plays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x v="3258"/>
    <d v="2015-01-08T13:17:41"/>
    <x v="3"/>
    <b v="1"/>
    <n v="75"/>
    <b v="1"/>
    <n v="1.052142857142857"/>
    <n v="98.2"/>
    <s v="theater/plays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x v="3259"/>
    <d v="2016-09-30T19:59:00"/>
    <x v="2"/>
    <b v="1"/>
    <n v="97"/>
    <b v="1"/>
    <n v="1.0616782608695652"/>
    <n v="251.7381443298969"/>
    <s v="theater/plays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x v="3260"/>
    <d v="2015-11-30T09:08:38"/>
    <x v="0"/>
    <b v="1"/>
    <n v="73"/>
    <b v="1"/>
    <n v="1.0924"/>
    <n v="74.821917808219183"/>
    <s v="theater/plays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x v="3261"/>
    <d v="2015-07-16T09:24:36"/>
    <x v="0"/>
    <b v="1"/>
    <n v="49"/>
    <b v="1"/>
    <n v="1.0045454545454546"/>
    <n v="67.65306122448979"/>
    <s v="theater/plays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x v="3262"/>
    <d v="2014-12-21T20:00:00"/>
    <x v="3"/>
    <b v="1"/>
    <n v="134"/>
    <b v="1"/>
    <n v="1.0304098360655738"/>
    <n v="93.81343283582089"/>
    <s v="theater/plays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x v="3263"/>
    <d v="2015-10-30T13:00:00"/>
    <x v="0"/>
    <b v="1"/>
    <n v="68"/>
    <b v="1"/>
    <n v="1.121664"/>
    <n v="41.237647058823526"/>
    <s v="theater/plays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x v="3264"/>
    <d v="2015-01-28T14:00:00"/>
    <x v="0"/>
    <b v="1"/>
    <n v="49"/>
    <b v="1"/>
    <n v="1.03"/>
    <n v="52.551020408163268"/>
    <s v="theater/plays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x v="3265"/>
    <d v="2015-12-03T09:00:00"/>
    <x v="0"/>
    <b v="1"/>
    <n v="63"/>
    <b v="1"/>
    <n v="1.64"/>
    <n v="70.285714285714292"/>
    <s v="theater/plays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x v="3266"/>
    <d v="2015-06-12T13:00:00"/>
    <x v="0"/>
    <b v="1"/>
    <n v="163"/>
    <b v="1"/>
    <n v="1.3128333333333333"/>
    <n v="48.325153374233132"/>
    <s v="theater/plays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x v="3267"/>
    <d v="2015-07-17T10:11:00"/>
    <x v="0"/>
    <b v="1"/>
    <n v="288"/>
    <b v="1"/>
    <n v="1.0209999999999999"/>
    <n v="53.177083333333336"/>
    <s v="theater/plays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x v="3268"/>
    <d v="2016-08-24T13:42:08"/>
    <x v="2"/>
    <b v="1"/>
    <n v="42"/>
    <b v="1"/>
    <n v="1.28"/>
    <n v="60.952380952380949"/>
    <s v="theater/plays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x v="3269"/>
    <d v="2015-06-16T03:00:00"/>
    <x v="0"/>
    <b v="1"/>
    <n v="70"/>
    <b v="1"/>
    <n v="1.0149999999999999"/>
    <n v="116"/>
    <s v="theater/plays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x v="3270"/>
    <d v="2015-07-12T04:47:45"/>
    <x v="0"/>
    <b v="1"/>
    <n v="30"/>
    <b v="1"/>
    <n v="1.0166666666666666"/>
    <n v="61"/>
    <s v="theater/plays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x v="3271"/>
    <d v="2014-11-02T03:29:35"/>
    <x v="3"/>
    <b v="1"/>
    <n v="51"/>
    <b v="1"/>
    <n v="1.3"/>
    <n v="38.235294117647058"/>
    <s v="theater/plays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x v="3272"/>
    <d v="2015-11-06T05:00:09"/>
    <x v="0"/>
    <b v="1"/>
    <n v="145"/>
    <b v="1"/>
    <n v="1.5443"/>
    <n v="106.50344827586207"/>
    <s v="theater/plays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x v="3273"/>
    <d v="2016-09-14T11:00:00"/>
    <x v="2"/>
    <b v="1"/>
    <n v="21"/>
    <b v="1"/>
    <n v="1.0740000000000001"/>
    <n v="204.57142857142858"/>
    <s v="theater/plays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x v="3274"/>
    <d v="2016-03-15T13:00:00"/>
    <x v="2"/>
    <b v="1"/>
    <n v="286"/>
    <b v="1"/>
    <n v="1.0132258064516129"/>
    <n v="54.912587412587413"/>
    <s v="theater/plays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x v="3275"/>
    <d v="2015-02-08T20:30:00"/>
    <x v="0"/>
    <b v="1"/>
    <n v="12"/>
    <b v="1"/>
    <n v="1.0027777777777778"/>
    <n v="150.41666666666666"/>
    <s v="theater/plays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x v="3276"/>
    <d v="2016-03-31T19:59:00"/>
    <x v="2"/>
    <b v="1"/>
    <n v="100"/>
    <b v="1"/>
    <n v="1.1684444444444444"/>
    <n v="52.58"/>
    <s v="theater/plays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x v="3277"/>
    <d v="2014-11-18T09:23:26"/>
    <x v="3"/>
    <b v="1"/>
    <n v="100"/>
    <b v="1"/>
    <n v="1.0860000000000001"/>
    <n v="54.3"/>
    <s v="theater/plays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x v="3278"/>
    <d v="2015-05-30T12:21:43"/>
    <x v="0"/>
    <b v="1"/>
    <n v="34"/>
    <b v="1"/>
    <n v="1.034"/>
    <n v="76.029411764705884"/>
    <s v="theater/plays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x v="3279"/>
    <d v="2016-03-31T17:27:39"/>
    <x v="2"/>
    <b v="0"/>
    <n v="63"/>
    <b v="1"/>
    <n v="1.1427586206896552"/>
    <n v="105.2063492063492"/>
    <s v="theater/plays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x v="3280"/>
    <d v="2015-05-31T21:00:00"/>
    <x v="0"/>
    <b v="0"/>
    <n v="30"/>
    <b v="1"/>
    <n v="1.03"/>
    <n v="68.666666666666671"/>
    <s v="theater/plays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x v="3281"/>
    <d v="2015-09-01T16:28:25"/>
    <x v="0"/>
    <b v="0"/>
    <n v="47"/>
    <b v="1"/>
    <n v="1.216"/>
    <n v="129.36170212765958"/>
    <s v="theater/plays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x v="3282"/>
    <d v="2016-04-28T20:39:48"/>
    <x v="2"/>
    <b v="0"/>
    <n v="237"/>
    <b v="1"/>
    <n v="1.026467741935484"/>
    <n v="134.26371308016877"/>
    <s v="theater/plays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x v="3283"/>
    <d v="2016-02-10T13:00:00"/>
    <x v="2"/>
    <b v="0"/>
    <n v="47"/>
    <b v="1"/>
    <n v="1.0475000000000001"/>
    <n v="17.829787234042552"/>
    <s v="theater/plays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x v="3284"/>
    <d v="2016-01-28T21:59:00"/>
    <x v="2"/>
    <b v="0"/>
    <n v="15"/>
    <b v="1"/>
    <n v="1.016"/>
    <n v="203.2"/>
    <s v="theater/plays"/>
    <x v="1"/>
    <x v="6"/>
  </r>
  <r>
    <n v="3285"/>
    <s v="By Morning"/>
    <s v="A new play by Matthew Gasda"/>
    <n v="4999"/>
    <n v="5604"/>
    <x v="0"/>
    <x v="0"/>
    <s v="USD"/>
    <n v="1488258000"/>
    <n v="1485556626"/>
    <x v="3285"/>
    <d v="2017-02-27T21:00:00"/>
    <x v="1"/>
    <b v="0"/>
    <n v="81"/>
    <b v="1"/>
    <n v="1.1210242048409682"/>
    <n v="69.18518518518519"/>
    <s v="theater/plays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x v="3286"/>
    <d v="2016-08-15T12:09:42"/>
    <x v="2"/>
    <b v="0"/>
    <n v="122"/>
    <b v="1"/>
    <n v="1.0176666666666667"/>
    <n v="125.12295081967213"/>
    <s v="theater/plays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x v="3287"/>
    <d v="2015-11-28T10:00:28"/>
    <x v="0"/>
    <b v="0"/>
    <n v="34"/>
    <b v="1"/>
    <n v="1"/>
    <n v="73.529411764705884"/>
    <s v="theater/plays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x v="3288"/>
    <d v="2016-06-20T15:00:00"/>
    <x v="2"/>
    <b v="0"/>
    <n v="207"/>
    <b v="1"/>
    <n v="1.0026489999999999"/>
    <n v="48.437149758454105"/>
    <s v="theater/plays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x v="3289"/>
    <d v="2017-02-20T00:50:02"/>
    <x v="1"/>
    <b v="0"/>
    <n v="25"/>
    <b v="1"/>
    <n v="1.3304200000000002"/>
    <n v="26.608400000000003"/>
    <s v="theater/plays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x v="3290"/>
    <d v="2017-03-11T04:21:31"/>
    <x v="1"/>
    <b v="0"/>
    <n v="72"/>
    <b v="1"/>
    <n v="1.212"/>
    <n v="33.666666666666664"/>
    <s v="theater/plays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x v="3291"/>
    <d v="2015-09-16T19:59:00"/>
    <x v="0"/>
    <b v="0"/>
    <n v="14"/>
    <b v="1"/>
    <n v="1.1399999999999999"/>
    <n v="40.714285714285715"/>
    <s v="theater/plays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x v="3292"/>
    <d v="2015-12-04T11:29:08"/>
    <x v="0"/>
    <b v="0"/>
    <n v="15"/>
    <b v="1"/>
    <n v="2.8613861386138613"/>
    <n v="19.266666666666666"/>
    <s v="theater/plays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x v="3293"/>
    <d v="2017-03-04T02:12:32"/>
    <x v="1"/>
    <b v="0"/>
    <n v="91"/>
    <b v="1"/>
    <n v="1.7044444444444444"/>
    <n v="84.285714285714292"/>
    <s v="theater/plays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x v="3294"/>
    <d v="2015-06-16T04:59:14"/>
    <x v="0"/>
    <b v="0"/>
    <n v="24"/>
    <b v="1"/>
    <n v="1.1833333333333333"/>
    <n v="29.583333333333332"/>
    <s v="theater/plays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x v="3295"/>
    <d v="2016-09-26T02:37:09"/>
    <x v="2"/>
    <b v="0"/>
    <n v="27"/>
    <b v="1"/>
    <n v="1.0285857142857142"/>
    <n v="26.667037037037037"/>
    <s v="theater/plays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x v="3296"/>
    <d v="2015-11-22T14:00:00"/>
    <x v="0"/>
    <b v="0"/>
    <n v="47"/>
    <b v="1"/>
    <n v="1.4406666666666668"/>
    <n v="45.978723404255319"/>
    <s v="theater/plays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x v="3297"/>
    <d v="2015-07-27T14:59:00"/>
    <x v="0"/>
    <b v="0"/>
    <n v="44"/>
    <b v="1"/>
    <n v="1.0007272727272727"/>
    <n v="125.09090909090909"/>
    <s v="theater/plays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x v="3298"/>
    <d v="2015-09-12T16:00:00"/>
    <x v="0"/>
    <b v="0"/>
    <n v="72"/>
    <b v="1"/>
    <n v="1.0173000000000001"/>
    <n v="141.29166666666666"/>
    <s v="theater/plays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x v="3299"/>
    <d v="2015-10-14T14:01:03"/>
    <x v="0"/>
    <b v="0"/>
    <n v="63"/>
    <b v="1"/>
    <n v="1.1619999999999999"/>
    <n v="55.333333333333336"/>
    <s v="theater/plays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x v="3300"/>
    <d v="2015-04-29T09:51:02"/>
    <x v="0"/>
    <b v="0"/>
    <n v="88"/>
    <b v="1"/>
    <n v="1.3616666666666666"/>
    <n v="46.420454545454547"/>
    <s v="theater/plays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x v="3301"/>
    <d v="2016-07-31T22:59:00"/>
    <x v="2"/>
    <b v="0"/>
    <n v="70"/>
    <b v="1"/>
    <n v="1.3346666666666667"/>
    <n v="57.2"/>
    <s v="theater/plays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x v="3302"/>
    <d v="2016-12-07T00:26:16"/>
    <x v="2"/>
    <b v="0"/>
    <n v="50"/>
    <b v="1"/>
    <n v="1.0339285714285715"/>
    <n v="173.7"/>
    <s v="theater/plays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x v="3303"/>
    <d v="2015-03-28T06:38:04"/>
    <x v="0"/>
    <b v="0"/>
    <n v="35"/>
    <b v="1"/>
    <n v="1.1588888888888889"/>
    <n v="59.6"/>
    <s v="theater/plays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x v="3304"/>
    <d v="2016-12-22T06:59:12"/>
    <x v="2"/>
    <b v="0"/>
    <n v="175"/>
    <b v="1"/>
    <n v="1.0451666666666666"/>
    <n v="89.585714285714289"/>
    <s v="theater/plays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x v="3305"/>
    <d v="2015-07-31T12:32:28"/>
    <x v="0"/>
    <b v="0"/>
    <n v="20"/>
    <b v="1"/>
    <n v="1.0202500000000001"/>
    <n v="204.05"/>
    <s v="theater/plays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x v="3306"/>
    <d v="2016-06-09T19:00:00"/>
    <x v="2"/>
    <b v="0"/>
    <n v="54"/>
    <b v="1"/>
    <n v="1.7533333333333334"/>
    <n v="48.703703703703702"/>
    <s v="theater/plays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x v="3307"/>
    <d v="2016-05-14T17:22:19"/>
    <x v="2"/>
    <b v="0"/>
    <n v="20"/>
    <b v="1"/>
    <n v="1.0668"/>
    <n v="53.339999999999996"/>
    <s v="theater/plays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x v="3308"/>
    <d v="2016-04-13T13:02:45"/>
    <x v="2"/>
    <b v="0"/>
    <n v="57"/>
    <b v="1"/>
    <n v="1.2228571428571429"/>
    <n v="75.087719298245617"/>
    <s v="theater/plays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x v="3309"/>
    <d v="2016-10-16T07:36:18"/>
    <x v="2"/>
    <b v="0"/>
    <n v="31"/>
    <b v="1"/>
    <n v="1.5942857142857143"/>
    <n v="18"/>
    <s v="theater/plays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x v="3310"/>
    <d v="2015-10-06T14:17:05"/>
    <x v="0"/>
    <b v="0"/>
    <n v="31"/>
    <b v="1"/>
    <n v="1.0007692307692309"/>
    <n v="209.83870967741936"/>
    <s v="theater/plays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x v="3311"/>
    <d v="2015-10-16T23:00:10"/>
    <x v="0"/>
    <b v="0"/>
    <n v="45"/>
    <b v="1"/>
    <n v="1.0984"/>
    <n v="61.022222222222226"/>
    <s v="theater/plays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x v="3312"/>
    <d v="2016-11-11T14:00:00"/>
    <x v="2"/>
    <b v="0"/>
    <n v="41"/>
    <b v="1"/>
    <n v="1.0004"/>
    <n v="61"/>
    <s v="theater/plays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x v="3313"/>
    <d v="2016-01-26T17:00:00"/>
    <x v="2"/>
    <b v="0"/>
    <n v="29"/>
    <b v="1"/>
    <n v="1.1605000000000001"/>
    <n v="80.034482758620683"/>
    <s v="theater/plays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x v="3314"/>
    <d v="2015-05-08T12:05:00"/>
    <x v="0"/>
    <b v="0"/>
    <n v="58"/>
    <b v="1"/>
    <n v="2.1074999999999999"/>
    <n v="29.068965517241381"/>
    <s v="theater/plays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x v="3315"/>
    <d v="2016-05-05T23:17:21"/>
    <x v="2"/>
    <b v="0"/>
    <n v="89"/>
    <b v="1"/>
    <n v="1.1000000000000001"/>
    <n v="49.438202247191015"/>
    <s v="theater/plays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x v="3316"/>
    <d v="2014-08-08T05:54:00"/>
    <x v="3"/>
    <b v="0"/>
    <n v="125"/>
    <b v="1"/>
    <n v="1.0008673425918038"/>
    <n v="93.977440000000001"/>
    <s v="theater/plays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x v="3317"/>
    <d v="2016-06-07T16:57:04"/>
    <x v="2"/>
    <b v="0"/>
    <n v="18"/>
    <b v="1"/>
    <n v="1.0619047619047619"/>
    <n v="61.944444444444443"/>
    <s v="theater/plays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x v="3318"/>
    <d v="2016-04-10T18:30:00"/>
    <x v="2"/>
    <b v="0"/>
    <n v="32"/>
    <b v="1"/>
    <n v="1.256"/>
    <n v="78.5"/>
    <s v="theater/plays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x v="3319"/>
    <d v="2015-01-31T06:03:06"/>
    <x v="3"/>
    <b v="0"/>
    <n v="16"/>
    <b v="1"/>
    <n v="1.08"/>
    <n v="33.75"/>
    <s v="theater/plays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x v="3320"/>
    <d v="2016-06-21T17:05:57"/>
    <x v="2"/>
    <b v="0"/>
    <n v="38"/>
    <b v="1"/>
    <n v="1.01"/>
    <n v="66.44736842105263"/>
    <s v="theater/plays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x v="3321"/>
    <d v="2014-10-15T19:59:00"/>
    <x v="3"/>
    <b v="0"/>
    <n v="15"/>
    <b v="1"/>
    <n v="1.0740000000000001"/>
    <n v="35.799999999999997"/>
    <s v="theater/plays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x v="3322"/>
    <d v="2016-06-21T19:55:00"/>
    <x v="2"/>
    <b v="0"/>
    <n v="23"/>
    <b v="1"/>
    <n v="1.0151515151515151"/>
    <n v="145.65217391304347"/>
    <s v="theater/plays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x v="3323"/>
    <d v="2016-09-25T00:46:48"/>
    <x v="2"/>
    <b v="0"/>
    <n v="49"/>
    <b v="1"/>
    <n v="1.2589999999999999"/>
    <n v="25.693877551020407"/>
    <s v="theater/plays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x v="3324"/>
    <d v="2016-06-05T05:59:50"/>
    <x v="2"/>
    <b v="0"/>
    <n v="10"/>
    <b v="1"/>
    <n v="1.0166666666666666"/>
    <n v="152.5"/>
    <s v="theater/plays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x v="3325"/>
    <d v="2015-04-05T09:51:17"/>
    <x v="0"/>
    <b v="0"/>
    <n v="15"/>
    <b v="1"/>
    <n v="1.125"/>
    <n v="30"/>
    <s v="theater/plays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x v="3326"/>
    <d v="2015-03-08T08:08:25"/>
    <x v="0"/>
    <b v="0"/>
    <n v="57"/>
    <b v="1"/>
    <n v="1.0137499999999999"/>
    <n v="142.28070175438597"/>
    <s v="theater/plays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x v="3327"/>
    <d v="2016-05-08T00:59:26"/>
    <x v="2"/>
    <b v="0"/>
    <n v="33"/>
    <b v="1"/>
    <n v="1.0125"/>
    <n v="24.545454545454547"/>
    <s v="theater/plays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x v="3328"/>
    <d v="2014-07-04T17:00:00"/>
    <x v="3"/>
    <b v="0"/>
    <n v="9"/>
    <b v="1"/>
    <n v="1.4638888888888888"/>
    <n v="292.77777777777777"/>
    <s v="theater/plays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x v="3329"/>
    <d v="2014-07-27T15:00:00"/>
    <x v="3"/>
    <b v="0"/>
    <n v="26"/>
    <b v="1"/>
    <n v="1.1679999999999999"/>
    <n v="44.92307692307692"/>
    <s v="theater/plays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x v="3330"/>
    <d v="2015-04-01T12:17:48"/>
    <x v="0"/>
    <b v="0"/>
    <n v="69"/>
    <b v="1"/>
    <n v="1.0626666666666666"/>
    <n v="23.10144927536232"/>
    <s v="theater/plays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x v="3331"/>
    <d v="2015-10-06T08:44:46"/>
    <x v="0"/>
    <b v="0"/>
    <n v="65"/>
    <b v="1"/>
    <n v="1.0451999999999999"/>
    <n v="80.400000000000006"/>
    <s v="theater/plays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x v="3332"/>
    <d v="2014-07-19T12:38:50"/>
    <x v="3"/>
    <b v="0"/>
    <n v="83"/>
    <b v="1"/>
    <n v="1"/>
    <n v="72.289156626506028"/>
    <s v="theater/plays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x v="3333"/>
    <d v="2015-06-15T08:14:40"/>
    <x v="0"/>
    <b v="0"/>
    <n v="111"/>
    <b v="1"/>
    <n v="1.0457142857142858"/>
    <n v="32.972972972972975"/>
    <s v="theater/plays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x v="3334"/>
    <d v="2015-07-30T04:30:22"/>
    <x v="0"/>
    <b v="0"/>
    <n v="46"/>
    <b v="1"/>
    <n v="1.3862051149573753"/>
    <n v="116.65217391304348"/>
    <s v="theater/plays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x v="3335"/>
    <d v="2014-08-03T15:00:00"/>
    <x v="3"/>
    <b v="0"/>
    <n v="63"/>
    <b v="1"/>
    <n v="1.0032000000000001"/>
    <n v="79.61904761904762"/>
    <s v="theater/plays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x v="3336"/>
    <d v="2016-04-05T00:34:06"/>
    <x v="2"/>
    <b v="0"/>
    <n v="9"/>
    <b v="1"/>
    <n v="1"/>
    <n v="27.777777777777779"/>
    <s v="theater/plays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x v="3337"/>
    <d v="2014-10-10T13:00:00"/>
    <x v="3"/>
    <b v="0"/>
    <n v="34"/>
    <b v="1"/>
    <n v="1.1020000000000001"/>
    <n v="81.029411764705884"/>
    <s v="theater/plays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x v="3338"/>
    <d v="2017-02-24T05:48:00"/>
    <x v="1"/>
    <b v="0"/>
    <n v="112"/>
    <b v="1"/>
    <n v="1.0218"/>
    <n v="136.84821428571428"/>
    <s v="theater/plays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x v="3339"/>
    <d v="2016-07-28T07:58:38"/>
    <x v="2"/>
    <b v="0"/>
    <n v="47"/>
    <b v="1"/>
    <n v="1.0435000000000001"/>
    <n v="177.61702127659575"/>
    <s v="theater/plays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x v="3340"/>
    <d v="2016-12-06T15:22:34"/>
    <x v="2"/>
    <b v="0"/>
    <n v="38"/>
    <b v="1"/>
    <n v="1.3816666666666666"/>
    <n v="109.07894736842105"/>
    <s v="theater/plays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x v="3341"/>
    <d v="2016-06-12T09:00:00"/>
    <x v="2"/>
    <b v="0"/>
    <n v="28"/>
    <b v="1"/>
    <n v="1"/>
    <n v="119.64285714285714"/>
    <s v="theater/plays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x v="3342"/>
    <d v="2015-03-31T20:59:00"/>
    <x v="0"/>
    <b v="0"/>
    <n v="78"/>
    <b v="1"/>
    <n v="1.0166666666666666"/>
    <n v="78.205128205128204"/>
    <s v="theater/plays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x v="3343"/>
    <d v="2016-04-13T05:18:00"/>
    <x v="2"/>
    <b v="0"/>
    <n v="23"/>
    <b v="1"/>
    <n v="1.7142857142857142"/>
    <n v="52.173913043478258"/>
    <s v="theater/plays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x v="3344"/>
    <d v="2014-08-29T20:48:13"/>
    <x v="3"/>
    <b v="0"/>
    <n v="40"/>
    <b v="1"/>
    <n v="1.0144444444444445"/>
    <n v="114.125"/>
    <s v="theater/plays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x v="3345"/>
    <d v="2015-04-17T16:37:00"/>
    <x v="0"/>
    <b v="0"/>
    <n v="13"/>
    <b v="1"/>
    <n v="1.3"/>
    <n v="50"/>
    <s v="theater/plays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x v="3346"/>
    <d v="2015-02-25T16:35:10"/>
    <x v="0"/>
    <b v="0"/>
    <n v="18"/>
    <b v="1"/>
    <n v="1.1000000000000001"/>
    <n v="91.666666666666671"/>
    <s v="theater/plays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x v="3347"/>
    <d v="2016-05-08T13:00:00"/>
    <x v="2"/>
    <b v="0"/>
    <n v="22"/>
    <b v="1"/>
    <n v="1.1944999999999999"/>
    <n v="108.59090909090909"/>
    <s v="theater/plays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x v="3348"/>
    <d v="2016-04-29T19:59:00"/>
    <x v="2"/>
    <b v="0"/>
    <n v="79"/>
    <b v="1"/>
    <n v="1.002909090909091"/>
    <n v="69.822784810126578"/>
    <s v="theater/plays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x v="3349"/>
    <d v="2016-06-13T09:00:00"/>
    <x v="2"/>
    <b v="0"/>
    <n v="14"/>
    <b v="1"/>
    <n v="1.534"/>
    <n v="109.57142857142857"/>
    <s v="theater/plays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x v="3350"/>
    <d v="2015-11-29T15:00:00"/>
    <x v="0"/>
    <b v="0"/>
    <n v="51"/>
    <b v="1"/>
    <n v="1.0442857142857143"/>
    <n v="71.666666666666671"/>
    <s v="theater/plays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x v="3351"/>
    <d v="2014-07-23T03:00:00"/>
    <x v="3"/>
    <b v="0"/>
    <n v="54"/>
    <b v="1"/>
    <n v="1.0109999999999999"/>
    <n v="93.611111111111114"/>
    <s v="theater/plays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x v="3352"/>
    <d v="2016-07-01T15:00:00"/>
    <x v="2"/>
    <b v="0"/>
    <n v="70"/>
    <b v="1"/>
    <n v="1.0751999999999999"/>
    <n v="76.8"/>
    <s v="theater/plays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x v="3353"/>
    <d v="2016-05-02T15:00:00"/>
    <x v="2"/>
    <b v="0"/>
    <n v="44"/>
    <b v="1"/>
    <n v="3.15"/>
    <n v="35.795454545454547"/>
    <s v="theater/plays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x v="3354"/>
    <d v="2015-10-28T20:01:00"/>
    <x v="0"/>
    <b v="0"/>
    <n v="55"/>
    <b v="1"/>
    <n v="1.0193333333333334"/>
    <n v="55.6"/>
    <s v="theater/plays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x v="3355"/>
    <d v="2016-05-10T03:17:00"/>
    <x v="2"/>
    <b v="0"/>
    <n v="15"/>
    <b v="1"/>
    <n v="1.2628571428571429"/>
    <n v="147.33333333333334"/>
    <s v="theater/plays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x v="3356"/>
    <d v="2016-07-15T11:34:32"/>
    <x v="2"/>
    <b v="0"/>
    <n v="27"/>
    <b v="1"/>
    <n v="1.014"/>
    <n v="56.333333333333336"/>
    <s v="theater/plays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x v="3357"/>
    <d v="2014-08-01T02:01:50"/>
    <x v="3"/>
    <b v="0"/>
    <n v="21"/>
    <b v="1"/>
    <n v="1.01"/>
    <n v="96.19047619047619"/>
    <s v="theater/plays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x v="3358"/>
    <d v="2014-11-19T00:27:59"/>
    <x v="3"/>
    <b v="0"/>
    <n v="162"/>
    <b v="1"/>
    <n v="1.0299"/>
    <n v="63.574074074074076"/>
    <s v="theater/plays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x v="3359"/>
    <d v="2017-02-24T17:22:14"/>
    <x v="1"/>
    <b v="0"/>
    <n v="23"/>
    <b v="1"/>
    <n v="1.0625"/>
    <n v="184.78260869565219"/>
    <s v="theater/plays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x v="3360"/>
    <d v="2016-12-14T07:59:00"/>
    <x v="2"/>
    <b v="0"/>
    <n v="72"/>
    <b v="1"/>
    <n v="1.0137777777777779"/>
    <n v="126.72222222222223"/>
    <s v="theater/plays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x v="3361"/>
    <d v="2014-09-01T07:59:00"/>
    <x v="3"/>
    <b v="0"/>
    <n v="68"/>
    <b v="1"/>
    <n v="1.1346000000000001"/>
    <n v="83.42647058823529"/>
    <s v="theater/plays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x v="3362"/>
    <d v="2015-03-06T20:55:00"/>
    <x v="0"/>
    <b v="0"/>
    <n v="20"/>
    <b v="1"/>
    <n v="2.1800000000000002"/>
    <n v="54.5"/>
    <s v="theater/plays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x v="3363"/>
    <d v="2014-08-19T08:00:00"/>
    <x v="3"/>
    <b v="0"/>
    <n v="26"/>
    <b v="1"/>
    <n v="1.0141935483870967"/>
    <n v="302.30769230769232"/>
    <s v="theater/plays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x v="3364"/>
    <d v="2016-03-15T13:00:00"/>
    <x v="2"/>
    <b v="0"/>
    <n v="72"/>
    <b v="1"/>
    <n v="1.0593333333333332"/>
    <n v="44.138888888888886"/>
    <s v="theater/plays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x v="3365"/>
    <d v="2015-12-12T18:26:32"/>
    <x v="0"/>
    <b v="0"/>
    <n v="3"/>
    <b v="1"/>
    <n v="1.04"/>
    <n v="866.66666666666663"/>
    <s v="theater/plays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x v="3366"/>
    <d v="2015-05-12T17:37:17"/>
    <x v="0"/>
    <b v="0"/>
    <n v="18"/>
    <b v="1"/>
    <n v="2.21"/>
    <n v="61.388888888888886"/>
    <s v="theater/plays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x v="3367"/>
    <d v="2015-08-01T14:24:54"/>
    <x v="0"/>
    <b v="0"/>
    <n v="30"/>
    <b v="1"/>
    <n v="1.1866666666666668"/>
    <n v="29.666666666666668"/>
    <s v="theater/plays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x v="3368"/>
    <d v="2014-12-31T21:00:00"/>
    <x v="3"/>
    <b v="0"/>
    <n v="23"/>
    <b v="1"/>
    <n v="1.046"/>
    <n v="45.478260869565219"/>
    <s v="theater/plays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x v="3369"/>
    <d v="2017-01-14T16:59:40"/>
    <x v="2"/>
    <b v="0"/>
    <n v="54"/>
    <b v="1"/>
    <n v="1.0389999999999999"/>
    <n v="96.203703703703709"/>
    <s v="theater/plays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x v="3370"/>
    <d v="2016-12-17T00:00:00"/>
    <x v="2"/>
    <b v="0"/>
    <n v="26"/>
    <b v="1"/>
    <n v="1.1773333333333333"/>
    <n v="67.92307692307692"/>
    <s v="theater/plays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x v="3371"/>
    <d v="2015-12-02T12:59:25"/>
    <x v="0"/>
    <b v="0"/>
    <n v="9"/>
    <b v="1"/>
    <n v="1.385"/>
    <n v="30.777777777777779"/>
    <s v="theater/plays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x v="3372"/>
    <d v="2014-08-24T20:59:00"/>
    <x v="3"/>
    <b v="0"/>
    <n v="27"/>
    <b v="1"/>
    <n v="1.0349999999999999"/>
    <n v="38.333333333333336"/>
    <s v="theater/plays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x v="3373"/>
    <d v="2015-07-18T08:00:00"/>
    <x v="0"/>
    <b v="0"/>
    <n v="30"/>
    <b v="1"/>
    <n v="1.0024999999999999"/>
    <n v="66.833333333333329"/>
    <s v="theater/plays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x v="3374"/>
    <d v="2015-10-28T09:33:36"/>
    <x v="0"/>
    <b v="0"/>
    <n v="52"/>
    <b v="1"/>
    <n v="1.0657142857142856"/>
    <n v="71.730769230769226"/>
    <s v="theater/plays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x v="3375"/>
    <d v="2014-05-18T06:39:33"/>
    <x v="3"/>
    <b v="0"/>
    <n v="17"/>
    <b v="1"/>
    <n v="1"/>
    <n v="176.47058823529412"/>
    <s v="theater/plays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x v="3376"/>
    <d v="2015-04-25T07:49:54"/>
    <x v="0"/>
    <b v="0"/>
    <n v="19"/>
    <b v="1"/>
    <n v="1.0001249999999999"/>
    <n v="421.10526315789474"/>
    <s v="theater/plays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x v="3377"/>
    <d v="2015-03-20T08:56:00"/>
    <x v="0"/>
    <b v="0"/>
    <n v="77"/>
    <b v="1"/>
    <n v="1.0105"/>
    <n v="104.98701298701299"/>
    <s v="theater/plays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x v="3378"/>
    <d v="2014-08-31T05:08:00"/>
    <x v="3"/>
    <b v="0"/>
    <n v="21"/>
    <b v="1"/>
    <n v="1.0763636363636364"/>
    <n v="28.19047619047619"/>
    <s v="theater/plays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x v="3379"/>
    <d v="2015-08-26T15:00:00"/>
    <x v="0"/>
    <b v="0"/>
    <n v="38"/>
    <b v="1"/>
    <n v="1.0365"/>
    <n v="54.55263157894737"/>
    <s v="theater/plays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x v="3380"/>
    <d v="2014-11-29T15:52:58"/>
    <x v="3"/>
    <b v="0"/>
    <n v="28"/>
    <b v="1"/>
    <n v="1.0443333333333333"/>
    <n v="111.89285714285714"/>
    <s v="theater/plays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x v="3381"/>
    <d v="2015-03-10T19:26:23"/>
    <x v="0"/>
    <b v="0"/>
    <n v="48"/>
    <b v="1"/>
    <n v="1.0225"/>
    <n v="85.208333333333329"/>
    <s v="theater/plays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x v="3382"/>
    <d v="2016-08-01T14:59:00"/>
    <x v="2"/>
    <b v="0"/>
    <n v="46"/>
    <b v="1"/>
    <n v="1.0074285714285713"/>
    <n v="76.652173913043484"/>
    <s v="theater/plays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x v="3383"/>
    <d v="2016-06-23T10:47:00"/>
    <x v="2"/>
    <b v="0"/>
    <n v="30"/>
    <b v="1"/>
    <n v="1.1171428571428572"/>
    <n v="65.166666666666671"/>
    <s v="theater/plays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x v="3384"/>
    <d v="2015-11-20T19:00:00"/>
    <x v="0"/>
    <b v="0"/>
    <n v="64"/>
    <b v="1"/>
    <n v="1.0001100000000001"/>
    <n v="93.760312499999998"/>
    <s v="theater/plays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x v="3385"/>
    <d v="2014-12-10T12:49:12"/>
    <x v="3"/>
    <b v="0"/>
    <n v="15"/>
    <b v="1"/>
    <n v="1"/>
    <n v="133.33333333333334"/>
    <s v="theater/plays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x v="3386"/>
    <d v="2014-12-03T07:28:26"/>
    <x v="3"/>
    <b v="0"/>
    <n v="41"/>
    <b v="1"/>
    <n v="1.05"/>
    <n v="51.219512195121951"/>
    <s v="theater/plays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x v="3387"/>
    <d v="2014-12-14T10:18:08"/>
    <x v="3"/>
    <b v="0"/>
    <n v="35"/>
    <b v="1"/>
    <n v="1.1686666666666667"/>
    <n v="100.17142857142858"/>
    <s v="theater/plays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x v="3388"/>
    <d v="2015-06-18T03:04:01"/>
    <x v="0"/>
    <b v="0"/>
    <n v="45"/>
    <b v="1"/>
    <n v="1.038"/>
    <n v="34.6"/>
    <s v="theater/plays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x v="3389"/>
    <d v="2016-06-03T05:31:22"/>
    <x v="2"/>
    <b v="0"/>
    <n v="62"/>
    <b v="1"/>
    <n v="1.145"/>
    <n v="184.67741935483872"/>
    <s v="theater/plays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x v="3390"/>
    <d v="2014-07-10T10:35:45"/>
    <x v="3"/>
    <b v="0"/>
    <n v="22"/>
    <b v="1"/>
    <n v="1.024"/>
    <n v="69.818181818181813"/>
    <s v="theater/plays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x v="3391"/>
    <d v="2014-08-08T14:28:00"/>
    <x v="3"/>
    <b v="0"/>
    <n v="18"/>
    <b v="1"/>
    <n v="2.23"/>
    <n v="61.944444444444443"/>
    <s v="theater/plays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x v="3392"/>
    <d v="2016-05-06T12:17:35"/>
    <x v="2"/>
    <b v="0"/>
    <n v="12"/>
    <b v="1"/>
    <n v="1"/>
    <n v="41.666666666666664"/>
    <s v="theater/plays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x v="3393"/>
    <d v="2014-11-05T16:46:00"/>
    <x v="3"/>
    <b v="0"/>
    <n v="44"/>
    <b v="1"/>
    <n v="1.0580000000000001"/>
    <n v="36.06818181818182"/>
    <s v="theater/plays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x v="3394"/>
    <d v="2014-07-27T06:17:25"/>
    <x v="3"/>
    <b v="0"/>
    <n v="27"/>
    <b v="1"/>
    <n v="1.4236363636363636"/>
    <n v="29"/>
    <s v="theater/plays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x v="3395"/>
    <d v="2015-05-30T10:10:00"/>
    <x v="0"/>
    <b v="0"/>
    <n v="38"/>
    <b v="1"/>
    <n v="1.84"/>
    <n v="24.210526315789473"/>
    <s v="theater/plays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x v="3396"/>
    <d v="2014-05-31T19:59:00"/>
    <x v="3"/>
    <b v="0"/>
    <n v="28"/>
    <b v="1"/>
    <n v="1.0433333333333332"/>
    <n v="55.892857142857146"/>
    <s v="theater/plays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x v="3397"/>
    <d v="2016-02-18T14:00:00"/>
    <x v="2"/>
    <b v="0"/>
    <n v="24"/>
    <b v="1"/>
    <n v="1.1200000000000001"/>
    <n v="11.666666666666666"/>
    <s v="theater/plays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x v="3398"/>
    <d v="2014-11-21T09:00:00"/>
    <x v="3"/>
    <b v="0"/>
    <n v="65"/>
    <b v="1"/>
    <n v="1.1107499999999999"/>
    <n v="68.353846153846149"/>
    <s v="theater/plays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x v="3399"/>
    <d v="2015-02-21T14:05:25"/>
    <x v="0"/>
    <b v="0"/>
    <n v="46"/>
    <b v="1"/>
    <n v="1.0375000000000001"/>
    <n v="27.065217391304348"/>
    <s v="theater/plays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x v="3400"/>
    <d v="2014-08-28T14:53:34"/>
    <x v="3"/>
    <b v="0"/>
    <n v="85"/>
    <b v="1"/>
    <n v="1.0041"/>
    <n v="118.12941176470588"/>
    <s v="theater/plays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x v="3401"/>
    <d v="2015-08-07T09:22:26"/>
    <x v="0"/>
    <b v="0"/>
    <n v="66"/>
    <b v="1"/>
    <n v="1.0186206896551724"/>
    <n v="44.757575757575758"/>
    <s v="theater/plays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x v="3402"/>
    <d v="2015-11-11T18:31:00"/>
    <x v="0"/>
    <b v="0"/>
    <n v="165"/>
    <b v="1"/>
    <n v="1.0976666666666666"/>
    <n v="99.787878787878782"/>
    <s v="theater/plays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x v="3403"/>
    <d v="2015-06-25T03:05:24"/>
    <x v="0"/>
    <b v="0"/>
    <n v="17"/>
    <b v="1"/>
    <n v="1"/>
    <n v="117.64705882352941"/>
    <s v="theater/plays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x v="3404"/>
    <d v="2015-06-17T04:05:02"/>
    <x v="0"/>
    <b v="0"/>
    <n v="3"/>
    <b v="1"/>
    <n v="1.22"/>
    <n v="203.33333333333334"/>
    <s v="theater/plays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x v="3405"/>
    <d v="2016-03-01T15:59:00"/>
    <x v="2"/>
    <b v="0"/>
    <n v="17"/>
    <b v="1"/>
    <n v="1.3757142857142857"/>
    <n v="28.323529411764707"/>
    <s v="theater/plays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x v="3406"/>
    <d v="2014-07-16T03:49:36"/>
    <x v="3"/>
    <b v="0"/>
    <n v="91"/>
    <b v="1"/>
    <n v="1.0031000000000001"/>
    <n v="110.23076923076923"/>
    <s v="theater/plays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x v="3407"/>
    <d v="2014-07-06T02:08:09"/>
    <x v="3"/>
    <b v="0"/>
    <n v="67"/>
    <b v="1"/>
    <n v="1.071"/>
    <n v="31.970149253731343"/>
    <s v="theater/plays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x v="3408"/>
    <d v="2014-07-18T15:48:24"/>
    <x v="3"/>
    <b v="0"/>
    <n v="18"/>
    <b v="1"/>
    <n v="2.11"/>
    <n v="58.611111111111114"/>
    <s v="theater/plays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x v="3409"/>
    <d v="2016-07-31T12:58:00"/>
    <x v="2"/>
    <b v="0"/>
    <n v="21"/>
    <b v="1"/>
    <n v="1.236"/>
    <n v="29.428571428571427"/>
    <s v="theater/plays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x v="3410"/>
    <d v="2016-06-05T23:00:00"/>
    <x v="2"/>
    <b v="0"/>
    <n v="40"/>
    <b v="1"/>
    <n v="1.085"/>
    <n v="81.375"/>
    <s v="theater/plays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x v="3411"/>
    <d v="2015-10-07T16:32:52"/>
    <x v="0"/>
    <b v="0"/>
    <n v="78"/>
    <b v="1"/>
    <n v="1.0356666666666667"/>
    <n v="199.16666666666666"/>
    <s v="theater/plays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x v="3412"/>
    <d v="2014-09-27T15:01:02"/>
    <x v="3"/>
    <b v="0"/>
    <n v="26"/>
    <b v="1"/>
    <n v="1"/>
    <n v="115.38461538461539"/>
    <s v="theater/plays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x v="3413"/>
    <d v="2015-02-27T20:59:00"/>
    <x v="0"/>
    <b v="0"/>
    <n v="14"/>
    <b v="1"/>
    <n v="1.3"/>
    <n v="46.428571428571431"/>
    <s v="theater/plays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x v="3414"/>
    <d v="2016-11-30T23:59:00"/>
    <x v="2"/>
    <b v="0"/>
    <n v="44"/>
    <b v="1"/>
    <n v="1.0349999999999999"/>
    <n v="70.568181818181813"/>
    <s v="theater/plays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x v="3415"/>
    <d v="2016-04-17T15:30:00"/>
    <x v="2"/>
    <b v="0"/>
    <n v="9"/>
    <b v="1"/>
    <n v="1"/>
    <n v="22.222222222222221"/>
    <s v="theater/plays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x v="3416"/>
    <d v="2015-04-23T10:30:00"/>
    <x v="0"/>
    <b v="0"/>
    <n v="30"/>
    <b v="1"/>
    <n v="1.196"/>
    <n v="159.46666666666667"/>
    <s v="theater/plays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x v="3417"/>
    <d v="2014-10-25T16:43:00"/>
    <x v="3"/>
    <b v="0"/>
    <n v="45"/>
    <b v="1"/>
    <n v="1.0000058823529412"/>
    <n v="37.777999999999999"/>
    <s v="theater/plays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x v="3418"/>
    <d v="2014-05-23T12:01:47"/>
    <x v="3"/>
    <b v="0"/>
    <n v="56"/>
    <b v="1"/>
    <n v="1.00875"/>
    <n v="72.053571428571431"/>
    <s v="theater/plays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x v="3419"/>
    <d v="2016-04-06T13:30:00"/>
    <x v="2"/>
    <b v="0"/>
    <n v="46"/>
    <b v="1"/>
    <n v="1.0654545454545454"/>
    <n v="63.695652173913047"/>
    <s v="theater/plays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x v="3420"/>
    <d v="2016-02-13T16:00:00"/>
    <x v="2"/>
    <b v="0"/>
    <n v="34"/>
    <b v="1"/>
    <n v="1.38"/>
    <n v="28.411764705882351"/>
    <s v="theater/plays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x v="3421"/>
    <d v="2015-03-04T10:59:23"/>
    <x v="0"/>
    <b v="0"/>
    <n v="98"/>
    <b v="1"/>
    <n v="1.0115000000000001"/>
    <n v="103.21428571428571"/>
    <s v="theater/plays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x v="3422"/>
    <d v="2015-12-13T16:00:00"/>
    <x v="0"/>
    <b v="0"/>
    <n v="46"/>
    <b v="1"/>
    <n v="1.091"/>
    <n v="71.152173913043484"/>
    <s v="theater/plays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x v="3423"/>
    <d v="2015-04-24T13:52:21"/>
    <x v="0"/>
    <b v="0"/>
    <n v="10"/>
    <b v="1"/>
    <n v="1.4"/>
    <n v="35"/>
    <s v="theater/plays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x v="3424"/>
    <d v="2015-02-04T22:59:00"/>
    <x v="0"/>
    <b v="0"/>
    <n v="76"/>
    <b v="1"/>
    <n v="1.0358333333333334"/>
    <n v="81.776315789473685"/>
    <s v="theater/plays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x v="3425"/>
    <d v="2014-10-04T06:48:56"/>
    <x v="3"/>
    <b v="0"/>
    <n v="104"/>
    <b v="1"/>
    <n v="1.0297033333333332"/>
    <n v="297.02980769230766"/>
    <s v="theater/plays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x v="3426"/>
    <d v="2014-09-20T18:00:00"/>
    <x v="3"/>
    <b v="0"/>
    <n v="87"/>
    <b v="1"/>
    <n v="1.0813333333333333"/>
    <n v="46.609195402298852"/>
    <s v="theater/plays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x v="3427"/>
    <d v="2014-07-02T07:29:12"/>
    <x v="3"/>
    <b v="0"/>
    <n v="29"/>
    <b v="1"/>
    <n v="1"/>
    <n v="51.724137931034484"/>
    <s v="theater/plays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x v="3428"/>
    <d v="2015-02-28T09:00:00"/>
    <x v="0"/>
    <b v="0"/>
    <n v="51"/>
    <b v="1"/>
    <n v="1.0275000000000001"/>
    <n v="40.294117647058826"/>
    <s v="theater/plays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x v="3429"/>
    <d v="2016-11-01T16:31:01"/>
    <x v="2"/>
    <b v="0"/>
    <n v="12"/>
    <b v="1"/>
    <n v="1.3"/>
    <n v="16.25"/>
    <s v="theater/plays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x v="3430"/>
    <d v="2014-07-30T14:41:41"/>
    <x v="3"/>
    <b v="0"/>
    <n v="72"/>
    <b v="1"/>
    <n v="1.0854949999999999"/>
    <n v="30.152638888888887"/>
    <s v="theater/plays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x v="3431"/>
    <d v="2014-08-18T09:32:33"/>
    <x v="3"/>
    <b v="0"/>
    <n v="21"/>
    <b v="1"/>
    <n v="1"/>
    <n v="95.238095238095241"/>
    <s v="theater/plays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x v="3432"/>
    <d v="2016-02-05T14:00:00"/>
    <x v="2"/>
    <b v="0"/>
    <n v="42"/>
    <b v="1"/>
    <n v="1.0965"/>
    <n v="52.214285714285715"/>
    <s v="theater/plays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x v="3433"/>
    <d v="2014-06-16T19:00:00"/>
    <x v="3"/>
    <b v="0"/>
    <n v="71"/>
    <b v="1"/>
    <n v="1.0026315789473683"/>
    <n v="134.1549295774648"/>
    <s v="theater/plays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x v="3434"/>
    <d v="2014-07-10T01:07:49"/>
    <x v="3"/>
    <b v="0"/>
    <n v="168"/>
    <b v="1"/>
    <n v="1.0555000000000001"/>
    <n v="62.827380952380949"/>
    <s v="theater/plays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x v="3435"/>
    <d v="2016-08-06T19:00:00"/>
    <x v="2"/>
    <b v="0"/>
    <n v="19"/>
    <b v="1"/>
    <n v="1.1200000000000001"/>
    <n v="58.94736842105263"/>
    <s v="theater/plays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x v="3436"/>
    <d v="2014-08-21T08:28:00"/>
    <x v="3"/>
    <b v="0"/>
    <n v="37"/>
    <b v="1"/>
    <n v="1.0589999999999999"/>
    <n v="143.1081081081081"/>
    <s v="theater/plays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x v="3437"/>
    <d v="2015-08-19T09:03:40"/>
    <x v="0"/>
    <b v="0"/>
    <n v="36"/>
    <b v="1"/>
    <n v="1.01"/>
    <n v="84.166666666666671"/>
    <s v="theater/plays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x v="3438"/>
    <d v="2015-05-02T13:00:00"/>
    <x v="0"/>
    <b v="0"/>
    <n v="14"/>
    <b v="1"/>
    <n v="1.042"/>
    <n v="186.07142857142858"/>
    <s v="theater/plays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x v="3439"/>
    <d v="2016-01-18T20:59:00"/>
    <x v="2"/>
    <b v="0"/>
    <n v="18"/>
    <b v="1"/>
    <n v="1.3467833333333334"/>
    <n v="89.785555555555561"/>
    <s v="theater/plays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x v="3440"/>
    <d v="2014-07-11T08:15:00"/>
    <x v="3"/>
    <b v="0"/>
    <n v="82"/>
    <b v="1"/>
    <n v="1.052184"/>
    <n v="64.157560975609755"/>
    <s v="theater/plays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x v="3441"/>
    <d v="2015-11-13T12:17:00"/>
    <x v="0"/>
    <b v="0"/>
    <n v="43"/>
    <b v="1"/>
    <n v="1.026"/>
    <n v="59.651162790697676"/>
    <s v="theater/plays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x v="3442"/>
    <d v="2015-05-30T12:11:12"/>
    <x v="0"/>
    <b v="0"/>
    <n v="8"/>
    <b v="1"/>
    <n v="1"/>
    <n v="31.25"/>
    <s v="theater/plays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x v="3443"/>
    <d v="2014-09-09T04:35:46"/>
    <x v="3"/>
    <b v="0"/>
    <n v="45"/>
    <b v="1"/>
    <n v="1.855"/>
    <n v="41.222222222222221"/>
    <s v="theater/plays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x v="3444"/>
    <d v="2016-06-08T05:59:00"/>
    <x v="2"/>
    <b v="0"/>
    <n v="20"/>
    <b v="1"/>
    <n v="2.89"/>
    <n v="43.35"/>
    <s v="theater/plays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x v="3445"/>
    <d v="2015-10-23T04:43:56"/>
    <x v="0"/>
    <b v="0"/>
    <n v="31"/>
    <b v="1"/>
    <n v="1"/>
    <n v="64.516129032258064"/>
    <s v="theater/plays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x v="3446"/>
    <d v="2015-02-05T04:20:00"/>
    <x v="0"/>
    <b v="0"/>
    <n v="25"/>
    <b v="1"/>
    <n v="1.0820000000000001"/>
    <n v="43.28"/>
    <s v="theater/plays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x v="3447"/>
    <d v="2016-03-18T12:20:12"/>
    <x v="2"/>
    <b v="0"/>
    <n v="14"/>
    <b v="1"/>
    <n v="1.0780000000000001"/>
    <n v="77"/>
    <s v="theater/plays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x v="3448"/>
    <d v="2014-12-16T18:51:29"/>
    <x v="3"/>
    <b v="0"/>
    <n v="45"/>
    <b v="1"/>
    <n v="1.0976190476190477"/>
    <n v="51.222222222222221"/>
    <s v="theater/plays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x v="3449"/>
    <d v="2016-07-08T20:00:00"/>
    <x v="2"/>
    <b v="0"/>
    <n v="20"/>
    <b v="1"/>
    <n v="1.70625"/>
    <n v="68.25"/>
    <s v="theater/plays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x v="3450"/>
    <d v="2015-04-02T07:54:31"/>
    <x v="0"/>
    <b v="0"/>
    <n v="39"/>
    <b v="1"/>
    <n v="1.52"/>
    <n v="19.487179487179485"/>
    <s v="theater/plays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x v="3451"/>
    <d v="2015-04-21T09:22:07"/>
    <x v="0"/>
    <b v="0"/>
    <n v="16"/>
    <b v="1"/>
    <n v="1.0123076923076924"/>
    <n v="41.125"/>
    <s v="theater/plays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x v="3452"/>
    <d v="2014-07-22T19:59:00"/>
    <x v="3"/>
    <b v="0"/>
    <n v="37"/>
    <b v="1"/>
    <n v="1.532"/>
    <n v="41.405405405405403"/>
    <s v="theater/plays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x v="3453"/>
    <d v="2016-08-13T15:29:16"/>
    <x v="2"/>
    <b v="0"/>
    <n v="14"/>
    <b v="1"/>
    <n v="1.2833333333333334"/>
    <n v="27.5"/>
    <s v="theater/plays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x v="3454"/>
    <d v="2014-07-31T08:45:59"/>
    <x v="3"/>
    <b v="0"/>
    <n v="21"/>
    <b v="1"/>
    <n v="1.0071428571428571"/>
    <n v="33.571428571428569"/>
    <s v="theater/plays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x v="3455"/>
    <d v="2016-10-13T10:00:27"/>
    <x v="2"/>
    <b v="0"/>
    <n v="69"/>
    <b v="1"/>
    <n v="1.0065"/>
    <n v="145.86956521739131"/>
    <s v="theater/plays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x v="3456"/>
    <d v="2014-07-31T22:59:00"/>
    <x v="3"/>
    <b v="0"/>
    <n v="16"/>
    <b v="1"/>
    <n v="1.913"/>
    <n v="358.6875"/>
    <s v="theater/plays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x v="3457"/>
    <d v="2015-02-11T21:59:00"/>
    <x v="0"/>
    <b v="0"/>
    <n v="55"/>
    <b v="1"/>
    <n v="1.4019999999999999"/>
    <n v="50.981818181818184"/>
    <s v="theater/plays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x v="3458"/>
    <d v="2015-02-02T20:27:00"/>
    <x v="0"/>
    <b v="0"/>
    <n v="27"/>
    <b v="1"/>
    <n v="1.2433537832310839"/>
    <n v="45.037037037037038"/>
    <s v="theater/plays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x v="3459"/>
    <d v="2016-05-20T03:31:00"/>
    <x v="2"/>
    <b v="0"/>
    <n v="36"/>
    <b v="1"/>
    <n v="1.262"/>
    <n v="17.527777777777779"/>
    <s v="theater/plays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x v="3460"/>
    <d v="2014-08-15T04:39:12"/>
    <x v="3"/>
    <b v="0"/>
    <n v="19"/>
    <b v="1"/>
    <n v="1.9"/>
    <n v="50"/>
    <s v="theater/plays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x v="3461"/>
    <d v="2016-10-28T19:00:00"/>
    <x v="2"/>
    <b v="0"/>
    <n v="12"/>
    <b v="1"/>
    <n v="1.39"/>
    <n v="57.916666666666664"/>
    <s v="theater/plays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x v="3462"/>
    <d v="2015-07-10T10:00:00"/>
    <x v="0"/>
    <b v="0"/>
    <n v="17"/>
    <b v="1"/>
    <n v="2.02"/>
    <n v="29.705882352941178"/>
    <s v="theater/plays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x v="3463"/>
    <d v="2016-10-10T19:59:00"/>
    <x v="2"/>
    <b v="0"/>
    <n v="114"/>
    <b v="1"/>
    <n v="1.0338000000000001"/>
    <n v="90.684210526315795"/>
    <s v="theater/plays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x v="3464"/>
    <d v="2016-08-22T19:07:17"/>
    <x v="2"/>
    <b v="0"/>
    <n v="93"/>
    <b v="1"/>
    <n v="1.023236"/>
    <n v="55.012688172043013"/>
    <s v="theater/plays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x v="3465"/>
    <d v="2015-08-09T08:00:00"/>
    <x v="0"/>
    <b v="0"/>
    <n v="36"/>
    <b v="1"/>
    <n v="1.03"/>
    <n v="57.222222222222221"/>
    <s v="theater/plays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x v="3466"/>
    <d v="2016-04-19T15:27:30"/>
    <x v="2"/>
    <b v="0"/>
    <n v="61"/>
    <b v="1"/>
    <n v="1.2714285714285714"/>
    <n v="72.950819672131146"/>
    <s v="theater/plays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x v="3467"/>
    <d v="2015-03-20T07:07:12"/>
    <x v="0"/>
    <b v="0"/>
    <n v="47"/>
    <b v="1"/>
    <n v="1.01"/>
    <n v="64.468085106382972"/>
    <s v="theater/plays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x v="3468"/>
    <d v="2016-09-20T19:00:00"/>
    <x v="2"/>
    <b v="0"/>
    <n v="17"/>
    <b v="1"/>
    <n v="1.2178"/>
    <n v="716.35294117647061"/>
    <s v="theater/plays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x v="3469"/>
    <d v="2016-04-28T07:24:05"/>
    <x v="2"/>
    <b v="0"/>
    <n v="63"/>
    <b v="1"/>
    <n v="1.1339285714285714"/>
    <n v="50.396825396825399"/>
    <s v="theater/plays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x v="3470"/>
    <d v="2016-07-15T13:38:00"/>
    <x v="2"/>
    <b v="0"/>
    <n v="9"/>
    <b v="1"/>
    <n v="1.5"/>
    <n v="41.666666666666664"/>
    <s v="theater/plays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x v="3471"/>
    <d v="2014-08-31T12:00:00"/>
    <x v="3"/>
    <b v="0"/>
    <n v="30"/>
    <b v="1"/>
    <n v="2.1459999999999999"/>
    <n v="35.766666666666666"/>
    <s v="theater/plays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x v="3472"/>
    <d v="2014-11-05T21:59:00"/>
    <x v="3"/>
    <b v="0"/>
    <n v="23"/>
    <b v="1"/>
    <n v="1.0205"/>
    <n v="88.739130434782609"/>
    <s v="theater/plays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x v="3473"/>
    <d v="2015-03-20T12:27:00"/>
    <x v="0"/>
    <b v="0"/>
    <n v="33"/>
    <b v="1"/>
    <n v="1"/>
    <n v="148.4848484848485"/>
    <s v="theater/plays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x v="3474"/>
    <d v="2016-07-20T04:02:11"/>
    <x v="2"/>
    <b v="0"/>
    <n v="39"/>
    <b v="1"/>
    <n v="1.01"/>
    <n v="51.794871794871796"/>
    <s v="theater/plays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x v="3475"/>
    <d v="2014-11-02T16:00:00"/>
    <x v="3"/>
    <b v="0"/>
    <n v="17"/>
    <b v="1"/>
    <n v="1.1333333333333333"/>
    <n v="20"/>
    <s v="theater/plays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x v="3476"/>
    <d v="2014-10-26T19:00:00"/>
    <x v="3"/>
    <b v="0"/>
    <n v="6"/>
    <b v="1"/>
    <n v="1.04"/>
    <n v="52"/>
    <s v="theater/plays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x v="3477"/>
    <d v="2015-05-16T19:00:00"/>
    <x v="0"/>
    <b v="0"/>
    <n v="39"/>
    <b v="1"/>
    <n v="1.1533333333333333"/>
    <n v="53.230769230769234"/>
    <s v="theater/plays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x v="3478"/>
    <d v="2015-03-16T13:00:00"/>
    <x v="0"/>
    <b v="0"/>
    <n v="57"/>
    <b v="1"/>
    <n v="1.1285000000000001"/>
    <n v="39.596491228070178"/>
    <s v="theater/plays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x v="3479"/>
    <d v="2014-06-21T12:31:20"/>
    <x v="3"/>
    <b v="0"/>
    <n v="56"/>
    <b v="1"/>
    <n v="1.2786666666666666"/>
    <n v="34.25"/>
    <s v="theater/plays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x v="3480"/>
    <d v="2015-07-10T13:00:00"/>
    <x v="0"/>
    <b v="0"/>
    <n v="13"/>
    <b v="1"/>
    <n v="1.4266666666666667"/>
    <n v="164.61538461538461"/>
    <s v="theater/plays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x v="3481"/>
    <d v="2015-01-01T21:56:28"/>
    <x v="3"/>
    <b v="0"/>
    <n v="95"/>
    <b v="1"/>
    <n v="1.1879999999999999"/>
    <n v="125.05263157894737"/>
    <s v="theater/plays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x v="3482"/>
    <d v="2014-07-06T10:31:06"/>
    <x v="3"/>
    <b v="0"/>
    <n v="80"/>
    <b v="1"/>
    <n v="1.3833333333333333"/>
    <n v="51.875"/>
    <s v="theater/plays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x v="3483"/>
    <d v="2014-07-03T08:03:01"/>
    <x v="3"/>
    <b v="0"/>
    <n v="133"/>
    <b v="1"/>
    <n v="1.599402985074627"/>
    <n v="40.285714285714285"/>
    <s v="theater/plays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x v="3484"/>
    <d v="2016-06-15T10:14:59"/>
    <x v="2"/>
    <b v="0"/>
    <n v="44"/>
    <b v="1"/>
    <n v="1.1424000000000001"/>
    <n v="64.909090909090907"/>
    <s v="theater/plays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x v="3485"/>
    <d v="2016-02-02T08:38:00"/>
    <x v="2"/>
    <b v="0"/>
    <n v="30"/>
    <b v="1"/>
    <n v="1.0060606060606061"/>
    <n v="55.333333333333336"/>
    <s v="theater/plays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x v="3486"/>
    <d v="2015-06-02T22:59:00"/>
    <x v="0"/>
    <b v="0"/>
    <n v="56"/>
    <b v="1"/>
    <n v="1.552"/>
    <n v="83.142857142857139"/>
    <s v="theater/plays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x v="3487"/>
    <d v="2015-06-24T14:34:12"/>
    <x v="0"/>
    <b v="0"/>
    <n v="66"/>
    <b v="1"/>
    <n v="1.2775000000000001"/>
    <n v="38.712121212121211"/>
    <s v="theater/plays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x v="3488"/>
    <d v="2015-04-17T08:00:00"/>
    <x v="0"/>
    <b v="0"/>
    <n v="29"/>
    <b v="1"/>
    <n v="1.212"/>
    <n v="125.37931034482759"/>
    <s v="theater/plays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x v="3489"/>
    <d v="2014-05-24T13:00:00"/>
    <x v="3"/>
    <b v="0"/>
    <n v="72"/>
    <b v="1"/>
    <n v="1.127"/>
    <n v="78.263888888888886"/>
    <s v="theater/plays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x v="3490"/>
    <d v="2016-04-13T11:15:24"/>
    <x v="2"/>
    <b v="0"/>
    <n v="27"/>
    <b v="1"/>
    <n v="1.2749999999999999"/>
    <n v="47.222222222222221"/>
    <s v="theater/plays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x v="3491"/>
    <d v="2015-05-17T21:59:44"/>
    <x v="0"/>
    <b v="0"/>
    <n v="10"/>
    <b v="1"/>
    <n v="1.5820000000000001"/>
    <n v="79.099999999999994"/>
    <s v="theater/plays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x v="3492"/>
    <d v="2015-10-25T16:13:17"/>
    <x v="0"/>
    <b v="0"/>
    <n v="35"/>
    <b v="1"/>
    <n v="1.0526894736842105"/>
    <n v="114.29199999999999"/>
    <s v="theater/plays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x v="3493"/>
    <d v="2014-08-16T21:11:00"/>
    <x v="3"/>
    <b v="0"/>
    <n v="29"/>
    <b v="1"/>
    <n v="1"/>
    <n v="51.724137931034484"/>
    <s v="theater/plays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x v="3494"/>
    <d v="2016-11-25T22:00:00"/>
    <x v="2"/>
    <b v="0"/>
    <n v="13"/>
    <b v="1"/>
    <n v="1"/>
    <n v="30.76923076923077"/>
    <s v="theater/plays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x v="3495"/>
    <d v="2014-11-01T09:18:00"/>
    <x v="3"/>
    <b v="0"/>
    <n v="72"/>
    <b v="1"/>
    <n v="1.0686"/>
    <n v="74.208333333333329"/>
    <s v="theater/plays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x v="3496"/>
    <d v="2016-09-11T12:19:26"/>
    <x v="2"/>
    <b v="0"/>
    <n v="78"/>
    <b v="1"/>
    <n v="1.244"/>
    <n v="47.846153846153847"/>
    <s v="theater/plays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x v="3497"/>
    <d v="2016-06-02T14:00:00"/>
    <x v="2"/>
    <b v="0"/>
    <n v="49"/>
    <b v="1"/>
    <n v="1.0870406189555126"/>
    <n v="34.408163265306122"/>
    <s v="theater/plays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x v="3498"/>
    <d v="2016-05-28T13:44:00"/>
    <x v="2"/>
    <b v="0"/>
    <n v="42"/>
    <b v="1"/>
    <n v="1.0242424242424242"/>
    <n v="40.238095238095241"/>
    <s v="theater/plays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x v="3499"/>
    <d v="2015-06-30T22:59:00"/>
    <x v="0"/>
    <b v="0"/>
    <n v="35"/>
    <b v="1"/>
    <n v="1.0549999999999999"/>
    <n v="60.285714285714285"/>
    <s v="theater/plays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x v="3500"/>
    <d v="2016-03-06T20:59:00"/>
    <x v="2"/>
    <b v="0"/>
    <n v="42"/>
    <b v="1"/>
    <n v="1.0629999999999999"/>
    <n v="25.30952380952381"/>
    <s v="theater/plays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x v="3501"/>
    <d v="2015-09-11T10:19:55"/>
    <x v="0"/>
    <b v="0"/>
    <n v="42"/>
    <b v="1"/>
    <n v="1.0066666666666666"/>
    <n v="35.952380952380949"/>
    <s v="theater/plays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x v="3502"/>
    <d v="2016-03-15T19:59:00"/>
    <x v="2"/>
    <b v="0"/>
    <n v="31"/>
    <b v="1"/>
    <n v="1.054"/>
    <n v="136"/>
    <s v="theater/plays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x v="3503"/>
    <d v="2016-07-24T03:28:48"/>
    <x v="2"/>
    <b v="0"/>
    <n v="38"/>
    <b v="1"/>
    <n v="1.0755999999999999"/>
    <n v="70.763157894736835"/>
    <s v="theater/plays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x v="3504"/>
    <d v="2015-11-19T10:58:11"/>
    <x v="0"/>
    <b v="0"/>
    <n v="8"/>
    <b v="1"/>
    <n v="1"/>
    <n v="125"/>
    <s v="theater/plays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x v="3505"/>
    <d v="2014-05-12T20:00:00"/>
    <x v="3"/>
    <b v="0"/>
    <n v="39"/>
    <b v="1"/>
    <n v="1.0376000000000001"/>
    <n v="66.512820512820511"/>
    <s v="theater/plays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x v="3506"/>
    <d v="2014-08-23T09:37:20"/>
    <x v="3"/>
    <b v="0"/>
    <n v="29"/>
    <b v="1"/>
    <n v="1.0149999999999999"/>
    <n v="105"/>
    <s v="theater/plays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x v="3507"/>
    <d v="2016-05-31T14:08:57"/>
    <x v="2"/>
    <b v="0"/>
    <n v="72"/>
    <b v="1"/>
    <n v="1.044"/>
    <n v="145"/>
    <s v="theater/plays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x v="3508"/>
    <d v="2016-05-10T13:00:00"/>
    <x v="2"/>
    <b v="0"/>
    <n v="15"/>
    <b v="1"/>
    <n v="1.8"/>
    <n v="12"/>
    <s v="theater/plays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x v="3509"/>
    <d v="2014-11-20T20:55:00"/>
    <x v="3"/>
    <b v="0"/>
    <n v="33"/>
    <b v="1"/>
    <n v="1.0633333333333332"/>
    <n v="96.666666666666671"/>
    <s v="theater/plays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x v="3510"/>
    <d v="2014-07-02T06:54:06"/>
    <x v="3"/>
    <b v="0"/>
    <n v="15"/>
    <b v="1"/>
    <n v="1.0055555555555555"/>
    <n v="60.333333333333336"/>
    <s v="theater/plays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x v="3511"/>
    <d v="2014-11-07T10:30:00"/>
    <x v="3"/>
    <b v="0"/>
    <n v="19"/>
    <b v="1"/>
    <n v="1.012"/>
    <n v="79.89473684210526"/>
    <s v="theater/plays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x v="3512"/>
    <d v="2015-04-23T03:53:12"/>
    <x v="0"/>
    <b v="0"/>
    <n v="17"/>
    <b v="1"/>
    <n v="1"/>
    <n v="58.823529411764703"/>
    <s v="theater/plays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x v="3513"/>
    <d v="2014-06-03T20:59:00"/>
    <x v="3"/>
    <b v="0"/>
    <n v="44"/>
    <b v="1"/>
    <n v="1.1839285714285714"/>
    <n v="75.340909090909093"/>
    <s v="theater/plays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x v="3514"/>
    <d v="2015-02-01T20:59:00"/>
    <x v="0"/>
    <b v="0"/>
    <n v="10"/>
    <b v="1"/>
    <n v="1.1000000000000001"/>
    <n v="55"/>
    <s v="theater/plays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x v="3515"/>
    <d v="2015-05-31T10:32:51"/>
    <x v="0"/>
    <b v="0"/>
    <n v="46"/>
    <b v="1"/>
    <n v="1.0266666666666666"/>
    <n v="66.956521739130437"/>
    <s v="theater/plays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x v="3516"/>
    <d v="2014-09-07T19:00:00"/>
    <x v="3"/>
    <b v="0"/>
    <n v="11"/>
    <b v="1"/>
    <n v="1"/>
    <n v="227.27272727272728"/>
    <s v="theater/plays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x v="3517"/>
    <d v="2014-07-04T03:00:00"/>
    <x v="3"/>
    <b v="0"/>
    <n v="13"/>
    <b v="1"/>
    <n v="1"/>
    <n v="307.69230769230768"/>
    <s v="theater/plays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x v="3518"/>
    <d v="2014-10-02T06:21:00"/>
    <x v="3"/>
    <b v="0"/>
    <n v="33"/>
    <b v="1"/>
    <n v="1.10046"/>
    <n v="50.020909090909093"/>
    <s v="theater/plays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x v="3519"/>
    <d v="2015-03-04T06:22:30"/>
    <x v="0"/>
    <b v="0"/>
    <n v="28"/>
    <b v="1"/>
    <n v="1.0135000000000001"/>
    <n v="72.392857142857139"/>
    <s v="theater/plays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x v="3520"/>
    <d v="2015-09-06T05:47:00"/>
    <x v="0"/>
    <b v="0"/>
    <n v="21"/>
    <b v="1"/>
    <n v="1.0075000000000001"/>
    <n v="95.952380952380949"/>
    <s v="theater/plays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x v="3521"/>
    <d v="2014-09-29T00:40:20"/>
    <x v="3"/>
    <b v="0"/>
    <n v="13"/>
    <b v="1"/>
    <n v="1.6942857142857144"/>
    <n v="45.615384615384613"/>
    <s v="theater/plays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x v="3522"/>
    <d v="2015-09-15T02:06:00"/>
    <x v="0"/>
    <b v="0"/>
    <n v="34"/>
    <b v="1"/>
    <n v="1"/>
    <n v="41.029411764705884"/>
    <s v="theater/plays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x v="3523"/>
    <d v="2016-09-25T15:00:00"/>
    <x v="2"/>
    <b v="0"/>
    <n v="80"/>
    <b v="1"/>
    <n v="1.1365000000000001"/>
    <n v="56.825000000000003"/>
    <s v="theater/plays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x v="3524"/>
    <d v="2014-09-12T20:00:00"/>
    <x v="3"/>
    <b v="0"/>
    <n v="74"/>
    <b v="1"/>
    <n v="1.0156000000000001"/>
    <n v="137.24324324324326"/>
    <s v="theater/plays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x v="3525"/>
    <d v="2015-08-09T08:00:00"/>
    <x v="0"/>
    <b v="0"/>
    <n v="7"/>
    <b v="1"/>
    <n v="1.06"/>
    <n v="75.714285714285708"/>
    <s v="theater/plays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x v="3526"/>
    <d v="2016-04-27T21:59:00"/>
    <x v="2"/>
    <b v="0"/>
    <n v="34"/>
    <b v="1"/>
    <n v="1.02"/>
    <n v="99"/>
    <s v="theater/plays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x v="3527"/>
    <d v="2015-07-10T19:59:00"/>
    <x v="0"/>
    <b v="0"/>
    <n v="86"/>
    <b v="1"/>
    <n v="1.1691666666666667"/>
    <n v="81.569767441860463"/>
    <s v="theater/plays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x v="3528"/>
    <d v="2017-01-18T04:01:58"/>
    <x v="2"/>
    <b v="0"/>
    <n v="37"/>
    <b v="1"/>
    <n v="1.0115151515151515"/>
    <n v="45.108108108108105"/>
    <s v="theater/plays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x v="3529"/>
    <d v="2015-07-12T17:00:00"/>
    <x v="0"/>
    <b v="0"/>
    <n v="18"/>
    <b v="1"/>
    <n v="1.32"/>
    <n v="36.666666666666664"/>
    <s v="theater/plays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x v="3530"/>
    <d v="2016-04-10T12:00:00"/>
    <x v="2"/>
    <b v="0"/>
    <n v="22"/>
    <b v="1"/>
    <n v="1"/>
    <n v="125"/>
    <s v="theater/plays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x v="3531"/>
    <d v="2016-06-30T07:42:14"/>
    <x v="2"/>
    <b v="0"/>
    <n v="26"/>
    <b v="1"/>
    <n v="1.28"/>
    <n v="49.230769230769234"/>
    <s v="theater/plays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x v="3532"/>
    <d v="2014-09-17T19:59:00"/>
    <x v="3"/>
    <b v="0"/>
    <n v="27"/>
    <b v="1"/>
    <n v="1.1895833333333334"/>
    <n v="42.296296296296298"/>
    <s v="theater/plays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x v="3533"/>
    <d v="2015-11-11T11:16:07"/>
    <x v="0"/>
    <b v="0"/>
    <n v="8"/>
    <b v="1"/>
    <n v="1.262"/>
    <n v="78.875"/>
    <s v="theater/plays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x v="3534"/>
    <d v="2015-10-01T07:00:23"/>
    <x v="0"/>
    <b v="0"/>
    <n v="204"/>
    <b v="1"/>
    <n v="1.5620000000000001"/>
    <n v="38.284313725490193"/>
    <s v="theater/plays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x v="3535"/>
    <d v="2015-10-02T10:00:00"/>
    <x v="0"/>
    <b v="0"/>
    <n v="46"/>
    <b v="1"/>
    <n v="1.0315000000000001"/>
    <n v="44.847826086956523"/>
    <s v="theater/plays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x v="3536"/>
    <d v="2015-12-20T03:59:00"/>
    <x v="0"/>
    <b v="0"/>
    <n v="17"/>
    <b v="1"/>
    <n v="1.5333333333333334"/>
    <n v="13.529411764705882"/>
    <s v="theater/plays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x v="3537"/>
    <d v="2014-11-16T23:59:00"/>
    <x v="3"/>
    <b v="0"/>
    <n v="28"/>
    <b v="1"/>
    <n v="1.8044444444444445"/>
    <n v="43.5"/>
    <s v="theater/plays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x v="3538"/>
    <d v="2016-08-17T02:05:40"/>
    <x v="2"/>
    <b v="0"/>
    <n v="83"/>
    <b v="1"/>
    <n v="1.2845"/>
    <n v="30.951807228915662"/>
    <s v="theater/plays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x v="3539"/>
    <d v="2016-09-08T10:08:42"/>
    <x v="2"/>
    <b v="0"/>
    <n v="13"/>
    <b v="1"/>
    <n v="1.1966666666666668"/>
    <n v="55.230769230769234"/>
    <s v="theater/plays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x v="3540"/>
    <d v="2016-06-25T16:04:51"/>
    <x v="2"/>
    <b v="0"/>
    <n v="8"/>
    <b v="1"/>
    <n v="1.23"/>
    <n v="46.125"/>
    <s v="theater/plays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x v="3541"/>
    <d v="2015-08-31T09:31:15"/>
    <x v="0"/>
    <b v="0"/>
    <n v="32"/>
    <b v="1"/>
    <n v="1.05"/>
    <n v="39.375"/>
    <s v="theater/plays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x v="3542"/>
    <d v="2014-09-07T06:23:42"/>
    <x v="3"/>
    <b v="0"/>
    <n v="85"/>
    <b v="1"/>
    <n v="1.0223636363636364"/>
    <n v="66.152941176470591"/>
    <s v="theater/plays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x v="3543"/>
    <d v="2015-06-25T10:07:39"/>
    <x v="0"/>
    <b v="0"/>
    <n v="29"/>
    <b v="1"/>
    <n v="1.0466666666666666"/>
    <n v="54.137931034482762"/>
    <s v="theater/plays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x v="3544"/>
    <d v="2015-03-07T11:57:37"/>
    <x v="0"/>
    <b v="0"/>
    <n v="24"/>
    <b v="1"/>
    <n v="1"/>
    <n v="104.16666666666667"/>
    <s v="theater/plays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x v="3545"/>
    <d v="2015-04-11T11:22:39"/>
    <x v="0"/>
    <b v="0"/>
    <n v="8"/>
    <b v="1"/>
    <n v="1.004"/>
    <n v="31.375"/>
    <s v="theater/plays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x v="3546"/>
    <d v="2015-03-31T19:59:00"/>
    <x v="0"/>
    <b v="0"/>
    <n v="19"/>
    <b v="1"/>
    <n v="1.0227272727272727"/>
    <n v="59.210526315789473"/>
    <s v="theater/plays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x v="3547"/>
    <d v="2016-05-13T19:59:00"/>
    <x v="2"/>
    <b v="0"/>
    <n v="336"/>
    <b v="1"/>
    <n v="1.1440928571428572"/>
    <n v="119.17633928571429"/>
    <s v="theater/plays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x v="3548"/>
    <d v="2016-03-04T17:00:00"/>
    <x v="2"/>
    <b v="0"/>
    <n v="13"/>
    <b v="1"/>
    <n v="1.019047619047619"/>
    <n v="164.61538461538461"/>
    <s v="theater/plays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x v="3549"/>
    <d v="2015-09-04T01:27:53"/>
    <x v="0"/>
    <b v="0"/>
    <n v="42"/>
    <b v="1"/>
    <n v="1.02"/>
    <n v="24.285714285714285"/>
    <s v="theater/plays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x v="3550"/>
    <d v="2016-05-02T13:26:38"/>
    <x v="2"/>
    <b v="0"/>
    <n v="64"/>
    <b v="1"/>
    <n v="1.048"/>
    <n v="40.9375"/>
    <s v="theater/plays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x v="3551"/>
    <d v="2014-05-22T14:07:00"/>
    <x v="3"/>
    <b v="0"/>
    <n v="25"/>
    <b v="1"/>
    <n v="1.0183333333333333"/>
    <n v="61.1"/>
    <s v="theater/plays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x v="3552"/>
    <d v="2014-06-28T06:05:24"/>
    <x v="3"/>
    <b v="0"/>
    <n v="20"/>
    <b v="1"/>
    <n v="1"/>
    <n v="38.65"/>
    <s v="theater/plays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x v="3553"/>
    <d v="2015-08-11T16:00:00"/>
    <x v="0"/>
    <b v="0"/>
    <n v="104"/>
    <b v="1"/>
    <n v="1.0627272727272727"/>
    <n v="56.20192307692308"/>
    <s v="theater/plays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x v="3554"/>
    <d v="2015-02-11T09:00:00"/>
    <x v="0"/>
    <b v="0"/>
    <n v="53"/>
    <b v="1"/>
    <n v="1.1342219999999998"/>
    <n v="107.00207547169811"/>
    <s v="theater/plays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x v="3555"/>
    <d v="2016-11-17T03:36:34"/>
    <x v="2"/>
    <b v="0"/>
    <n v="14"/>
    <b v="1"/>
    <n v="1"/>
    <n v="171.42857142857142"/>
    <s v="theater/plays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x v="3556"/>
    <d v="2014-08-17T07:35:24"/>
    <x v="3"/>
    <b v="0"/>
    <n v="20"/>
    <b v="1"/>
    <n v="1.0045454545454546"/>
    <n v="110.5"/>
    <s v="theater/plays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x v="3557"/>
    <d v="2014-05-04T22:38:31"/>
    <x v="3"/>
    <b v="0"/>
    <n v="558"/>
    <b v="1"/>
    <n v="1.0003599999999999"/>
    <n v="179.27598566308242"/>
    <s v="theater/plays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x v="3558"/>
    <d v="2015-06-26T13:00:00"/>
    <x v="0"/>
    <b v="0"/>
    <n v="22"/>
    <b v="1"/>
    <n v="1.44"/>
    <n v="22.90909090909091"/>
    <s v="theater/plays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x v="3559"/>
    <d v="2015-07-31T00:58:00"/>
    <x v="0"/>
    <b v="0"/>
    <n v="24"/>
    <b v="1"/>
    <n v="1.0349999999999999"/>
    <n v="43.125"/>
    <s v="theater/plays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x v="3560"/>
    <d v="2015-05-26T18:45:00"/>
    <x v="0"/>
    <b v="0"/>
    <n v="74"/>
    <b v="1"/>
    <n v="1.0843750000000001"/>
    <n v="46.891891891891895"/>
    <s v="theater/plays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x v="3561"/>
    <d v="2015-08-05T10:36:00"/>
    <x v="0"/>
    <b v="0"/>
    <n v="54"/>
    <b v="1"/>
    <n v="1.024"/>
    <n v="47.407407407407405"/>
    <s v="theater/plays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x v="3562"/>
    <d v="2016-03-13T14:00:00"/>
    <x v="2"/>
    <b v="0"/>
    <n v="31"/>
    <b v="1"/>
    <n v="1.4888888888888889"/>
    <n v="15.129032258064516"/>
    <s v="theater/plays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x v="3563"/>
    <d v="2016-08-01T11:00:00"/>
    <x v="2"/>
    <b v="0"/>
    <n v="25"/>
    <b v="1"/>
    <n v="1.0549000000000002"/>
    <n v="21.098000000000003"/>
    <s v="theater/plays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x v="3564"/>
    <d v="2015-10-05T08:00:00"/>
    <x v="0"/>
    <b v="0"/>
    <n v="17"/>
    <b v="1"/>
    <n v="1.0049999999999999"/>
    <n v="59.117647058823529"/>
    <s v="theater/plays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x v="3565"/>
    <d v="2014-12-31T09:50:08"/>
    <x v="3"/>
    <b v="0"/>
    <n v="12"/>
    <b v="1"/>
    <n v="1.3055555555555556"/>
    <n v="97.916666666666671"/>
    <s v="theater/plays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x v="3566"/>
    <d v="2015-01-23T04:11:23"/>
    <x v="3"/>
    <b v="0"/>
    <n v="38"/>
    <b v="1"/>
    <n v="1.0475000000000001"/>
    <n v="55.131578947368418"/>
    <s v="theater/plays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x v="3567"/>
    <d v="2015-06-10T11:27:24"/>
    <x v="0"/>
    <b v="0"/>
    <n v="41"/>
    <b v="1"/>
    <n v="1.0880000000000001"/>
    <n v="26.536585365853657"/>
    <s v="theater/plays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x v="3568"/>
    <d v="2014-09-17T09:46:34"/>
    <x v="3"/>
    <b v="0"/>
    <n v="19"/>
    <b v="1"/>
    <n v="1.1100000000000001"/>
    <n v="58.421052631578945"/>
    <s v="theater/plays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x v="3569"/>
    <d v="2015-01-08T08:31:36"/>
    <x v="3"/>
    <b v="0"/>
    <n v="41"/>
    <b v="1"/>
    <n v="1.0047999999999999"/>
    <n v="122.53658536585365"/>
    <s v="theater/plays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x v="3570"/>
    <d v="2014-12-30T23:00:00"/>
    <x v="3"/>
    <b v="0"/>
    <n v="26"/>
    <b v="1"/>
    <n v="1.1435"/>
    <n v="87.961538461538467"/>
    <s v="theater/plays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x v="3571"/>
    <d v="2014-10-30T12:36:53"/>
    <x v="3"/>
    <b v="0"/>
    <n v="25"/>
    <b v="1"/>
    <n v="1.2206666666666666"/>
    <n v="73.239999999999995"/>
    <s v="theater/plays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x v="3572"/>
    <d v="2015-06-21T05:41:22"/>
    <x v="0"/>
    <b v="0"/>
    <n v="9"/>
    <b v="1"/>
    <n v="1"/>
    <n v="55.555555555555557"/>
    <s v="theater/plays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x v="3573"/>
    <d v="2014-11-08T02:00:46"/>
    <x v="3"/>
    <b v="0"/>
    <n v="78"/>
    <b v="1"/>
    <n v="1.028"/>
    <n v="39.53846153846154"/>
    <s v="theater/plays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x v="3574"/>
    <d v="2014-11-13T15:37:28"/>
    <x v="3"/>
    <b v="0"/>
    <n v="45"/>
    <b v="1"/>
    <n v="1.0612068965517241"/>
    <n v="136.77777777777777"/>
    <s v="theater/plays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x v="3575"/>
    <d v="2016-08-10T19:59:00"/>
    <x v="2"/>
    <b v="0"/>
    <n v="102"/>
    <b v="1"/>
    <n v="1.0133000000000001"/>
    <n v="99.343137254901961"/>
    <s v="theater/plays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x v="3576"/>
    <d v="2016-12-05T06:10:54"/>
    <x v="2"/>
    <b v="0"/>
    <n v="5"/>
    <b v="1"/>
    <n v="1"/>
    <n v="20"/>
    <s v="theater/plays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x v="3577"/>
    <d v="2015-04-25T22:28:00"/>
    <x v="0"/>
    <b v="0"/>
    <n v="27"/>
    <b v="1"/>
    <n v="1.3"/>
    <n v="28.888888888888889"/>
    <s v="theater/plays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x v="3578"/>
    <d v="2016-04-30T09:36:17"/>
    <x v="2"/>
    <b v="0"/>
    <n v="37"/>
    <b v="1"/>
    <n v="1.0001333333333333"/>
    <n v="40.545945945945945"/>
    <s v="theater/plays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x v="3579"/>
    <d v="2016-03-31T09:17:36"/>
    <x v="2"/>
    <b v="0"/>
    <n v="14"/>
    <b v="1"/>
    <n v="1"/>
    <n v="35.714285714285715"/>
    <s v="theater/plays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x v="3580"/>
    <d v="2015-02-28T20:59:00"/>
    <x v="0"/>
    <b v="0"/>
    <n v="27"/>
    <b v="1"/>
    <n v="1.1388888888888888"/>
    <n v="37.962962962962962"/>
    <s v="theater/plays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x v="3581"/>
    <d v="2014-07-30T03:18:30"/>
    <x v="3"/>
    <b v="0"/>
    <n v="45"/>
    <b v="1"/>
    <n v="1"/>
    <n v="33.333333333333336"/>
    <s v="theater/plays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x v="3582"/>
    <d v="2016-04-04T18:18:02"/>
    <x v="2"/>
    <b v="0"/>
    <n v="49"/>
    <b v="1"/>
    <n v="2.87"/>
    <n v="58.571428571428569"/>
    <s v="theater/plays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x v="3583"/>
    <d v="2016-04-18T01:13:25"/>
    <x v="2"/>
    <b v="0"/>
    <n v="24"/>
    <b v="1"/>
    <n v="1.085"/>
    <n v="135.625"/>
    <s v="theater/plays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x v="3584"/>
    <d v="2015-07-12T23:35:44"/>
    <x v="0"/>
    <b v="0"/>
    <n v="112"/>
    <b v="1"/>
    <n v="1.155"/>
    <n v="30.9375"/>
    <s v="theater/plays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x v="3585"/>
    <d v="2014-12-21T09:11:30"/>
    <x v="3"/>
    <b v="0"/>
    <n v="23"/>
    <b v="1"/>
    <n v="1.1911764705882353"/>
    <n v="176.08695652173913"/>
    <s v="theater/plays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x v="3586"/>
    <d v="2016-09-23T08:44:30"/>
    <x v="2"/>
    <b v="0"/>
    <n v="54"/>
    <b v="1"/>
    <n v="1.0942666666666667"/>
    <n v="151.9814814814815"/>
    <s v="theater/plays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x v="3587"/>
    <d v="2016-06-27T11:00:00"/>
    <x v="2"/>
    <b v="0"/>
    <n v="28"/>
    <b v="1"/>
    <n v="1.266"/>
    <n v="22.607142857142858"/>
    <s v="theater/plays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x v="3588"/>
    <d v="2015-04-29T15:00:00"/>
    <x v="0"/>
    <b v="0"/>
    <n v="11"/>
    <b v="1"/>
    <n v="1.0049999999999999"/>
    <n v="18.272727272727273"/>
    <s v="theater/plays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x v="3589"/>
    <d v="2015-05-26T07:32:27"/>
    <x v="0"/>
    <b v="0"/>
    <n v="62"/>
    <b v="1"/>
    <n v="1.2749999999999999"/>
    <n v="82.258064516129039"/>
    <s v="theater/plays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x v="3590"/>
    <d v="2014-10-20T00:00:34"/>
    <x v="3"/>
    <b v="0"/>
    <n v="73"/>
    <b v="1"/>
    <n v="1.0005999999999999"/>
    <n v="68.534246575342465"/>
    <s v="theater/plays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x v="3591"/>
    <d v="2015-01-23T20:59:00"/>
    <x v="3"/>
    <b v="0"/>
    <n v="18"/>
    <b v="1"/>
    <n v="1.75"/>
    <n v="68.055555555555557"/>
    <s v="theater/plays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x v="3592"/>
    <d v="2015-02-10T20:59:00"/>
    <x v="3"/>
    <b v="0"/>
    <n v="35"/>
    <b v="1"/>
    <n v="1.2725"/>
    <n v="72.714285714285708"/>
    <s v="theater/plays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x v="3593"/>
    <d v="2015-01-05T12:26:00"/>
    <x v="3"/>
    <b v="0"/>
    <n v="43"/>
    <b v="1"/>
    <n v="1.1063333333333334"/>
    <n v="77.186046511627907"/>
    <s v="theater/plays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x v="3594"/>
    <d v="2016-09-03T17:36:22"/>
    <x v="2"/>
    <b v="0"/>
    <n v="36"/>
    <b v="1"/>
    <n v="1.2593749999999999"/>
    <n v="55.972222222222221"/>
    <s v="theater/plays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x v="3595"/>
    <d v="2015-03-12T22:59:00"/>
    <x v="0"/>
    <b v="0"/>
    <n v="62"/>
    <b v="1"/>
    <n v="1.1850000000000001"/>
    <n v="49.693548387096776"/>
    <s v="theater/plays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x v="3596"/>
    <d v="2014-08-26T09:09:42"/>
    <x v="3"/>
    <b v="0"/>
    <n v="15"/>
    <b v="1"/>
    <n v="1.0772727272727274"/>
    <n v="79"/>
    <s v="theater/plays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x v="3597"/>
    <d v="2016-03-02T21:59:00"/>
    <x v="2"/>
    <b v="0"/>
    <n v="33"/>
    <b v="1"/>
    <n v="1.026"/>
    <n v="77.727272727272734"/>
    <s v="theater/plays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x v="3598"/>
    <d v="2014-09-02T20:59:00"/>
    <x v="3"/>
    <b v="0"/>
    <n v="27"/>
    <b v="1"/>
    <n v="1.101"/>
    <n v="40.777777777777779"/>
    <s v="theater/plays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x v="3599"/>
    <d v="2015-08-29T16:00:00"/>
    <x v="0"/>
    <b v="0"/>
    <n v="17"/>
    <b v="1"/>
    <n v="2.02"/>
    <n v="59.411764705882355"/>
    <s v="theater/plays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x v="3600"/>
    <d v="2016-10-13T12:22:44"/>
    <x v="2"/>
    <b v="0"/>
    <n v="4"/>
    <b v="1"/>
    <n v="1.3"/>
    <n v="3.25"/>
    <s v="theater/plays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x v="3601"/>
    <d v="2015-01-16T15:58:02"/>
    <x v="3"/>
    <b v="0"/>
    <n v="53"/>
    <b v="1"/>
    <n v="1.0435000000000001"/>
    <n v="39.377358490566039"/>
    <s v="theater/plays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x v="3602"/>
    <d v="2016-05-17T13:27:59"/>
    <x v="2"/>
    <b v="0"/>
    <n v="49"/>
    <b v="1"/>
    <n v="1.0004999999999999"/>
    <n v="81.673469387755105"/>
    <s v="theater/plays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x v="3603"/>
    <d v="2015-11-05T13:44:40"/>
    <x v="0"/>
    <b v="0"/>
    <n v="57"/>
    <b v="1"/>
    <n v="1.7066666666666668"/>
    <n v="44.912280701754383"/>
    <s v="theater/plays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x v="3604"/>
    <d v="2016-04-28T22:59:00"/>
    <x v="2"/>
    <b v="0"/>
    <n v="69"/>
    <b v="1"/>
    <n v="1.1283333333333334"/>
    <n v="49.05797101449275"/>
    <s v="theater/plays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x v="3605"/>
    <d v="2016-02-13T11:02:06"/>
    <x v="2"/>
    <b v="0"/>
    <n v="15"/>
    <b v="1"/>
    <n v="1.84"/>
    <n v="30.666666666666668"/>
    <s v="theater/plays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x v="3606"/>
    <d v="2016-08-14T06:30:57"/>
    <x v="2"/>
    <b v="0"/>
    <n v="64"/>
    <b v="1"/>
    <n v="1.3026666666666666"/>
    <n v="61.0625"/>
    <s v="theater/plays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x v="3607"/>
    <d v="2015-12-14T16:00:00"/>
    <x v="0"/>
    <b v="0"/>
    <n v="20"/>
    <b v="1"/>
    <n v="1.0545454545454545"/>
    <n v="29"/>
    <s v="theater/plays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x v="3608"/>
    <d v="2016-06-17T06:00:00"/>
    <x v="2"/>
    <b v="0"/>
    <n v="27"/>
    <b v="1"/>
    <n v="1"/>
    <n v="29.62962962962963"/>
    <s v="theater/plays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x v="3609"/>
    <d v="2016-03-30T14:48:05"/>
    <x v="2"/>
    <b v="0"/>
    <n v="21"/>
    <b v="1"/>
    <n v="1.5331632653061225"/>
    <n v="143.0952380952381"/>
    <s v="theater/plays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x v="3610"/>
    <d v="2015-08-17T02:22:16"/>
    <x v="0"/>
    <b v="0"/>
    <n v="31"/>
    <b v="1"/>
    <n v="1.623"/>
    <n v="52.354838709677416"/>
    <s v="theater/plays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x v="3611"/>
    <d v="2015-04-08T00:53:21"/>
    <x v="0"/>
    <b v="0"/>
    <n v="51"/>
    <b v="1"/>
    <n v="1.36"/>
    <n v="66.666666666666671"/>
    <s v="theater/plays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x v="3612"/>
    <d v="2014-06-09T09:26:51"/>
    <x v="3"/>
    <b v="0"/>
    <n v="57"/>
    <b v="1"/>
    <n v="1.444"/>
    <n v="126.66666666666667"/>
    <s v="theater/plays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x v="3613"/>
    <d v="2014-06-28T06:09:34"/>
    <x v="3"/>
    <b v="0"/>
    <n v="20"/>
    <b v="1"/>
    <n v="1"/>
    <n v="62.5"/>
    <s v="theater/plays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x v="3614"/>
    <d v="2015-06-18T17:00:16"/>
    <x v="0"/>
    <b v="0"/>
    <n v="71"/>
    <b v="1"/>
    <n v="1.008"/>
    <n v="35.492957746478872"/>
    <s v="theater/plays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x v="3615"/>
    <d v="2015-12-10T06:14:56"/>
    <x v="0"/>
    <b v="0"/>
    <n v="72"/>
    <b v="1"/>
    <n v="1.0680000000000001"/>
    <n v="37.083333333333336"/>
    <s v="theater/plays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x v="3616"/>
    <d v="2015-03-19T13:47:44"/>
    <x v="0"/>
    <b v="0"/>
    <n v="45"/>
    <b v="1"/>
    <n v="1.248"/>
    <n v="69.333333333333329"/>
    <s v="theater/plays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x v="3617"/>
    <d v="2017-02-27T16:00:00"/>
    <x v="1"/>
    <b v="0"/>
    <n v="51"/>
    <b v="1"/>
    <n v="1.1891891891891893"/>
    <n v="17.254901960784313"/>
    <s v="theater/plays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x v="3618"/>
    <d v="2015-06-03T07:04:10"/>
    <x v="0"/>
    <b v="0"/>
    <n v="56"/>
    <b v="1"/>
    <n v="1.01"/>
    <n v="36.071428571428569"/>
    <s v="theater/plays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x v="3619"/>
    <d v="2016-11-19T14:00:00"/>
    <x v="2"/>
    <b v="0"/>
    <n v="17"/>
    <b v="1"/>
    <n v="1.1299999999999999"/>
    <n v="66.470588235294116"/>
    <s v="theater/plays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x v="3620"/>
    <d v="2015-03-04T20:00:00"/>
    <x v="0"/>
    <b v="0"/>
    <n v="197"/>
    <b v="1"/>
    <n v="1.0519047619047619"/>
    <n v="56.065989847715734"/>
    <s v="theater/plays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x v="3621"/>
    <d v="2016-09-30T13:00:00"/>
    <x v="2"/>
    <b v="0"/>
    <n v="70"/>
    <b v="1"/>
    <n v="1.0973333333333333"/>
    <n v="47.028571428571432"/>
    <s v="theater/plays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x v="3622"/>
    <d v="2014-09-27T19:23:00"/>
    <x v="3"/>
    <b v="0"/>
    <n v="21"/>
    <b v="1"/>
    <n v="1.00099"/>
    <n v="47.666190476190479"/>
    <s v="theater/plays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x v="3623"/>
    <d v="2014-07-25T23:00:00"/>
    <x v="3"/>
    <b v="0"/>
    <n v="34"/>
    <b v="1"/>
    <n v="1.2"/>
    <n v="88.235294117647058"/>
    <s v="theater/plays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x v="3624"/>
    <d v="2016-08-23T10:34:50"/>
    <x v="2"/>
    <b v="0"/>
    <n v="39"/>
    <b v="1"/>
    <n v="1.0493333333333332"/>
    <n v="80.717948717948715"/>
    <s v="theater/plays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x v="3625"/>
    <d v="2015-07-02T07:39:37"/>
    <x v="0"/>
    <b v="0"/>
    <n v="78"/>
    <b v="1"/>
    <n v="1.0266666666666666"/>
    <n v="39.487179487179489"/>
    <s v="theater/plays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x v="3626"/>
    <d v="2014-08-16T08:00:57"/>
    <x v="3"/>
    <b v="0"/>
    <n v="48"/>
    <b v="1"/>
    <n v="1.0182500000000001"/>
    <n v="84.854166666666671"/>
    <s v="theater/plays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x v="3627"/>
    <d v="2016-05-20T19:59:00"/>
    <x v="2"/>
    <b v="0"/>
    <n v="29"/>
    <b v="1"/>
    <n v="1"/>
    <n v="68.965517241379317"/>
    <s v="theater/plays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x v="3628"/>
    <d v="2015-12-13T12:59:56"/>
    <x v="0"/>
    <b v="0"/>
    <n v="0"/>
    <b v="0"/>
    <n v="0"/>
    <e v="#DIV/0!"/>
    <s v="theater/musical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x v="3629"/>
    <d v="2016-05-05T09:00:00"/>
    <x v="2"/>
    <b v="0"/>
    <n v="2"/>
    <b v="0"/>
    <n v="1.9999999999999999E-6"/>
    <n v="1"/>
    <s v="theater/musical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x v="3630"/>
    <d v="2014-11-29T13:19:50"/>
    <x v="3"/>
    <b v="0"/>
    <n v="1"/>
    <b v="0"/>
    <n v="3.3333333333333332E-4"/>
    <n v="1"/>
    <s v="theater/musical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x v="3631"/>
    <d v="2014-09-22T19:59:00"/>
    <x v="3"/>
    <b v="0"/>
    <n v="59"/>
    <b v="0"/>
    <n v="0.51023391812865493"/>
    <n v="147.88135593220338"/>
    <s v="theater/musical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x v="3632"/>
    <d v="2014-11-23T14:29:09"/>
    <x v="3"/>
    <b v="0"/>
    <n v="1"/>
    <b v="0"/>
    <n v="0.2"/>
    <n v="100"/>
    <s v="theater/musical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x v="3633"/>
    <d v="2016-11-18T17:00:00"/>
    <x v="2"/>
    <b v="0"/>
    <n v="31"/>
    <b v="0"/>
    <n v="0.35239999999999999"/>
    <n v="56.838709677419352"/>
    <s v="theater/musical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x v="3634"/>
    <d v="2017-01-13T19:59:00"/>
    <x v="2"/>
    <b v="0"/>
    <n v="18"/>
    <b v="0"/>
    <n v="4.2466666666666666E-2"/>
    <n v="176.94444444444446"/>
    <s v="theater/musical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x v="3635"/>
    <d v="2016-04-20T13:11:16"/>
    <x v="2"/>
    <b v="0"/>
    <n v="10"/>
    <b v="0"/>
    <n v="0.36457142857142855"/>
    <n v="127.6"/>
    <s v="theater/musical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x v="3636"/>
    <d v="2015-09-14T08:40:29"/>
    <x v="0"/>
    <b v="0"/>
    <n v="0"/>
    <b v="0"/>
    <n v="0"/>
    <e v="#DIV/0!"/>
    <s v="theater/musical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x v="3637"/>
    <d v="2015-01-01T08:48:55"/>
    <x v="3"/>
    <b v="0"/>
    <n v="14"/>
    <b v="0"/>
    <n v="0.30866666666666664"/>
    <n v="66.142857142857139"/>
    <s v="theater/musical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x v="3638"/>
    <d v="2015-04-19T07:08:52"/>
    <x v="0"/>
    <b v="0"/>
    <n v="2"/>
    <b v="0"/>
    <n v="6.545454545454546E-2"/>
    <n v="108"/>
    <s v="theater/musical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x v="3639"/>
    <d v="2016-10-07T07:11:00"/>
    <x v="2"/>
    <b v="0"/>
    <n v="1"/>
    <b v="0"/>
    <n v="4.0000000000000003E-5"/>
    <n v="1"/>
    <s v="theater/musical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x v="3640"/>
    <d v="2015-05-10T10:45:30"/>
    <x v="0"/>
    <b v="0"/>
    <n v="3"/>
    <b v="0"/>
    <n v="5.5E-2"/>
    <n v="18.333333333333332"/>
    <s v="theater/musical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x v="3641"/>
    <d v="2014-10-04T21:00:00"/>
    <x v="3"/>
    <b v="0"/>
    <n v="0"/>
    <b v="0"/>
    <n v="0"/>
    <e v="#DIV/0!"/>
    <s v="theater/musical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x v="3642"/>
    <d v="2015-11-30T09:00:00"/>
    <x v="0"/>
    <b v="0"/>
    <n v="2"/>
    <b v="0"/>
    <n v="2.1428571428571429E-2"/>
    <n v="7.5"/>
    <s v="theater/musical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x v="3643"/>
    <d v="2015-11-16T20:27:19"/>
    <x v="0"/>
    <b v="0"/>
    <n v="0"/>
    <b v="0"/>
    <n v="0"/>
    <e v="#DIV/0!"/>
    <s v="theater/musical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x v="3644"/>
    <d v="2016-03-07T20:59:00"/>
    <x v="2"/>
    <b v="0"/>
    <n v="12"/>
    <b v="0"/>
    <n v="0.16420000000000001"/>
    <n v="68.416666666666671"/>
    <s v="theater/musical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x v="3645"/>
    <d v="2016-11-21T16:17:18"/>
    <x v="2"/>
    <b v="0"/>
    <n v="1"/>
    <b v="0"/>
    <n v="1E-3"/>
    <n v="1"/>
    <s v="theater/musical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x v="3646"/>
    <d v="2015-06-16T15:30:00"/>
    <x v="0"/>
    <b v="0"/>
    <n v="8"/>
    <b v="0"/>
    <n v="4.8099999999999997E-2"/>
    <n v="60.125"/>
    <s v="theater/musical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x v="3647"/>
    <d v="2016-09-30T09:58:47"/>
    <x v="2"/>
    <b v="0"/>
    <n v="2"/>
    <b v="0"/>
    <n v="0.06"/>
    <n v="15"/>
    <s v="theater/musical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x v="3648"/>
    <d v="2014-10-04T23:00:45"/>
    <x v="3"/>
    <b v="0"/>
    <n v="73"/>
    <b v="1"/>
    <n v="1.003825"/>
    <n v="550.04109589041093"/>
    <s v="theater/plays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x v="3649"/>
    <d v="2014-06-16T09:06:34"/>
    <x v="3"/>
    <b v="0"/>
    <n v="8"/>
    <b v="1"/>
    <n v="1.04"/>
    <n v="97.5"/>
    <s v="theater/plays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x v="3650"/>
    <d v="2016-02-02T03:29:44"/>
    <x v="2"/>
    <b v="0"/>
    <n v="17"/>
    <b v="1"/>
    <n v="1"/>
    <n v="29.411764705882351"/>
    <s v="theater/plays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x v="3651"/>
    <d v="2014-08-10T07:59:00"/>
    <x v="3"/>
    <b v="0"/>
    <n v="9"/>
    <b v="1"/>
    <n v="1.04"/>
    <n v="57.777777777777779"/>
    <s v="theater/plays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x v="3652"/>
    <d v="2016-08-24T19:59:00"/>
    <x v="2"/>
    <b v="0"/>
    <n v="17"/>
    <b v="1"/>
    <n v="2.5066666666666668"/>
    <n v="44.235294117647058"/>
    <s v="theater/plays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x v="3653"/>
    <d v="2015-08-05T00:43:27"/>
    <x v="0"/>
    <b v="0"/>
    <n v="33"/>
    <b v="1"/>
    <n v="1.0049999999999999"/>
    <n v="60.909090909090907"/>
    <s v="theater/plays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x v="3654"/>
    <d v="2016-04-03T09:00:00"/>
    <x v="2"/>
    <b v="0"/>
    <n v="38"/>
    <b v="1"/>
    <n v="1.744"/>
    <n v="68.84210526315789"/>
    <s v="theater/plays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x v="3655"/>
    <d v="2015-07-17T22:59:00"/>
    <x v="0"/>
    <b v="0"/>
    <n v="79"/>
    <b v="1"/>
    <n v="1.1626000000000001"/>
    <n v="73.582278481012665"/>
    <s v="theater/plays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x v="3656"/>
    <d v="2017-02-01T14:59:00"/>
    <x v="1"/>
    <b v="0"/>
    <n v="46"/>
    <b v="1"/>
    <n v="1.0582"/>
    <n v="115.02173913043478"/>
    <s v="theater/plays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x v="3657"/>
    <d v="2016-06-01T13:42:00"/>
    <x v="2"/>
    <b v="0"/>
    <n v="20"/>
    <b v="1"/>
    <n v="1.1074999999999999"/>
    <n v="110.75"/>
    <s v="theater/plays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x v="3658"/>
    <d v="2014-07-01T19:59:00"/>
    <x v="3"/>
    <b v="0"/>
    <n v="20"/>
    <b v="1"/>
    <n v="1.0066666666666666"/>
    <n v="75.5"/>
    <s v="theater/plays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x v="3659"/>
    <d v="2015-03-19T06:39:00"/>
    <x v="0"/>
    <b v="0"/>
    <n v="13"/>
    <b v="1"/>
    <n v="1.0203333333333333"/>
    <n v="235.46153846153845"/>
    <s v="theater/plays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x v="3660"/>
    <d v="2014-12-23T13:08:45"/>
    <x v="3"/>
    <b v="0"/>
    <n v="22"/>
    <b v="1"/>
    <n v="1"/>
    <n v="11.363636363636363"/>
    <s v="theater/plays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x v="3661"/>
    <d v="2016-04-09T20:00:00"/>
    <x v="2"/>
    <b v="0"/>
    <n v="36"/>
    <b v="1"/>
    <n v="1.1100000000000001"/>
    <n v="92.5"/>
    <s v="theater/plays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x v="3662"/>
    <d v="2015-03-30T20:16:54"/>
    <x v="0"/>
    <b v="0"/>
    <n v="40"/>
    <b v="1"/>
    <n v="1.0142500000000001"/>
    <n v="202.85"/>
    <s v="theater/plays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x v="3663"/>
    <d v="2016-12-21T03:50:30"/>
    <x v="2"/>
    <b v="0"/>
    <n v="9"/>
    <b v="1"/>
    <n v="1.04"/>
    <n v="26"/>
    <s v="theater/plays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x v="3664"/>
    <d v="2016-06-15T21:58:09"/>
    <x v="2"/>
    <b v="0"/>
    <n v="19"/>
    <b v="1"/>
    <n v="1.09375"/>
    <n v="46.05263157894737"/>
    <s v="theater/plays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x v="3665"/>
    <d v="2015-10-28T11:54:00"/>
    <x v="0"/>
    <b v="0"/>
    <n v="14"/>
    <b v="1"/>
    <n v="1.1516129032258065"/>
    <n v="51"/>
    <s v="theater/plays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x v="3666"/>
    <d v="2014-07-23T23:00:00"/>
    <x v="3"/>
    <b v="0"/>
    <n v="38"/>
    <b v="1"/>
    <n v="1"/>
    <n v="31.578947368421051"/>
    <s v="theater/plays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x v="3667"/>
    <d v="2015-07-18T15:16:59"/>
    <x v="0"/>
    <b v="0"/>
    <n v="58"/>
    <b v="1"/>
    <n v="1.0317033333333334"/>
    <n v="53.363965517241382"/>
    <s v="theater/plays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x v="3668"/>
    <d v="2015-07-23T10:33:00"/>
    <x v="0"/>
    <b v="0"/>
    <n v="28"/>
    <b v="1"/>
    <n v="1.0349999999999999"/>
    <n v="36.964285714285715"/>
    <s v="theater/plays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x v="3669"/>
    <d v="2015-06-11T08:12:17"/>
    <x v="0"/>
    <b v="0"/>
    <n v="17"/>
    <b v="1"/>
    <n v="1.3819999999999999"/>
    <n v="81.294117647058826"/>
    <s v="theater/plays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x v="3670"/>
    <d v="2015-05-31T15:00:00"/>
    <x v="0"/>
    <b v="0"/>
    <n v="12"/>
    <b v="1"/>
    <n v="1.0954545454545455"/>
    <n v="20.083333333333332"/>
    <s v="theater/plays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x v="3671"/>
    <d v="2014-07-20T19:59:00"/>
    <x v="3"/>
    <b v="0"/>
    <n v="40"/>
    <b v="1"/>
    <n v="1.0085714285714287"/>
    <n v="88.25"/>
    <s v="theater/plays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x v="3672"/>
    <d v="2014-09-26T14:43:04"/>
    <x v="3"/>
    <b v="0"/>
    <n v="57"/>
    <b v="1"/>
    <n v="1.0153333333333334"/>
    <n v="53.438596491228068"/>
    <s v="theater/plays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x v="3673"/>
    <d v="2014-11-05T04:52:00"/>
    <x v="3"/>
    <b v="0"/>
    <n v="114"/>
    <b v="1"/>
    <n v="1.13625"/>
    <n v="39.868421052631582"/>
    <s v="theater/plays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x v="3674"/>
    <d v="2016-09-03T12:57:09"/>
    <x v="2"/>
    <b v="0"/>
    <n v="31"/>
    <b v="1"/>
    <n v="1"/>
    <n v="145.16129032258064"/>
    <s v="theater/plays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x v="3675"/>
    <d v="2016-05-15T15:00:00"/>
    <x v="2"/>
    <b v="0"/>
    <n v="3"/>
    <b v="1"/>
    <n v="1.4"/>
    <n v="23.333333333333332"/>
    <s v="theater/plays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x v="3676"/>
    <d v="2014-09-12T11:34:44"/>
    <x v="3"/>
    <b v="0"/>
    <n v="16"/>
    <b v="1"/>
    <n v="1.2875000000000001"/>
    <n v="64.375"/>
    <s v="theater/plays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x v="3677"/>
    <d v="2014-07-02T19:59:00"/>
    <x v="3"/>
    <b v="0"/>
    <n v="199"/>
    <b v="1"/>
    <n v="1.0290416666666666"/>
    <n v="62.052763819095475"/>
    <s v="theater/plays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x v="3678"/>
    <d v="2015-05-31T04:44:58"/>
    <x v="0"/>
    <b v="0"/>
    <n v="31"/>
    <b v="1"/>
    <n v="1.0249999999999999"/>
    <n v="66.129032258064512"/>
    <s v="theater/plays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x v="3679"/>
    <d v="2014-06-30T20:59:00"/>
    <x v="3"/>
    <b v="0"/>
    <n v="30"/>
    <b v="1"/>
    <n v="1.101"/>
    <n v="73.400000000000006"/>
    <s v="theater/plays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x v="3680"/>
    <d v="2016-10-05T02:53:54"/>
    <x v="2"/>
    <b v="0"/>
    <n v="34"/>
    <b v="1"/>
    <n v="1.1276666666666666"/>
    <n v="99.5"/>
    <s v="theater/plays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x v="3681"/>
    <d v="2016-01-15T07:38:10"/>
    <x v="2"/>
    <b v="0"/>
    <n v="18"/>
    <b v="1"/>
    <n v="1.119"/>
    <n v="62.166666666666664"/>
    <s v="theater/plays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x v="3682"/>
    <d v="2014-06-15T22:59:00"/>
    <x v="3"/>
    <b v="0"/>
    <n v="67"/>
    <b v="1"/>
    <n v="1.3919999999999999"/>
    <n v="62.328358208955223"/>
    <s v="theater/plays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x v="3683"/>
    <d v="2016-10-19T18:48:16"/>
    <x v="2"/>
    <b v="0"/>
    <n v="66"/>
    <b v="1"/>
    <n v="1.1085714285714285"/>
    <n v="58.787878787878789"/>
    <s v="theater/plays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x v="3684"/>
    <d v="2015-09-01T20:19:46"/>
    <x v="0"/>
    <b v="0"/>
    <n v="23"/>
    <b v="1"/>
    <n v="1.3906666666666667"/>
    <n v="45.347826086956523"/>
    <s v="theater/plays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x v="3685"/>
    <d v="2014-05-19T13:00:00"/>
    <x v="3"/>
    <b v="0"/>
    <n v="126"/>
    <b v="1"/>
    <n v="1.0569999999999999"/>
    <n v="41.944444444444443"/>
    <s v="theater/plays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x v="3686"/>
    <d v="2015-08-28T19:59:00"/>
    <x v="0"/>
    <b v="0"/>
    <n v="6"/>
    <b v="1"/>
    <n v="1.0142857142857142"/>
    <n v="59.166666666666664"/>
    <s v="theater/plays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x v="3687"/>
    <d v="2014-06-26T21:14:15"/>
    <x v="3"/>
    <b v="0"/>
    <n v="25"/>
    <b v="1"/>
    <n v="1.0024500000000001"/>
    <n v="200.49"/>
    <s v="theater/plays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x v="3688"/>
    <d v="2014-08-08T10:53:24"/>
    <x v="3"/>
    <b v="0"/>
    <n v="39"/>
    <b v="1"/>
    <n v="1.0916666666666666"/>
    <n v="83.974358974358978"/>
    <s v="theater/plays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x v="3689"/>
    <d v="2015-06-21T14:25:00"/>
    <x v="0"/>
    <b v="0"/>
    <n v="62"/>
    <b v="1"/>
    <n v="1.1833333333333333"/>
    <n v="57.258064516129032"/>
    <s v="theater/plays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x v="3690"/>
    <d v="2014-11-27T07:21:23"/>
    <x v="3"/>
    <b v="0"/>
    <n v="31"/>
    <b v="1"/>
    <n v="1.2"/>
    <n v="58.064516129032256"/>
    <s v="theater/plays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x v="3691"/>
    <d v="2015-03-01T20:59:00"/>
    <x v="0"/>
    <b v="0"/>
    <n v="274"/>
    <b v="1"/>
    <n v="1.2796000000000001"/>
    <n v="186.80291970802921"/>
    <s v="theater/plays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x v="3692"/>
    <d v="2014-09-18T16:00:00"/>
    <x v="3"/>
    <b v="0"/>
    <n v="17"/>
    <b v="1"/>
    <n v="1.26"/>
    <n v="74.117647058823536"/>
    <s v="theater/plays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x v="3693"/>
    <d v="2015-11-30T14:30:00"/>
    <x v="0"/>
    <b v="0"/>
    <n v="14"/>
    <b v="1"/>
    <n v="1.2912912912912913"/>
    <n v="30.714285714285715"/>
    <s v="theater/plays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x v="3694"/>
    <d v="2016-06-05T18:00:00"/>
    <x v="2"/>
    <b v="0"/>
    <n v="60"/>
    <b v="1"/>
    <n v="1.0742857142857143"/>
    <n v="62.666666666666664"/>
    <s v="theater/plays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x v="3695"/>
    <d v="2015-01-11T12:53:30"/>
    <x v="3"/>
    <b v="0"/>
    <n v="33"/>
    <b v="1"/>
    <n v="1.00125"/>
    <n v="121.36363636363636"/>
    <s v="theater/plays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x v="3696"/>
    <d v="2015-02-13T06:48:36"/>
    <x v="3"/>
    <b v="0"/>
    <n v="78"/>
    <b v="1"/>
    <n v="1.55"/>
    <n v="39.743589743589745"/>
    <s v="theater/plays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x v="3697"/>
    <d v="2016-05-10T03:10:48"/>
    <x v="2"/>
    <b v="0"/>
    <n v="30"/>
    <b v="1"/>
    <n v="1.08"/>
    <n v="72"/>
    <s v="theater/plays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x v="3698"/>
    <d v="2016-03-02T11:21:27"/>
    <x v="2"/>
    <b v="0"/>
    <n v="136"/>
    <b v="1"/>
    <n v="1.1052"/>
    <n v="40.632352941176471"/>
    <s v="theater/plays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x v="3699"/>
    <d v="2014-10-15T06:26:56"/>
    <x v="3"/>
    <b v="0"/>
    <n v="40"/>
    <b v="1"/>
    <n v="1.008"/>
    <n v="63"/>
    <s v="theater/plays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x v="3700"/>
    <d v="2014-09-30T08:00:00"/>
    <x v="3"/>
    <b v="0"/>
    <n v="18"/>
    <b v="1"/>
    <n v="1.212"/>
    <n v="33.666666666666664"/>
    <s v="theater/plays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x v="3701"/>
    <d v="2015-06-04T04:59:53"/>
    <x v="0"/>
    <b v="0"/>
    <n v="39"/>
    <b v="1"/>
    <n v="1.0033333333333334"/>
    <n v="38.589743589743591"/>
    <s v="theater/plays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x v="3702"/>
    <d v="2016-07-10T14:59:00"/>
    <x v="2"/>
    <b v="0"/>
    <n v="21"/>
    <b v="1"/>
    <n v="1.0916666666666666"/>
    <n v="155.95238095238096"/>
    <s v="theater/plays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x v="3703"/>
    <d v="2016-08-12T22:59:00"/>
    <x v="2"/>
    <b v="0"/>
    <n v="30"/>
    <b v="1"/>
    <n v="1.2342857142857142"/>
    <n v="43.2"/>
    <s v="theater/plays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x v="3704"/>
    <d v="2016-05-31T08:33:14"/>
    <x v="2"/>
    <b v="0"/>
    <n v="27"/>
    <b v="1"/>
    <n v="1.3633666666666666"/>
    <n v="15.148518518518518"/>
    <s v="theater/plays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x v="3705"/>
    <d v="2014-06-23T10:00:00"/>
    <x v="3"/>
    <b v="0"/>
    <n v="35"/>
    <b v="1"/>
    <n v="1.0346657233816767"/>
    <n v="83.571428571428569"/>
    <s v="theater/plays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x v="3706"/>
    <d v="2014-09-12T13:55:49"/>
    <x v="3"/>
    <b v="0"/>
    <n v="13"/>
    <b v="1"/>
    <n v="1.2133333333333334"/>
    <n v="140"/>
    <s v="theater/plays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x v="3707"/>
    <d v="2016-07-21T21:26:00"/>
    <x v="2"/>
    <b v="0"/>
    <n v="23"/>
    <b v="1"/>
    <n v="1.86"/>
    <n v="80.869565217391298"/>
    <s v="theater/plays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x v="3708"/>
    <d v="2014-07-03T19:24:46"/>
    <x v="3"/>
    <b v="0"/>
    <n v="39"/>
    <b v="1"/>
    <n v="3"/>
    <n v="53.846153846153847"/>
    <s v="theater/plays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x v="3709"/>
    <d v="2014-06-25T08:59:06"/>
    <x v="3"/>
    <b v="0"/>
    <n v="35"/>
    <b v="1"/>
    <n v="1.0825"/>
    <n v="30.928571428571427"/>
    <s v="theater/plays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x v="3710"/>
    <d v="2015-04-03T05:49:48"/>
    <x v="0"/>
    <b v="0"/>
    <n v="27"/>
    <b v="1"/>
    <n v="1.4115384615384616"/>
    <n v="67.962962962962962"/>
    <s v="theater/plays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x v="3711"/>
    <d v="2014-06-15T08:00:00"/>
    <x v="3"/>
    <b v="0"/>
    <n v="21"/>
    <b v="1"/>
    <n v="1.1399999999999999"/>
    <n v="27.142857142857142"/>
    <s v="theater/plays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x v="3712"/>
    <d v="2015-05-30T22:59:00"/>
    <x v="0"/>
    <b v="0"/>
    <n v="104"/>
    <b v="1"/>
    <n v="1.5373333333333334"/>
    <n v="110.86538461538461"/>
    <s v="theater/plays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x v="3713"/>
    <d v="2016-06-04T09:42:46"/>
    <x v="2"/>
    <b v="0"/>
    <n v="19"/>
    <b v="1"/>
    <n v="1.0149999999999999"/>
    <n v="106.84210526315789"/>
    <s v="theater/plays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x v="3714"/>
    <d v="2015-05-25T19:59:00"/>
    <x v="0"/>
    <b v="0"/>
    <n v="97"/>
    <b v="1"/>
    <n v="1.0235000000000001"/>
    <n v="105.51546391752578"/>
    <s v="theater/plays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x v="3715"/>
    <d v="2015-03-31T04:52:00"/>
    <x v="0"/>
    <b v="0"/>
    <n v="27"/>
    <b v="1"/>
    <n v="1.0257142857142858"/>
    <n v="132.96296296296296"/>
    <s v="theater/plays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x v="3716"/>
    <d v="2016-01-21T13:18:29"/>
    <x v="0"/>
    <b v="0"/>
    <n v="24"/>
    <b v="1"/>
    <n v="1.5575000000000001"/>
    <n v="51.916666666666664"/>
    <s v="theater/plays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x v="3717"/>
    <d v="2015-05-09T12:47:29"/>
    <x v="0"/>
    <b v="0"/>
    <n v="13"/>
    <b v="1"/>
    <n v="1.0075000000000001"/>
    <n v="310"/>
    <s v="theater/plays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x v="3718"/>
    <d v="2015-02-27T09:11:15"/>
    <x v="0"/>
    <b v="0"/>
    <n v="46"/>
    <b v="1"/>
    <n v="2.3940000000000001"/>
    <n v="26.021739130434781"/>
    <s v="theater/plays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x v="3719"/>
    <d v="2015-06-22T09:31:06"/>
    <x v="0"/>
    <b v="0"/>
    <n v="4"/>
    <b v="1"/>
    <n v="2.1"/>
    <n v="105"/>
    <s v="theater/plays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x v="3720"/>
    <d v="2015-07-02T15:50:06"/>
    <x v="0"/>
    <b v="0"/>
    <n v="40"/>
    <b v="1"/>
    <n v="1.0451515151515152"/>
    <n v="86.224999999999994"/>
    <s v="theater/plays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x v="3721"/>
    <d v="2014-11-05T15:28:04"/>
    <x v="3"/>
    <b v="0"/>
    <n v="44"/>
    <b v="1"/>
    <n v="1.008"/>
    <n v="114.54545454545455"/>
    <s v="theater/plays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x v="3722"/>
    <d v="2016-02-11T14:59:00"/>
    <x v="2"/>
    <b v="0"/>
    <n v="35"/>
    <b v="1"/>
    <n v="1.1120000000000001"/>
    <n v="47.657142857142858"/>
    <s v="theater/plays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x v="3723"/>
    <d v="2014-11-30T11:04:22"/>
    <x v="3"/>
    <b v="0"/>
    <n v="63"/>
    <b v="1"/>
    <n v="1.0204444444444445"/>
    <n v="72.888888888888886"/>
    <s v="theater/plays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x v="3724"/>
    <d v="2016-05-04T15:00:00"/>
    <x v="2"/>
    <b v="0"/>
    <n v="89"/>
    <b v="1"/>
    <n v="1.0254767441860466"/>
    <n v="49.545505617977533"/>
    <s v="theater/plays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x v="3725"/>
    <d v="2016-02-18T13:30:00"/>
    <x v="2"/>
    <b v="0"/>
    <n v="15"/>
    <b v="1"/>
    <n v="1.27"/>
    <n v="25.4"/>
    <s v="theater/plays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x v="3726"/>
    <d v="2016-04-29T13:00:00"/>
    <x v="2"/>
    <b v="0"/>
    <n v="46"/>
    <b v="1"/>
    <n v="3.3870588235294119"/>
    <n v="62.586956521739133"/>
    <s v="theater/plays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x v="3727"/>
    <d v="2016-10-19T20:55:00"/>
    <x v="2"/>
    <b v="0"/>
    <n v="33"/>
    <b v="1"/>
    <n v="1.0075000000000001"/>
    <n v="61.060606060606062"/>
    <s v="theater/plays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x v="3728"/>
    <d v="2015-08-18T20:06:16"/>
    <x v="0"/>
    <b v="0"/>
    <n v="31"/>
    <b v="0"/>
    <n v="9.3100000000000002E-2"/>
    <n v="60.064516129032256"/>
    <s v="theater/plays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x v="3729"/>
    <d v="2015-03-22T19:55:12"/>
    <x v="0"/>
    <b v="0"/>
    <n v="5"/>
    <b v="0"/>
    <n v="7.2400000000000006E-2"/>
    <n v="72.400000000000006"/>
    <s v="theater/plays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x v="3730"/>
    <d v="2015-08-17T08:15:59"/>
    <x v="0"/>
    <b v="0"/>
    <n v="1"/>
    <b v="0"/>
    <n v="0.1"/>
    <n v="100"/>
    <s v="theater/plays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x v="3731"/>
    <d v="2015-01-09T19:23:00"/>
    <x v="3"/>
    <b v="0"/>
    <n v="12"/>
    <b v="0"/>
    <n v="0.11272727272727273"/>
    <n v="51.666666666666664"/>
    <s v="theater/plays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x v="3732"/>
    <d v="2015-01-24T04:00:00"/>
    <x v="3"/>
    <b v="0"/>
    <n v="4"/>
    <b v="0"/>
    <n v="0.15411764705882353"/>
    <n v="32.75"/>
    <s v="theater/plays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x v="3733"/>
    <d v="2015-04-18T14:30:00"/>
    <x v="0"/>
    <b v="0"/>
    <n v="0"/>
    <b v="0"/>
    <n v="0"/>
    <e v="#DIV/0!"/>
    <s v="theater/plays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x v="3734"/>
    <d v="2015-05-25T13:38:16"/>
    <x v="0"/>
    <b v="0"/>
    <n v="7"/>
    <b v="0"/>
    <n v="0.28466666666666668"/>
    <n v="61"/>
    <s v="theater/plays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x v="3735"/>
    <d v="2015-05-28T08:38:09"/>
    <x v="0"/>
    <b v="0"/>
    <n v="2"/>
    <b v="0"/>
    <n v="0.13333333333333333"/>
    <n v="10"/>
    <s v="theater/plays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x v="3736"/>
    <d v="2015-03-23T10:00:00"/>
    <x v="0"/>
    <b v="0"/>
    <n v="1"/>
    <b v="0"/>
    <n v="6.6666666666666671E-3"/>
    <n v="10"/>
    <s v="theater/plays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x v="3737"/>
    <d v="2015-11-11T22:59:00"/>
    <x v="0"/>
    <b v="0"/>
    <n v="4"/>
    <b v="0"/>
    <n v="0.21428571428571427"/>
    <n v="37.5"/>
    <s v="theater/plays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x v="3738"/>
    <d v="2014-07-15T14:00:00"/>
    <x v="3"/>
    <b v="0"/>
    <n v="6"/>
    <b v="0"/>
    <n v="0.18"/>
    <n v="45"/>
    <s v="theater/plays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x v="3739"/>
    <d v="2016-07-17T02:47:48"/>
    <x v="2"/>
    <b v="0"/>
    <n v="8"/>
    <b v="0"/>
    <n v="0.20125000000000001"/>
    <n v="100.625"/>
    <s v="theater/plays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x v="3740"/>
    <d v="2014-08-11T17:53:58"/>
    <x v="3"/>
    <b v="0"/>
    <n v="14"/>
    <b v="0"/>
    <n v="0.17899999999999999"/>
    <n v="25.571428571428573"/>
    <s v="theater/plays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x v="3741"/>
    <d v="2015-12-17T14:05:50"/>
    <x v="0"/>
    <b v="0"/>
    <n v="0"/>
    <b v="0"/>
    <n v="0"/>
    <e v="#DIV/0!"/>
    <s v="theater/plays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x v="3742"/>
    <d v="2014-09-05T21:09:04"/>
    <x v="3"/>
    <b v="0"/>
    <n v="4"/>
    <b v="0"/>
    <n v="0.02"/>
    <n v="25"/>
    <s v="theater/plays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x v="3743"/>
    <d v="2014-07-03T09:02:44"/>
    <x v="3"/>
    <b v="0"/>
    <n v="0"/>
    <b v="0"/>
    <n v="0"/>
    <e v="#DIV/0!"/>
    <s v="theater/plays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x v="3744"/>
    <d v="2014-07-04T19:59:00"/>
    <x v="3"/>
    <b v="0"/>
    <n v="0"/>
    <b v="0"/>
    <n v="0"/>
    <e v="#DIV/0!"/>
    <s v="theater/plays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x v="3745"/>
    <d v="2014-08-10T08:45:02"/>
    <x v="3"/>
    <b v="0"/>
    <n v="1"/>
    <b v="0"/>
    <n v="0.1"/>
    <n v="10"/>
    <s v="theater/plays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x v="3746"/>
    <d v="2016-10-08T01:20:39"/>
    <x v="2"/>
    <b v="0"/>
    <n v="1"/>
    <b v="0"/>
    <n v="2.3764705882352941E-2"/>
    <n v="202"/>
    <s v="theater/plays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x v="3747"/>
    <d v="2015-07-05T14:59:00"/>
    <x v="0"/>
    <b v="0"/>
    <n v="1"/>
    <b v="0"/>
    <n v="0.01"/>
    <n v="25"/>
    <s v="theater/plays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x v="3748"/>
    <d v="2016-02-15T21:59:00"/>
    <x v="2"/>
    <b v="0"/>
    <n v="52"/>
    <b v="1"/>
    <n v="1.0351999999999999"/>
    <n v="99.538461538461533"/>
    <s v="theater/musical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x v="3749"/>
    <d v="2016-04-28T19:59:00"/>
    <x v="2"/>
    <b v="0"/>
    <n v="7"/>
    <b v="1"/>
    <n v="1.05"/>
    <n v="75"/>
    <s v="theater/musical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x v="3750"/>
    <d v="2015-02-09T23:59:00"/>
    <x v="0"/>
    <b v="0"/>
    <n v="28"/>
    <b v="1"/>
    <n v="1.0044999999999999"/>
    <n v="215.25"/>
    <s v="theater/musical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x v="3751"/>
    <d v="2016-04-02T15:51:13"/>
    <x v="2"/>
    <b v="0"/>
    <n v="11"/>
    <b v="1"/>
    <n v="1.3260000000000001"/>
    <n v="120.54545454545455"/>
    <s v="theater/musical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x v="3752"/>
    <d v="2016-10-16T13:00:00"/>
    <x v="2"/>
    <b v="0"/>
    <n v="15"/>
    <b v="1"/>
    <n v="1.1299999999999999"/>
    <n v="37.666666666666664"/>
    <s v="theater/musical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x v="3753"/>
    <d v="2015-06-02T16:00:00"/>
    <x v="0"/>
    <b v="0"/>
    <n v="30"/>
    <b v="1"/>
    <n v="1.0334000000000001"/>
    <n v="172.23333333333332"/>
    <s v="theater/musical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x v="3754"/>
    <d v="2014-07-25T20:59:00"/>
    <x v="3"/>
    <b v="0"/>
    <n v="27"/>
    <b v="1"/>
    <n v="1.2"/>
    <n v="111.11111111111111"/>
    <s v="theater/musical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x v="3755"/>
    <d v="2016-04-15T12:48:27"/>
    <x v="2"/>
    <b v="0"/>
    <n v="28"/>
    <b v="1"/>
    <n v="1.2963636363636364"/>
    <n v="25.464285714285715"/>
    <s v="theater/musical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x v="3756"/>
    <d v="2014-06-11T11:33:18"/>
    <x v="3"/>
    <b v="0"/>
    <n v="17"/>
    <b v="1"/>
    <n v="1.0111111111111111"/>
    <n v="267.64705882352939"/>
    <s v="theater/musical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x v="3757"/>
    <d v="2014-12-01T12:25:15"/>
    <x v="3"/>
    <b v="0"/>
    <n v="50"/>
    <b v="1"/>
    <n v="1.0851428571428572"/>
    <n v="75.959999999999994"/>
    <s v="theater/musical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x v="3758"/>
    <d v="2014-05-18T21:00:00"/>
    <x v="3"/>
    <b v="0"/>
    <n v="26"/>
    <b v="1"/>
    <n v="1.0233333333333334"/>
    <n v="59.03846153846154"/>
    <s v="theater/musical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x v="3759"/>
    <d v="2015-08-25T18:35:53"/>
    <x v="0"/>
    <b v="0"/>
    <n v="88"/>
    <b v="1"/>
    <n v="1.1024425000000002"/>
    <n v="50.111022727272733"/>
    <s v="theater/musical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x v="3760"/>
    <d v="2014-05-05T04:36:26"/>
    <x v="3"/>
    <b v="0"/>
    <n v="91"/>
    <b v="1"/>
    <n v="1.010154"/>
    <n v="55.502967032967035"/>
    <s v="theater/musical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x v="3761"/>
    <d v="2015-08-10T15:00:00"/>
    <x v="0"/>
    <b v="0"/>
    <n v="3"/>
    <b v="1"/>
    <n v="1"/>
    <n v="166.66666666666666"/>
    <s v="theater/musical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x v="3762"/>
    <d v="2015-08-02T11:31:29"/>
    <x v="0"/>
    <b v="0"/>
    <n v="28"/>
    <b v="1"/>
    <n v="1.0624"/>
    <n v="47.428571428571431"/>
    <s v="theater/musical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x v="3763"/>
    <d v="2015-04-01T09:00:26"/>
    <x v="0"/>
    <b v="0"/>
    <n v="77"/>
    <b v="1"/>
    <n v="1"/>
    <n v="64.935064935064929"/>
    <s v="theater/musical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x v="3764"/>
    <d v="2016-05-28T16:36:00"/>
    <x v="2"/>
    <b v="0"/>
    <n v="27"/>
    <b v="1"/>
    <n v="1"/>
    <n v="55.555555555555557"/>
    <s v="theater/musical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x v="3765"/>
    <d v="2014-07-30T10:38:02"/>
    <x v="3"/>
    <b v="0"/>
    <n v="107"/>
    <b v="1"/>
    <n v="1.1345714285714286"/>
    <n v="74.224299065420567"/>
    <s v="theater/musical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x v="3766"/>
    <d v="2014-07-02T20:00:45"/>
    <x v="3"/>
    <b v="0"/>
    <n v="96"/>
    <b v="1"/>
    <n v="1.0265010000000001"/>
    <n v="106.9271875"/>
    <s v="theater/musical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x v="3767"/>
    <d v="2015-02-28T20:59:00"/>
    <x v="0"/>
    <b v="0"/>
    <n v="56"/>
    <b v="1"/>
    <n v="1.1675"/>
    <n v="41.696428571428569"/>
    <s v="theater/musical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x v="3768"/>
    <d v="2014-06-12T09:28:10"/>
    <x v="3"/>
    <b v="0"/>
    <n v="58"/>
    <b v="1"/>
    <n v="1.0765274999999999"/>
    <n v="74.243275862068955"/>
    <s v="theater/musical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x v="3769"/>
    <d v="2016-04-15T06:21:19"/>
    <x v="2"/>
    <b v="0"/>
    <n v="15"/>
    <b v="1"/>
    <n v="1"/>
    <n v="73.333333333333329"/>
    <s v="theater/musical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x v="3770"/>
    <d v="2015-06-13T14:20:10"/>
    <x v="0"/>
    <b v="0"/>
    <n v="20"/>
    <b v="1"/>
    <n v="1"/>
    <n v="100"/>
    <s v="theater/musical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x v="3771"/>
    <d v="2016-05-17T16:00:00"/>
    <x v="2"/>
    <b v="0"/>
    <n v="38"/>
    <b v="1"/>
    <n v="1.46"/>
    <n v="38.421052631578945"/>
    <s v="theater/musical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x v="3772"/>
    <d v="2016-11-28T22:00:00"/>
    <x v="2"/>
    <b v="0"/>
    <n v="33"/>
    <b v="1"/>
    <n v="1.1020000000000001"/>
    <n v="166.96969696969697"/>
    <s v="theater/musical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x v="3773"/>
    <d v="2016-11-14T18:08:00"/>
    <x v="2"/>
    <b v="0"/>
    <n v="57"/>
    <b v="1"/>
    <n v="1.0820000000000001"/>
    <n v="94.912280701754383"/>
    <s v="theater/musical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x v="3774"/>
    <d v="2015-04-09T11:00:55"/>
    <x v="0"/>
    <b v="0"/>
    <n v="25"/>
    <b v="1"/>
    <n v="1"/>
    <n v="100"/>
    <s v="theater/musical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x v="3775"/>
    <d v="2015-04-08T20:00:00"/>
    <x v="0"/>
    <b v="0"/>
    <n v="14"/>
    <b v="1"/>
    <n v="1.0024999999999999"/>
    <n v="143.21428571428572"/>
    <s v="theater/musical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x v="3776"/>
    <d v="2014-07-31T17:00:00"/>
    <x v="3"/>
    <b v="0"/>
    <n v="94"/>
    <b v="1"/>
    <n v="1.0671250000000001"/>
    <n v="90.819148936170208"/>
    <s v="theater/musical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x v="3777"/>
    <d v="2014-09-26T20:00:00"/>
    <x v="3"/>
    <b v="0"/>
    <n v="59"/>
    <b v="1"/>
    <n v="1.4319999999999999"/>
    <n v="48.542372881355931"/>
    <s v="theater/musical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x v="3778"/>
    <d v="2015-02-14T11:39:40"/>
    <x v="3"/>
    <b v="0"/>
    <n v="36"/>
    <b v="1"/>
    <n v="1.0504166666666668"/>
    <n v="70.027777777777771"/>
    <s v="theater/musical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x v="3779"/>
    <d v="2016-03-26T08:39:00"/>
    <x v="2"/>
    <b v="0"/>
    <n v="115"/>
    <b v="1"/>
    <n v="1.0398000000000001"/>
    <n v="135.62608695652173"/>
    <s v="theater/musical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x v="3780"/>
    <d v="2015-07-13T12:06:00"/>
    <x v="0"/>
    <b v="0"/>
    <n v="30"/>
    <b v="1"/>
    <n v="1.2"/>
    <n v="100"/>
    <s v="theater/musical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x v="3781"/>
    <d v="2014-09-08T13:11:25"/>
    <x v="3"/>
    <b v="0"/>
    <n v="52"/>
    <b v="1"/>
    <n v="1.0966666666666667"/>
    <n v="94.90384615384616"/>
    <s v="theater/musical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x v="3782"/>
    <d v="2016-07-24T15:00:00"/>
    <x v="2"/>
    <b v="0"/>
    <n v="27"/>
    <b v="1"/>
    <n v="1.0175000000000001"/>
    <n v="75.370370370370367"/>
    <s v="theater/musical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x v="3783"/>
    <d v="2016-03-15T08:00:00"/>
    <x v="2"/>
    <b v="0"/>
    <n v="24"/>
    <b v="1"/>
    <n v="1.2891666666666666"/>
    <n v="64.458333333333329"/>
    <s v="theater/musical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x v="3784"/>
    <d v="2016-07-10T15:32:12"/>
    <x v="2"/>
    <b v="0"/>
    <n v="10"/>
    <b v="1"/>
    <n v="1.1499999999999999"/>
    <n v="115"/>
    <s v="theater/musical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x v="3785"/>
    <d v="2016-08-02T02:03:00"/>
    <x v="2"/>
    <b v="0"/>
    <n v="30"/>
    <b v="1"/>
    <n v="1.5075000000000001"/>
    <n v="100.5"/>
    <s v="theater/musical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x v="3786"/>
    <d v="2016-05-26T16:54:35"/>
    <x v="2"/>
    <b v="0"/>
    <n v="71"/>
    <b v="1"/>
    <n v="1.1096666666666666"/>
    <n v="93.774647887323937"/>
    <s v="theater/musical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x v="3787"/>
    <d v="2015-07-10T19:59:00"/>
    <x v="0"/>
    <b v="0"/>
    <n v="10"/>
    <b v="1"/>
    <n v="1.0028571428571429"/>
    <n v="35.1"/>
    <s v="theater/musical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x v="3788"/>
    <d v="2015-12-23T08:18:00"/>
    <x v="0"/>
    <b v="0"/>
    <n v="1"/>
    <b v="0"/>
    <n v="6.6666666666666671E-3"/>
    <n v="500"/>
    <s v="theater/musical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x v="3789"/>
    <d v="2015-06-15T11:10:18"/>
    <x v="0"/>
    <b v="0"/>
    <n v="4"/>
    <b v="0"/>
    <n v="3.267605633802817E-2"/>
    <n v="29"/>
    <s v="theater/musical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x v="3790"/>
    <d v="2016-11-22T09:00:23"/>
    <x v="2"/>
    <b v="0"/>
    <n v="0"/>
    <b v="0"/>
    <n v="0"/>
    <e v="#DIV/0!"/>
    <s v="theater/musical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x v="3791"/>
    <d v="2014-07-06T08:36:32"/>
    <x v="3"/>
    <b v="0"/>
    <n v="0"/>
    <b v="0"/>
    <n v="0"/>
    <e v="#DIV/0!"/>
    <s v="theater/musical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x v="3792"/>
    <d v="2015-07-15T02:43:42"/>
    <x v="0"/>
    <b v="0"/>
    <n v="2"/>
    <b v="0"/>
    <n v="2.8E-3"/>
    <n v="17.5"/>
    <s v="theater/musical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x v="3793"/>
    <d v="2014-12-16T14:32:09"/>
    <x v="3"/>
    <b v="0"/>
    <n v="24"/>
    <b v="0"/>
    <n v="0.59657142857142853"/>
    <n v="174"/>
    <s v="theater/musical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x v="3794"/>
    <d v="2015-06-07T05:55:54"/>
    <x v="0"/>
    <b v="0"/>
    <n v="1"/>
    <b v="0"/>
    <n v="0.01"/>
    <n v="50"/>
    <s v="theater/musical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x v="3795"/>
    <d v="2015-08-28T14:30:00"/>
    <x v="0"/>
    <b v="0"/>
    <n v="2"/>
    <b v="0"/>
    <n v="1.6666666666666666E-2"/>
    <n v="5"/>
    <s v="theater/musical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x v="3796"/>
    <d v="2017-01-13T16:42:36"/>
    <x v="2"/>
    <b v="0"/>
    <n v="1"/>
    <b v="0"/>
    <n v="4.4444444444444447E-5"/>
    <n v="1"/>
    <s v="theater/musical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x v="3797"/>
    <d v="2015-04-20T13:09:25"/>
    <x v="0"/>
    <b v="0"/>
    <n v="37"/>
    <b v="0"/>
    <n v="0.89666666666666661"/>
    <n v="145.40540540540542"/>
    <s v="theater/musical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x v="3798"/>
    <d v="2014-08-10T09:20:48"/>
    <x v="3"/>
    <b v="0"/>
    <n v="5"/>
    <b v="0"/>
    <n v="1.4642857142857143E-2"/>
    <n v="205"/>
    <s v="theater/musical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x v="3799"/>
    <d v="2016-03-11T14:20:43"/>
    <x v="2"/>
    <b v="0"/>
    <n v="4"/>
    <b v="0"/>
    <n v="4.02E-2"/>
    <n v="100.5"/>
    <s v="theater/musical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x v="3800"/>
    <d v="2015-01-10T20:59:00"/>
    <x v="3"/>
    <b v="0"/>
    <n v="16"/>
    <b v="0"/>
    <n v="4.0045454545454544E-2"/>
    <n v="55.0625"/>
    <s v="theater/musical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x v="3801"/>
    <d v="2015-01-02T08:13:36"/>
    <x v="3"/>
    <b v="0"/>
    <n v="9"/>
    <b v="0"/>
    <n v="8.5199999999999998E-2"/>
    <n v="47.333333333333336"/>
    <s v="theater/musical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x v="3802"/>
    <d v="2015-10-21T19:01:46"/>
    <x v="0"/>
    <b v="0"/>
    <n v="0"/>
    <b v="0"/>
    <n v="0"/>
    <e v="#DIV/0!"/>
    <s v="theater/musical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x v="3803"/>
    <d v="2016-03-04T15:19:28"/>
    <x v="2"/>
    <b v="0"/>
    <n v="40"/>
    <b v="0"/>
    <n v="0.19650000000000001"/>
    <n v="58.95"/>
    <s v="theater/musical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x v="3804"/>
    <d v="2016-07-30T23:00:00"/>
    <x v="2"/>
    <b v="0"/>
    <n v="0"/>
    <b v="0"/>
    <n v="0"/>
    <e v="#DIV/0!"/>
    <s v="theater/musical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x v="3805"/>
    <d v="2014-09-27T13:17:20"/>
    <x v="3"/>
    <b v="0"/>
    <n v="2"/>
    <b v="0"/>
    <n v="2.0000000000000002E-5"/>
    <n v="1.5"/>
    <s v="theater/musical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x v="3806"/>
    <d v="2014-06-28T22:13:01"/>
    <x v="3"/>
    <b v="0"/>
    <n v="1"/>
    <b v="0"/>
    <n v="6.6666666666666664E-4"/>
    <n v="5"/>
    <s v="theater/musical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x v="3807"/>
    <d v="2015-04-03T13:48:59"/>
    <x v="0"/>
    <b v="0"/>
    <n v="9"/>
    <b v="0"/>
    <n v="0.30333333333333334"/>
    <n v="50.555555555555557"/>
    <s v="theater/musical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x v="3808"/>
    <d v="2015-04-25T01:53:39"/>
    <x v="0"/>
    <b v="0"/>
    <n v="24"/>
    <b v="1"/>
    <n v="1"/>
    <n v="41.666666666666664"/>
    <s v="theater/plays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x v="3809"/>
    <d v="2014-07-30T15:00:00"/>
    <x v="3"/>
    <b v="0"/>
    <n v="38"/>
    <b v="1"/>
    <n v="1.0125"/>
    <n v="53.289473684210527"/>
    <s v="theater/plays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x v="3810"/>
    <d v="2015-03-21T11:22:38"/>
    <x v="0"/>
    <b v="0"/>
    <n v="26"/>
    <b v="1"/>
    <n v="1.2173333333333334"/>
    <n v="70.230769230769226"/>
    <s v="theater/plays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x v="3811"/>
    <d v="2016-05-31T03:00:00"/>
    <x v="2"/>
    <b v="0"/>
    <n v="19"/>
    <b v="1"/>
    <n v="3.3"/>
    <n v="43.421052631578945"/>
    <s v="theater/plays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x v="3812"/>
    <d v="2015-05-31T19:59:00"/>
    <x v="0"/>
    <b v="0"/>
    <n v="11"/>
    <b v="1"/>
    <n v="1.0954999999999999"/>
    <n v="199.18181818181819"/>
    <s v="theater/plays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x v="3813"/>
    <d v="2016-06-14T13:43:00"/>
    <x v="2"/>
    <b v="0"/>
    <n v="27"/>
    <b v="1"/>
    <n v="1.0095190476190474"/>
    <n v="78.518148148148143"/>
    <s v="theater/plays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x v="3814"/>
    <d v="2015-03-31T19:59:00"/>
    <x v="0"/>
    <b v="0"/>
    <n v="34"/>
    <b v="1"/>
    <n v="1.4013333333333333"/>
    <n v="61.823529411764703"/>
    <s v="theater/plays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x v="3815"/>
    <d v="2015-08-20T15:00:00"/>
    <x v="0"/>
    <b v="0"/>
    <n v="20"/>
    <b v="1"/>
    <n v="1.0000100000000001"/>
    <n v="50.000500000000002"/>
    <s v="theater/plays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x v="3816"/>
    <d v="2014-07-17T08:33:43"/>
    <x v="3"/>
    <b v="0"/>
    <n v="37"/>
    <b v="1"/>
    <n v="1.19238"/>
    <n v="48.339729729729726"/>
    <s v="theater/plays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x v="3817"/>
    <d v="2015-10-23T19:59:00"/>
    <x v="0"/>
    <b v="0"/>
    <n v="20"/>
    <b v="1"/>
    <n v="1.0725"/>
    <n v="107.25"/>
    <s v="theater/plays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x v="3818"/>
    <d v="2015-03-12T11:13:02"/>
    <x v="0"/>
    <b v="0"/>
    <n v="10"/>
    <b v="1"/>
    <n v="2.2799999999999998"/>
    <n v="57"/>
    <s v="theater/plays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x v="3819"/>
    <d v="2015-07-17T13:02:00"/>
    <x v="0"/>
    <b v="0"/>
    <n v="26"/>
    <b v="1"/>
    <n v="1.0640000000000001"/>
    <n v="40.92307692307692"/>
    <s v="theater/plays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x v="3820"/>
    <d v="2015-07-05T07:38:37"/>
    <x v="0"/>
    <b v="0"/>
    <n v="20"/>
    <b v="1"/>
    <n v="1.4333333333333333"/>
    <n v="21.5"/>
    <s v="theater/plays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x v="3821"/>
    <d v="2016-01-03T20:20:07"/>
    <x v="0"/>
    <b v="0"/>
    <n v="46"/>
    <b v="1"/>
    <n v="1.0454285714285714"/>
    <n v="79.543478260869563"/>
    <s v="theater/plays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x v="3822"/>
    <d v="2016-01-19T14:59:00"/>
    <x v="0"/>
    <b v="0"/>
    <n v="76"/>
    <b v="1"/>
    <n v="1.1002000000000001"/>
    <n v="72.381578947368425"/>
    <s v="theater/plays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x v="3823"/>
    <d v="2015-07-19T19:59:00"/>
    <x v="0"/>
    <b v="0"/>
    <n v="41"/>
    <b v="1"/>
    <n v="1.06"/>
    <n v="64.634146341463421"/>
    <s v="theater/plays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x v="3824"/>
    <d v="2016-08-01T05:41:00"/>
    <x v="2"/>
    <b v="0"/>
    <n v="7"/>
    <b v="1"/>
    <n v="1.08"/>
    <n v="38.571428571428569"/>
    <s v="theater/plays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x v="3825"/>
    <d v="2015-06-16T17:40:14"/>
    <x v="0"/>
    <b v="0"/>
    <n v="49"/>
    <b v="1"/>
    <n v="1.0542"/>
    <n v="107.57142857142857"/>
    <s v="theater/plays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x v="3826"/>
    <d v="2015-05-07T02:09:54"/>
    <x v="0"/>
    <b v="0"/>
    <n v="26"/>
    <b v="1"/>
    <n v="1.1916666666666667"/>
    <n v="27.5"/>
    <s v="theater/plays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x v="3827"/>
    <d v="2015-03-26T16:00:00"/>
    <x v="0"/>
    <b v="0"/>
    <n v="65"/>
    <b v="1"/>
    <n v="1.5266666666666666"/>
    <n v="70.461538461538467"/>
    <s v="theater/plays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x v="3828"/>
    <d v="2014-12-31T05:39:47"/>
    <x v="3"/>
    <b v="0"/>
    <n v="28"/>
    <b v="1"/>
    <n v="1"/>
    <n v="178.57142857142858"/>
    <s v="theater/plays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x v="3829"/>
    <d v="2016-08-31T12:46:11"/>
    <x v="2"/>
    <b v="0"/>
    <n v="8"/>
    <b v="1"/>
    <n v="1.002"/>
    <n v="62.625"/>
    <s v="theater/plays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x v="3830"/>
    <d v="2016-05-27T09:46:51"/>
    <x v="2"/>
    <b v="0"/>
    <n v="3"/>
    <b v="1"/>
    <n v="2.25"/>
    <n v="75"/>
    <s v="theater/plays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x v="3831"/>
    <d v="2014-11-05T13:22:25"/>
    <x v="3"/>
    <b v="0"/>
    <n v="9"/>
    <b v="1"/>
    <n v="1.0602199999999999"/>
    <n v="58.901111111111113"/>
    <s v="theater/plays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x v="3832"/>
    <d v="2016-02-19T18:45:35"/>
    <x v="2"/>
    <b v="0"/>
    <n v="9"/>
    <b v="1"/>
    <n v="1.0466666666666666"/>
    <n v="139.55555555555554"/>
    <s v="theater/plays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x v="3833"/>
    <d v="2014-12-01T11:09:00"/>
    <x v="3"/>
    <b v="0"/>
    <n v="20"/>
    <b v="1"/>
    <n v="1.1666666666666667"/>
    <n v="70"/>
    <s v="theater/plays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x v="3834"/>
    <d v="2015-06-18T02:41:07"/>
    <x v="0"/>
    <b v="0"/>
    <n v="57"/>
    <b v="1"/>
    <n v="1.0903333333333334"/>
    <n v="57.385964912280699"/>
    <s v="theater/plays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x v="3835"/>
    <d v="2016-04-21T14:36:48"/>
    <x v="2"/>
    <b v="0"/>
    <n v="8"/>
    <b v="1"/>
    <n v="1.6"/>
    <n v="40"/>
    <s v="theater/plays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x v="3836"/>
    <d v="2016-08-02T20:09:00"/>
    <x v="2"/>
    <b v="0"/>
    <n v="14"/>
    <b v="1"/>
    <n v="1.125"/>
    <n v="64.285714285714292"/>
    <s v="theater/plays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x v="3837"/>
    <d v="2015-07-03T10:22:38"/>
    <x v="0"/>
    <b v="0"/>
    <n v="17"/>
    <b v="1"/>
    <n v="1.0209999999999999"/>
    <n v="120.11764705882354"/>
    <s v="theater/plays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x v="3838"/>
    <d v="2015-05-22T09:03:29"/>
    <x v="0"/>
    <b v="0"/>
    <n v="100"/>
    <b v="1"/>
    <n v="1.00824"/>
    <n v="1008.24"/>
    <s v="theater/plays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x v="3839"/>
    <d v="2015-07-29T19:25:24"/>
    <x v="0"/>
    <b v="0"/>
    <n v="32"/>
    <b v="1"/>
    <n v="1.0125"/>
    <n v="63.28125"/>
    <s v="theater/plays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x v="3840"/>
    <d v="2016-03-28T07:50:29"/>
    <x v="2"/>
    <b v="0"/>
    <n v="3"/>
    <b v="1"/>
    <n v="65"/>
    <n v="21.666666666666668"/>
    <s v="theater/plays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x v="3841"/>
    <d v="2014-07-20T10:51:27"/>
    <x v="3"/>
    <b v="1"/>
    <n v="34"/>
    <b v="0"/>
    <n v="8.72E-2"/>
    <n v="25.647058823529413"/>
    <s v="theater/plays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x v="3842"/>
    <d v="2014-05-11T03:50:52"/>
    <x v="3"/>
    <b v="1"/>
    <n v="23"/>
    <b v="0"/>
    <n v="0.21940000000000001"/>
    <n v="47.695652173913047"/>
    <s v="theater/plays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x v="3843"/>
    <d v="2014-05-31T17:44:24"/>
    <x v="3"/>
    <b v="1"/>
    <n v="19"/>
    <b v="0"/>
    <n v="0.21299999999999999"/>
    <n v="56.05263157894737"/>
    <s v="theater/plays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x v="3844"/>
    <d v="2014-06-02T22:59:00"/>
    <x v="3"/>
    <b v="1"/>
    <n v="50"/>
    <b v="0"/>
    <n v="0.41489795918367345"/>
    <n v="81.319999999999993"/>
    <s v="theater/plays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x v="3845"/>
    <d v="2015-10-01T07:02:54"/>
    <x v="0"/>
    <b v="1"/>
    <n v="12"/>
    <b v="0"/>
    <n v="2.1049999999999999E-2"/>
    <n v="70.166666666666671"/>
    <s v="theater/plays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x v="3846"/>
    <d v="2014-10-03T22:59:00"/>
    <x v="3"/>
    <b v="1"/>
    <n v="8"/>
    <b v="0"/>
    <n v="2.7E-2"/>
    <n v="23.625"/>
    <s v="theater/plays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x v="3847"/>
    <d v="2015-07-18T21:23:11"/>
    <x v="0"/>
    <b v="1"/>
    <n v="9"/>
    <b v="0"/>
    <n v="0.16161904761904761"/>
    <n v="188.55555555555554"/>
    <s v="theater/plays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x v="3848"/>
    <d v="2015-10-18T11:36:29"/>
    <x v="0"/>
    <b v="1"/>
    <n v="43"/>
    <b v="0"/>
    <n v="0.16376923076923078"/>
    <n v="49.511627906976742"/>
    <s v="theater/plays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x v="3849"/>
    <d v="2015-06-11T10:24:44"/>
    <x v="0"/>
    <b v="1"/>
    <n v="28"/>
    <b v="0"/>
    <n v="7.0433333333333334E-2"/>
    <n v="75.464285714285708"/>
    <s v="theater/plays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x v="3850"/>
    <d v="2014-12-31T18:59:03"/>
    <x v="3"/>
    <b v="1"/>
    <n v="4"/>
    <b v="0"/>
    <n v="3.7999999999999999E-2"/>
    <n v="9.5"/>
    <s v="theater/plays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x v="3851"/>
    <d v="2015-07-17T02:32:59"/>
    <x v="0"/>
    <b v="1"/>
    <n v="24"/>
    <b v="0"/>
    <n v="0.34079999999999999"/>
    <n v="35.5"/>
    <s v="theater/plays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x v="3852"/>
    <d v="2015-03-26T19:34:36"/>
    <x v="0"/>
    <b v="0"/>
    <n v="2"/>
    <b v="0"/>
    <n v="2E-3"/>
    <n v="10"/>
    <s v="theater/plays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x v="3853"/>
    <d v="2014-09-01T12:09:38"/>
    <x v="3"/>
    <b v="0"/>
    <n v="2"/>
    <b v="0"/>
    <n v="2.5999999999999998E-4"/>
    <n v="13"/>
    <s v="theater/plays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x v="3854"/>
    <d v="2015-05-09T13:14:18"/>
    <x v="0"/>
    <b v="0"/>
    <n v="20"/>
    <b v="0"/>
    <n v="0.16254545454545455"/>
    <n v="89.4"/>
    <s v="theater/plays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x v="3855"/>
    <d v="2015-03-26T14:17:51"/>
    <x v="0"/>
    <b v="0"/>
    <n v="1"/>
    <b v="0"/>
    <n v="2.5000000000000001E-2"/>
    <n v="25"/>
    <s v="theater/plays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x v="3856"/>
    <d v="2015-03-08T08:50:03"/>
    <x v="0"/>
    <b v="0"/>
    <n v="1"/>
    <b v="0"/>
    <n v="2.0000000000000001E-4"/>
    <n v="1"/>
    <s v="theater/plays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x v="3857"/>
    <d v="2014-08-01T09:12:00"/>
    <x v="3"/>
    <b v="0"/>
    <n v="4"/>
    <b v="0"/>
    <n v="5.1999999999999998E-2"/>
    <n v="65"/>
    <s v="theater/plays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x v="3858"/>
    <d v="2015-05-22T13:00:00"/>
    <x v="0"/>
    <b v="0"/>
    <n v="1"/>
    <b v="0"/>
    <n v="0.02"/>
    <n v="10"/>
    <s v="theater/plays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x v="3859"/>
    <d v="2014-06-25T13:00:00"/>
    <x v="3"/>
    <b v="0"/>
    <n v="1"/>
    <b v="0"/>
    <n v="4.0000000000000002E-4"/>
    <n v="1"/>
    <s v="theater/plays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x v="3860"/>
    <d v="2014-08-12T07:51:50"/>
    <x v="3"/>
    <b v="0"/>
    <n v="13"/>
    <b v="0"/>
    <n v="0.17666666666666667"/>
    <n v="81.538461538461533"/>
    <s v="theater/plays"/>
    <x v="1"/>
    <x v="6"/>
  </r>
  <r>
    <n v="3861"/>
    <s v="READY OR NOT HERE I COME"/>
    <s v="THE COMING OF THE LORD!"/>
    <n v="2000"/>
    <n v="100"/>
    <x v="2"/>
    <x v="0"/>
    <s v="USD"/>
    <n v="1415828820"/>
    <n v="1412258977"/>
    <x v="3861"/>
    <d v="2014-11-12T13:47:00"/>
    <x v="3"/>
    <b v="0"/>
    <n v="1"/>
    <b v="0"/>
    <n v="0.05"/>
    <n v="100"/>
    <s v="theater/plays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x v="3862"/>
    <d v="2016-09-12T08:59:00"/>
    <x v="2"/>
    <b v="0"/>
    <n v="1"/>
    <b v="0"/>
    <n v="1.3333333333333334E-4"/>
    <n v="1"/>
    <s v="theater/plays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x v="3863"/>
    <d v="2015-11-05T08:11:45"/>
    <x v="0"/>
    <b v="0"/>
    <n v="0"/>
    <b v="0"/>
    <n v="0"/>
    <e v="#DIV/0!"/>
    <s v="theater/plays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x v="3864"/>
    <d v="2015-11-17T14:24:14"/>
    <x v="0"/>
    <b v="0"/>
    <n v="3"/>
    <b v="0"/>
    <n v="1.2E-2"/>
    <n v="20"/>
    <s v="theater/plays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x v="3865"/>
    <d v="2014-08-29T21:30:00"/>
    <x v="3"/>
    <b v="0"/>
    <n v="14"/>
    <b v="0"/>
    <n v="0.26937422295897223"/>
    <n v="46.428571428571431"/>
    <s v="theater/plays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x v="3866"/>
    <d v="2016-03-22T19:29:00"/>
    <x v="2"/>
    <b v="0"/>
    <n v="2"/>
    <b v="0"/>
    <n v="5.4999999999999997E-3"/>
    <n v="5.5"/>
    <s v="theater/plays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x v="3867"/>
    <d v="2016-06-18T11:32:19"/>
    <x v="2"/>
    <b v="0"/>
    <n v="5"/>
    <b v="0"/>
    <n v="0.1255"/>
    <n v="50.2"/>
    <s v="theater/plays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x v="3868"/>
    <d v="2014-09-08T07:50:05"/>
    <x v="3"/>
    <b v="0"/>
    <n v="1"/>
    <b v="0"/>
    <n v="2E-3"/>
    <n v="10"/>
    <s v="theater/musical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x v="3869"/>
    <d v="2015-03-13T19:11:00"/>
    <x v="0"/>
    <b v="0"/>
    <n v="15"/>
    <b v="0"/>
    <n v="3.44748684310884E-2"/>
    <n v="30.133333333333333"/>
    <s v="theater/musical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x v="3870"/>
    <d v="2014-07-02T20:07:58"/>
    <x v="3"/>
    <b v="0"/>
    <n v="10"/>
    <b v="0"/>
    <n v="0.15"/>
    <n v="150"/>
    <s v="theater/musical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x v="3871"/>
    <d v="2017-03-29T09:44:10"/>
    <x v="1"/>
    <b v="0"/>
    <n v="3"/>
    <b v="0"/>
    <n v="2.6666666666666668E-2"/>
    <n v="13.333333333333334"/>
    <s v="theater/musical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x v="3872"/>
    <d v="2015-08-13T19:29:56"/>
    <x v="0"/>
    <b v="0"/>
    <n v="0"/>
    <b v="0"/>
    <n v="0"/>
    <e v="#DIV/0!"/>
    <s v="theater/musical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x v="3873"/>
    <d v="2015-10-08T08:42:15"/>
    <x v="0"/>
    <b v="0"/>
    <n v="0"/>
    <b v="0"/>
    <n v="0"/>
    <e v="#DIV/0!"/>
    <s v="theater/musical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x v="3874"/>
    <d v="2015-01-23T17:00:00"/>
    <x v="0"/>
    <b v="0"/>
    <n v="0"/>
    <b v="0"/>
    <n v="0"/>
    <e v="#DIV/0!"/>
    <s v="theater/musical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x v="3875"/>
    <d v="2016-09-03T02:00:00"/>
    <x v="2"/>
    <b v="0"/>
    <n v="0"/>
    <b v="0"/>
    <n v="0"/>
    <e v="#DIV/0!"/>
    <s v="theater/musical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x v="3876"/>
    <d v="2016-02-02T06:58:48"/>
    <x v="2"/>
    <b v="0"/>
    <n v="46"/>
    <b v="0"/>
    <n v="0.52794871794871789"/>
    <n v="44.760869565217391"/>
    <s v="theater/musical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x v="3877"/>
    <d v="2016-12-08T08:15:52"/>
    <x v="2"/>
    <b v="0"/>
    <n v="14"/>
    <b v="0"/>
    <n v="4.9639999999999997E-2"/>
    <n v="88.642857142857139"/>
    <s v="theater/musical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x v="3878"/>
    <d v="2015-06-29T19:59:00"/>
    <x v="0"/>
    <b v="0"/>
    <n v="1"/>
    <b v="0"/>
    <n v="5.5555555555555556E-4"/>
    <n v="10"/>
    <s v="theater/musical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x v="3879"/>
    <d v="2015-01-25T12:39:56"/>
    <x v="3"/>
    <b v="0"/>
    <n v="0"/>
    <b v="0"/>
    <n v="0"/>
    <e v="#DIV/0!"/>
    <s v="theater/musical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x v="3880"/>
    <d v="2014-07-30T15:00:00"/>
    <x v="3"/>
    <b v="0"/>
    <n v="17"/>
    <b v="0"/>
    <n v="0.13066666666666665"/>
    <n v="57.647058823529413"/>
    <s v="theater/musical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x v="3881"/>
    <d v="2017-02-19T16:26:39"/>
    <x v="1"/>
    <b v="0"/>
    <n v="1"/>
    <b v="0"/>
    <n v="0.05"/>
    <n v="25"/>
    <s v="theater/musical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x v="3882"/>
    <d v="2016-01-31T15:03:00"/>
    <x v="2"/>
    <b v="0"/>
    <n v="0"/>
    <b v="0"/>
    <n v="0"/>
    <e v="#DIV/0!"/>
    <s v="theater/musical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x v="3883"/>
    <d v="2014-09-02T06:27:49"/>
    <x v="3"/>
    <b v="0"/>
    <n v="0"/>
    <b v="0"/>
    <n v="0"/>
    <e v="#DIV/0!"/>
    <s v="theater/musical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x v="3884"/>
    <d v="2015-03-27T09:59:52"/>
    <x v="0"/>
    <b v="0"/>
    <n v="0"/>
    <b v="0"/>
    <n v="0"/>
    <e v="#DIV/0!"/>
    <s v="theater/musical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x v="3885"/>
    <d v="2016-05-09T14:49:51"/>
    <x v="2"/>
    <b v="0"/>
    <n v="0"/>
    <b v="0"/>
    <n v="0"/>
    <e v="#DIV/0!"/>
    <s v="theater/musical"/>
    <x v="1"/>
    <x v="40"/>
  </r>
  <r>
    <n v="3886"/>
    <s v="a (Canceled)"/>
    <n v="1"/>
    <n v="10000"/>
    <n v="0"/>
    <x v="1"/>
    <x v="2"/>
    <s v="AUD"/>
    <n v="1418275702"/>
    <n v="1415683702"/>
    <x v="3886"/>
    <d v="2014-12-10T21:28:22"/>
    <x v="3"/>
    <b v="0"/>
    <n v="0"/>
    <b v="0"/>
    <n v="0"/>
    <e v="#DIV/0!"/>
    <s v="theater/musical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x v="3887"/>
    <d v="2015-05-01T14:00:00"/>
    <x v="0"/>
    <b v="0"/>
    <n v="2"/>
    <b v="0"/>
    <n v="1.7500000000000002E-2"/>
    <n v="17.5"/>
    <s v="theater/musical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x v="3888"/>
    <d v="2017-02-26T05:05:58"/>
    <x v="1"/>
    <b v="0"/>
    <n v="14"/>
    <b v="0"/>
    <n v="0.27100000000000002"/>
    <n v="38.714285714285715"/>
    <s v="theater/plays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x v="3889"/>
    <d v="2015-01-04T15:26:00"/>
    <x v="3"/>
    <b v="0"/>
    <n v="9"/>
    <b v="0"/>
    <n v="1.4749999999999999E-2"/>
    <n v="13.111111111111111"/>
    <s v="theater/plays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x v="3890"/>
    <d v="2015-08-15T10:12:24"/>
    <x v="0"/>
    <b v="0"/>
    <n v="8"/>
    <b v="0"/>
    <n v="0.16826666666666668"/>
    <n v="315.5"/>
    <s v="theater/plays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x v="3891"/>
    <d v="2015-03-22T20:59:00"/>
    <x v="0"/>
    <b v="0"/>
    <n v="7"/>
    <b v="0"/>
    <n v="0.32500000000000001"/>
    <n v="37.142857142857146"/>
    <s v="theater/plays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x v="3892"/>
    <d v="2014-08-23T23:00:00"/>
    <x v="3"/>
    <b v="0"/>
    <n v="0"/>
    <b v="0"/>
    <n v="0"/>
    <e v="#DIV/0!"/>
    <s v="theater/plays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x v="3893"/>
    <d v="2014-06-30T22:00:00"/>
    <x v="3"/>
    <b v="0"/>
    <n v="84"/>
    <b v="0"/>
    <n v="0.2155"/>
    <n v="128.27380952380952"/>
    <s v="theater/plays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x v="3894"/>
    <d v="2016-12-05T20:59:00"/>
    <x v="2"/>
    <b v="0"/>
    <n v="11"/>
    <b v="0"/>
    <n v="3.4666666666666665E-2"/>
    <n v="47.272727272727273"/>
    <s v="theater/plays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x v="3895"/>
    <d v="2015-02-27T22:00:18"/>
    <x v="0"/>
    <b v="0"/>
    <n v="1"/>
    <b v="0"/>
    <n v="0.05"/>
    <n v="50"/>
    <s v="theater/plays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x v="3896"/>
    <d v="2014-06-16T20:36:18"/>
    <x v="3"/>
    <b v="0"/>
    <n v="4"/>
    <b v="0"/>
    <n v="0.10625"/>
    <n v="42.5"/>
    <s v="theater/plays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x v="3897"/>
    <d v="2015-01-08T12:58:03"/>
    <x v="3"/>
    <b v="0"/>
    <n v="10"/>
    <b v="0"/>
    <n v="0.17599999999999999"/>
    <n v="44"/>
    <s v="theater/plays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x v="3898"/>
    <d v="2015-08-17T08:00:00"/>
    <x v="0"/>
    <b v="0"/>
    <n v="16"/>
    <b v="0"/>
    <n v="0.3256"/>
    <n v="50.875"/>
    <s v="theater/plays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x v="3899"/>
    <d v="2014-08-12T10:36:01"/>
    <x v="3"/>
    <b v="0"/>
    <n v="2"/>
    <b v="0"/>
    <n v="1.2500000000000001E-2"/>
    <n v="62.5"/>
    <s v="theater/plays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x v="3900"/>
    <d v="2015-06-10T18:13:11"/>
    <x v="0"/>
    <b v="0"/>
    <n v="5"/>
    <b v="0"/>
    <n v="5.3999999999999999E-2"/>
    <n v="27"/>
    <s v="theater/plays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x v="3901"/>
    <d v="2015-12-19T11:49:59"/>
    <x v="0"/>
    <b v="0"/>
    <n v="1"/>
    <b v="0"/>
    <n v="8.3333333333333332E-3"/>
    <n v="25"/>
    <s v="theater/plays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x v="3902"/>
    <d v="2016-11-14T04:14:02"/>
    <x v="2"/>
    <b v="0"/>
    <n v="31"/>
    <b v="0"/>
    <n v="0.48833333333333334"/>
    <n v="47.258064516129032"/>
    <s v="theater/plays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x v="3903"/>
    <d v="2015-08-14T11:38:00"/>
    <x v="0"/>
    <b v="0"/>
    <n v="0"/>
    <b v="0"/>
    <n v="0"/>
    <e v="#DIV/0!"/>
    <s v="theater/plays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x v="3904"/>
    <d v="2015-04-14T21:04:00"/>
    <x v="0"/>
    <b v="0"/>
    <n v="2"/>
    <b v="0"/>
    <n v="2.9999999999999997E-4"/>
    <n v="1.5"/>
    <s v="theater/plays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x v="3905"/>
    <d v="2015-06-11T15:00:00"/>
    <x v="0"/>
    <b v="0"/>
    <n v="7"/>
    <b v="0"/>
    <n v="0.11533333333333333"/>
    <n v="24.714285714285715"/>
    <s v="theater/plays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x v="3906"/>
    <d v="2015-06-26T05:25:00"/>
    <x v="0"/>
    <b v="0"/>
    <n v="16"/>
    <b v="0"/>
    <n v="0.67333333333333334"/>
    <n v="63.125"/>
    <s v="theater/plays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x v="3907"/>
    <d v="2014-10-26T12:08:00"/>
    <x v="3"/>
    <b v="0"/>
    <n v="4"/>
    <b v="0"/>
    <n v="0.153"/>
    <n v="38.25"/>
    <s v="theater/plays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x v="3908"/>
    <d v="2014-07-28T19:14:56"/>
    <x v="3"/>
    <b v="0"/>
    <n v="4"/>
    <b v="0"/>
    <n v="8.666666666666667E-2"/>
    <n v="16.25"/>
    <s v="theater/plays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x v="3909"/>
    <d v="2014-09-11T00:37:22"/>
    <x v="3"/>
    <b v="0"/>
    <n v="4"/>
    <b v="0"/>
    <n v="2.2499999999999998E-3"/>
    <n v="33.75"/>
    <s v="theater/plays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x v="3910"/>
    <d v="2015-09-07T10:09:57"/>
    <x v="0"/>
    <b v="0"/>
    <n v="3"/>
    <b v="0"/>
    <n v="3.0833333333333334E-2"/>
    <n v="61.666666666666664"/>
    <s v="theater/plays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x v="3911"/>
    <d v="2014-11-26T12:29:37"/>
    <x v="3"/>
    <b v="0"/>
    <n v="36"/>
    <b v="0"/>
    <n v="0.37412499999999999"/>
    <n v="83.138888888888886"/>
    <s v="theater/plays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x v="3912"/>
    <d v="2015-04-24T20:35:00"/>
    <x v="0"/>
    <b v="0"/>
    <n v="1"/>
    <b v="0"/>
    <n v="6.666666666666667E-5"/>
    <n v="1"/>
    <s v="theater/plays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x v="3913"/>
    <d v="2015-11-29T22:04:09"/>
    <x v="0"/>
    <b v="0"/>
    <n v="7"/>
    <b v="0"/>
    <n v="0.1"/>
    <n v="142.85714285714286"/>
    <s v="theater/plays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x v="3914"/>
    <d v="2015-05-10T14:59:00"/>
    <x v="0"/>
    <b v="0"/>
    <n v="27"/>
    <b v="0"/>
    <n v="0.36359999999999998"/>
    <n v="33.666666666666664"/>
    <s v="theater/plays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x v="3915"/>
    <d v="2016-06-01T15:38:29"/>
    <x v="2"/>
    <b v="0"/>
    <n v="1"/>
    <b v="0"/>
    <n v="3.3333333333333335E-3"/>
    <n v="5"/>
    <s v="theater/plays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x v="3916"/>
    <d v="2016-06-03T03:19:12"/>
    <x v="2"/>
    <b v="0"/>
    <n v="0"/>
    <b v="0"/>
    <n v="0"/>
    <e v="#DIV/0!"/>
    <s v="theater/plays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x v="3917"/>
    <d v="2014-09-11T04:39:21"/>
    <x v="3"/>
    <b v="0"/>
    <n v="1"/>
    <b v="0"/>
    <n v="2.8571428571428571E-3"/>
    <n v="10"/>
    <s v="theater/plays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x v="3918"/>
    <d v="2014-08-04T08:00:00"/>
    <x v="3"/>
    <b v="0"/>
    <n v="3"/>
    <b v="0"/>
    <n v="2E-3"/>
    <n v="40"/>
    <s v="theater/plays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x v="3919"/>
    <d v="2016-01-17T16:00:00"/>
    <x v="0"/>
    <b v="0"/>
    <n v="3"/>
    <b v="0"/>
    <n v="1.7999999999999999E-2"/>
    <n v="30"/>
    <s v="theater/plays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x v="3920"/>
    <d v="2016-11-13T02:17:40"/>
    <x v="2"/>
    <b v="0"/>
    <n v="3"/>
    <b v="0"/>
    <n v="5.3999999999999999E-2"/>
    <n v="45"/>
    <s v="theater/plays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x v="3921"/>
    <d v="2014-10-26T10:00:00"/>
    <x v="3"/>
    <b v="0"/>
    <n v="0"/>
    <b v="0"/>
    <n v="0"/>
    <e v="#DIV/0!"/>
    <s v="theater/plays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x v="3922"/>
    <d v="2015-03-02T15:00:00"/>
    <x v="0"/>
    <b v="0"/>
    <n v="6"/>
    <b v="0"/>
    <n v="8.1333333333333327E-2"/>
    <n v="10.166666666666666"/>
    <s v="theater/plays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x v="3923"/>
    <d v="2015-04-09T15:31:11"/>
    <x v="0"/>
    <b v="0"/>
    <n v="17"/>
    <b v="0"/>
    <n v="0.12034782608695652"/>
    <n v="81.411764705882348"/>
    <s v="theater/plays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x v="3924"/>
    <d v="2014-06-26T15:02:02"/>
    <x v="3"/>
    <b v="0"/>
    <n v="40"/>
    <b v="0"/>
    <n v="0.15266666666666667"/>
    <n v="57.25"/>
    <s v="theater/plays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x v="3925"/>
    <d v="2014-07-30T12:53:59"/>
    <x v="3"/>
    <b v="0"/>
    <n v="3"/>
    <b v="0"/>
    <n v="0.1"/>
    <n v="5"/>
    <s v="theater/plays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x v="3926"/>
    <d v="2014-12-26T18:02:28"/>
    <x v="3"/>
    <b v="0"/>
    <n v="1"/>
    <b v="0"/>
    <n v="3.0000000000000001E-3"/>
    <n v="15"/>
    <s v="theater/plays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x v="3927"/>
    <d v="2014-08-08T22:25:04"/>
    <x v="3"/>
    <b v="0"/>
    <n v="2"/>
    <b v="0"/>
    <n v="0.01"/>
    <n v="12.5"/>
    <s v="theater/plays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x v="3928"/>
    <d v="2015-10-15T20:59:00"/>
    <x v="0"/>
    <b v="0"/>
    <n v="7"/>
    <b v="0"/>
    <n v="0.13020000000000001"/>
    <n v="93"/>
    <s v="theater/plays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x v="3929"/>
    <d v="2016-09-18T11:51:05"/>
    <x v="2"/>
    <b v="0"/>
    <n v="14"/>
    <b v="0"/>
    <n v="2.265E-2"/>
    <n v="32.357142857142854"/>
    <s v="theater/plays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x v="3930"/>
    <d v="2016-03-31T22:00:00"/>
    <x v="2"/>
    <b v="0"/>
    <n v="0"/>
    <b v="0"/>
    <n v="0"/>
    <e v="#DIV/0!"/>
    <s v="theater/plays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x v="3931"/>
    <d v="2015-09-05T19:38:27"/>
    <x v="0"/>
    <b v="0"/>
    <n v="0"/>
    <b v="0"/>
    <n v="0"/>
    <e v="#DIV/0!"/>
    <s v="theater/plays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x v="3932"/>
    <d v="2016-03-15T19:02:44"/>
    <x v="2"/>
    <b v="0"/>
    <n v="1"/>
    <b v="0"/>
    <n v="8.3333333333333331E-5"/>
    <n v="1"/>
    <s v="theater/plays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x v="3933"/>
    <d v="2016-07-16T16:43:00"/>
    <x v="2"/>
    <b v="0"/>
    <n v="12"/>
    <b v="0"/>
    <n v="0.15742857142857142"/>
    <n v="91.833333333333329"/>
    <s v="theater/plays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x v="3934"/>
    <d v="2015-10-01T05:00:00"/>
    <x v="0"/>
    <b v="0"/>
    <n v="12"/>
    <b v="0"/>
    <n v="0.11"/>
    <n v="45.833333333333336"/>
    <s v="theater/plays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x v="3935"/>
    <d v="2015-10-04T07:45:46"/>
    <x v="0"/>
    <b v="0"/>
    <n v="23"/>
    <b v="0"/>
    <n v="0.43833333333333335"/>
    <n v="57.173913043478258"/>
    <s v="theater/plays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x v="3936"/>
    <d v="2016-11-30T23:18:40"/>
    <x v="2"/>
    <b v="0"/>
    <n v="0"/>
    <b v="0"/>
    <n v="0"/>
    <e v="#DIV/0!"/>
    <s v="theater/plays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x v="3937"/>
    <d v="2016-07-11T07:09:20"/>
    <x v="2"/>
    <b v="0"/>
    <n v="10"/>
    <b v="0"/>
    <n v="0.86135181975736563"/>
    <n v="248.5"/>
    <s v="theater/plays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x v="3938"/>
    <d v="2015-06-27T13:44:14"/>
    <x v="0"/>
    <b v="0"/>
    <n v="5"/>
    <b v="0"/>
    <n v="0.12196620583717357"/>
    <n v="79.400000000000006"/>
    <s v="theater/plays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x v="3939"/>
    <d v="2014-10-06T20:30:00"/>
    <x v="3"/>
    <b v="0"/>
    <n v="1"/>
    <b v="0"/>
    <n v="1E-3"/>
    <n v="5"/>
    <s v="theater/plays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x v="3940"/>
    <d v="2015-01-02T03:49:11"/>
    <x v="3"/>
    <b v="0"/>
    <n v="2"/>
    <b v="0"/>
    <n v="2.2000000000000001E-3"/>
    <n v="5.5"/>
    <s v="theater/plays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x v="3941"/>
    <d v="2014-11-24T17:00:00"/>
    <x v="3"/>
    <b v="0"/>
    <n v="2"/>
    <b v="0"/>
    <n v="9.0909090909090905E-3"/>
    <n v="25"/>
    <s v="theater/plays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x v="3942"/>
    <d v="2015-06-16T13:41:54"/>
    <x v="0"/>
    <b v="0"/>
    <n v="0"/>
    <b v="0"/>
    <n v="0"/>
    <e v="#DIV/0!"/>
    <s v="theater/plays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x v="3943"/>
    <d v="2015-11-02T08:50:00"/>
    <x v="0"/>
    <b v="0"/>
    <n v="13"/>
    <b v="0"/>
    <n v="0.35639999999999999"/>
    <n v="137.07692307692307"/>
    <s v="theater/plays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x v="3944"/>
    <d v="2015-08-27T07:54:35"/>
    <x v="0"/>
    <b v="0"/>
    <n v="0"/>
    <b v="0"/>
    <n v="0"/>
    <e v="#DIV/0!"/>
    <s v="theater/plays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x v="3945"/>
    <d v="2015-05-15T11:14:28"/>
    <x v="0"/>
    <b v="0"/>
    <n v="1"/>
    <b v="0"/>
    <n v="2.5000000000000001E-3"/>
    <n v="5"/>
    <s v="theater/plays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x v="3946"/>
    <d v="2015-02-28T00:00:00"/>
    <x v="0"/>
    <b v="0"/>
    <n v="5"/>
    <b v="0"/>
    <n v="3.2500000000000001E-2"/>
    <n v="39"/>
    <s v="theater/plays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x v="3947"/>
    <d v="2016-10-01T19:25:44"/>
    <x v="2"/>
    <b v="0"/>
    <n v="2"/>
    <b v="0"/>
    <n v="3.3666666666666664E-2"/>
    <n v="50.5"/>
    <s v="theater/plays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x v="3948"/>
    <d v="2014-09-06T23:48:43"/>
    <x v="3"/>
    <b v="0"/>
    <n v="0"/>
    <b v="0"/>
    <n v="0"/>
    <e v="#DIV/0!"/>
    <s v="theater/plays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x v="3949"/>
    <d v="2015-02-10T18:53:41"/>
    <x v="0"/>
    <b v="0"/>
    <n v="32"/>
    <b v="0"/>
    <n v="0.15770000000000001"/>
    <n v="49.28125"/>
    <s v="theater/plays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x v="3950"/>
    <d v="2016-04-08T10:35:00"/>
    <x v="2"/>
    <b v="0"/>
    <n v="1"/>
    <b v="0"/>
    <n v="6.2500000000000003E-3"/>
    <n v="25"/>
    <s v="theater/plays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x v="3951"/>
    <d v="2016-05-03T10:49:02"/>
    <x v="2"/>
    <b v="0"/>
    <n v="1"/>
    <b v="0"/>
    <n v="5.0000000000000004E-6"/>
    <n v="1"/>
    <s v="theater/plays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x v="3952"/>
    <d v="2015-10-26T10:58:10"/>
    <x v="0"/>
    <b v="0"/>
    <n v="1"/>
    <b v="0"/>
    <n v="9.6153846153846159E-4"/>
    <n v="25"/>
    <s v="theater/plays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x v="3953"/>
    <d v="2016-07-29T15:29:00"/>
    <x v="2"/>
    <b v="0"/>
    <n v="0"/>
    <b v="0"/>
    <n v="0"/>
    <e v="#DIV/0!"/>
    <s v="theater/plays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x v="3954"/>
    <d v="2014-07-14T07:37:44"/>
    <x v="3"/>
    <b v="0"/>
    <n v="0"/>
    <b v="0"/>
    <n v="0"/>
    <e v="#DIV/0!"/>
    <s v="theater/plays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x v="3955"/>
    <d v="2015-11-28T13:22:21"/>
    <x v="0"/>
    <b v="0"/>
    <n v="8"/>
    <b v="0"/>
    <n v="0.24285714285714285"/>
    <n v="53.125"/>
    <s v="theater/plays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x v="3956"/>
    <d v="2016-04-24T16:20:00"/>
    <x v="2"/>
    <b v="0"/>
    <n v="0"/>
    <b v="0"/>
    <n v="0"/>
    <e v="#DIV/0!"/>
    <s v="theater/plays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x v="3957"/>
    <d v="2016-07-08T15:25:54"/>
    <x v="2"/>
    <b v="0"/>
    <n v="1"/>
    <b v="0"/>
    <n v="2.5000000000000001E-4"/>
    <n v="7"/>
    <s v="theater/plays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x v="3958"/>
    <d v="2014-08-02T06:00:00"/>
    <x v="3"/>
    <b v="0"/>
    <n v="16"/>
    <b v="0"/>
    <n v="0.32050000000000001"/>
    <n v="40.0625"/>
    <s v="theater/plays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x v="3959"/>
    <d v="2014-09-28T10:55:56"/>
    <x v="3"/>
    <b v="0"/>
    <n v="12"/>
    <b v="0"/>
    <n v="0.24333333333333335"/>
    <n v="24.333333333333332"/>
    <s v="theater/plays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x v="3960"/>
    <d v="2016-01-03T12:17:36"/>
    <x v="0"/>
    <b v="0"/>
    <n v="4"/>
    <b v="0"/>
    <n v="1.4999999999999999E-2"/>
    <n v="11.25"/>
    <s v="theater/plays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x v="3961"/>
    <d v="2014-05-08T13:23:30"/>
    <x v="3"/>
    <b v="0"/>
    <n v="2"/>
    <b v="0"/>
    <n v="4.1999999999999997E-3"/>
    <n v="10.5"/>
    <s v="theater/plays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x v="3962"/>
    <d v="2015-11-28T06:54:54"/>
    <x v="0"/>
    <b v="0"/>
    <n v="3"/>
    <b v="0"/>
    <n v="3.214285714285714E-2"/>
    <n v="15"/>
    <s v="theater/plays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x v="3963"/>
    <d v="2015-11-17T20:41:57"/>
    <x v="0"/>
    <b v="0"/>
    <n v="0"/>
    <b v="0"/>
    <n v="0"/>
    <e v="#DIV/0!"/>
    <s v="theater/plays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x v="3964"/>
    <d v="2015-04-19T08:19:46"/>
    <x v="0"/>
    <b v="0"/>
    <n v="3"/>
    <b v="0"/>
    <n v="6.3E-2"/>
    <n v="42"/>
    <s v="theater/plays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x v="3965"/>
    <d v="2016-04-13T20:39:40"/>
    <x v="2"/>
    <b v="0"/>
    <n v="4"/>
    <b v="0"/>
    <n v="0.14249999999999999"/>
    <n v="71.25"/>
    <s v="theater/plays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x v="3966"/>
    <d v="2014-07-23T18:59:00"/>
    <x v="3"/>
    <b v="0"/>
    <n v="2"/>
    <b v="0"/>
    <n v="6.0000000000000001E-3"/>
    <n v="22.5"/>
    <s v="theater/plays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x v="3967"/>
    <d v="2017-03-05T22:58:27"/>
    <x v="1"/>
    <b v="0"/>
    <n v="10"/>
    <b v="0"/>
    <n v="0.2411764705882353"/>
    <n v="41"/>
    <s v="theater/plays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x v="3968"/>
    <d v="2016-05-22T11:34:33"/>
    <x v="2"/>
    <b v="0"/>
    <n v="11"/>
    <b v="0"/>
    <n v="0.10539999999999999"/>
    <n v="47.909090909090907"/>
    <s v="theater/plays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x v="3969"/>
    <d v="2016-08-28T19:55:00"/>
    <x v="2"/>
    <b v="0"/>
    <n v="6"/>
    <b v="0"/>
    <n v="7.4690265486725665E-2"/>
    <n v="35.166666666666664"/>
    <s v="theater/plays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x v="3970"/>
    <d v="2016-04-17T12:43:31"/>
    <x v="2"/>
    <b v="0"/>
    <n v="2"/>
    <b v="0"/>
    <n v="7.3333333333333334E-4"/>
    <n v="5.5"/>
    <s v="theater/plays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x v="3971"/>
    <d v="2014-07-21T04:52:06"/>
    <x v="3"/>
    <b v="0"/>
    <n v="6"/>
    <b v="0"/>
    <n v="9.7142857142857135E-3"/>
    <n v="22.666666666666668"/>
    <s v="theater/plays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x v="3972"/>
    <d v="2015-02-05T17:37:14"/>
    <x v="3"/>
    <b v="0"/>
    <n v="8"/>
    <b v="0"/>
    <n v="0.21099999999999999"/>
    <n v="26.375"/>
    <s v="theater/plays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x v="3973"/>
    <d v="2016-05-08T20:00:00"/>
    <x v="2"/>
    <b v="0"/>
    <n v="37"/>
    <b v="0"/>
    <n v="0.78100000000000003"/>
    <n v="105.54054054054055"/>
    <s v="theater/plays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x v="3974"/>
    <d v="2016-06-02T05:07:28"/>
    <x v="2"/>
    <b v="0"/>
    <n v="11"/>
    <b v="0"/>
    <n v="0.32"/>
    <n v="29.09090909090909"/>
    <s v="theater/plays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x v="3975"/>
    <d v="2016-07-13T12:48:18"/>
    <x v="2"/>
    <b v="0"/>
    <n v="0"/>
    <b v="0"/>
    <n v="0"/>
    <e v="#DIV/0!"/>
    <s v="theater/plays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x v="3976"/>
    <d v="2014-07-31T23:00:00"/>
    <x v="3"/>
    <b v="0"/>
    <n v="10"/>
    <b v="0"/>
    <n v="0.47692307692307695"/>
    <n v="62"/>
    <s v="theater/plays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x v="3977"/>
    <d v="2016-07-22T10:55:32"/>
    <x v="2"/>
    <b v="0"/>
    <n v="6"/>
    <b v="0"/>
    <n v="1.4500000000000001E-2"/>
    <n v="217.5"/>
    <s v="theater/plays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x v="3978"/>
    <d v="2015-01-31T07:25:53"/>
    <x v="3"/>
    <b v="0"/>
    <n v="8"/>
    <b v="0"/>
    <n v="0.107"/>
    <n v="26.75"/>
    <s v="theater/plays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x v="3979"/>
    <d v="2015-03-29T12:00:00"/>
    <x v="0"/>
    <b v="0"/>
    <n v="6"/>
    <b v="0"/>
    <n v="1.8333333333333333E-2"/>
    <n v="18.333333333333332"/>
    <s v="theater/plays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x v="3980"/>
    <d v="2014-07-05T06:22:27"/>
    <x v="3"/>
    <b v="0"/>
    <n v="7"/>
    <b v="0"/>
    <n v="0.18"/>
    <n v="64.285714285714292"/>
    <s v="theater/plays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x v="3981"/>
    <d v="2016-07-16T20:19:09"/>
    <x v="2"/>
    <b v="0"/>
    <n v="7"/>
    <b v="0"/>
    <n v="4.0833333333333333E-2"/>
    <n v="175"/>
    <s v="theater/plays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x v="3982"/>
    <d v="2015-07-07T11:26:20"/>
    <x v="0"/>
    <b v="0"/>
    <n v="5"/>
    <b v="0"/>
    <n v="0.2"/>
    <n v="34"/>
    <s v="theater/plays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x v="3983"/>
    <d v="2014-05-19T22:59:00"/>
    <x v="3"/>
    <b v="0"/>
    <n v="46"/>
    <b v="0"/>
    <n v="0.34802513464991025"/>
    <n v="84.282608695652172"/>
    <s v="theater/plays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x v="3984"/>
    <d v="2014-11-07T16:00:00"/>
    <x v="3"/>
    <b v="0"/>
    <n v="10"/>
    <b v="0"/>
    <n v="6.3333333333333339E-2"/>
    <n v="9.5"/>
    <s v="theater/plays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x v="3985"/>
    <d v="2016-02-20T13:05:00"/>
    <x v="2"/>
    <b v="0"/>
    <n v="19"/>
    <b v="0"/>
    <n v="0.32050000000000001"/>
    <n v="33.736842105263158"/>
    <s v="theater/plays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x v="3986"/>
    <d v="2016-05-06T05:04:00"/>
    <x v="2"/>
    <b v="0"/>
    <n v="13"/>
    <b v="0"/>
    <n v="9.7600000000000006E-2"/>
    <n v="37.53846153846154"/>
    <s v="theater/plays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x v="3987"/>
    <d v="2014-05-16T14:11:30"/>
    <x v="3"/>
    <b v="0"/>
    <n v="13"/>
    <b v="0"/>
    <n v="0.3775"/>
    <n v="11.615384615384615"/>
    <s v="theater/plays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x v="3988"/>
    <d v="2015-08-28T17:56:53"/>
    <x v="0"/>
    <b v="0"/>
    <n v="4"/>
    <b v="0"/>
    <n v="2.1333333333333333E-2"/>
    <n v="8"/>
    <s v="theater/plays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x v="3989"/>
    <d v="2015-11-08T10:59:41"/>
    <x v="0"/>
    <b v="0"/>
    <n v="0"/>
    <b v="0"/>
    <n v="0"/>
    <e v="#DIV/0!"/>
    <s v="theater/plays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x v="3990"/>
    <d v="2016-03-02T08:08:13"/>
    <x v="2"/>
    <b v="0"/>
    <n v="3"/>
    <b v="0"/>
    <n v="4.1818181818181817E-2"/>
    <n v="23"/>
    <s v="theater/plays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x v="3991"/>
    <d v="2015-05-31T07:28:02"/>
    <x v="0"/>
    <b v="0"/>
    <n v="1"/>
    <b v="0"/>
    <n v="0.2"/>
    <n v="100"/>
    <s v="theater/plays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x v="3992"/>
    <d v="2015-12-11T15:34:19"/>
    <x v="0"/>
    <b v="0"/>
    <n v="9"/>
    <b v="0"/>
    <n v="5.4100000000000002E-2"/>
    <n v="60.111111111111114"/>
    <s v="theater/plays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x v="3993"/>
    <d v="2015-05-13T12:45:12"/>
    <x v="0"/>
    <b v="0"/>
    <n v="1"/>
    <b v="0"/>
    <n v="6.0000000000000002E-5"/>
    <n v="3"/>
    <s v="theater/plays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x v="3994"/>
    <d v="2014-07-19T01:21:30"/>
    <x v="3"/>
    <b v="0"/>
    <n v="1"/>
    <b v="0"/>
    <n v="2.5000000000000001E-3"/>
    <n v="5"/>
    <s v="theater/plays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x v="3995"/>
    <d v="2015-02-14T03:27:00"/>
    <x v="0"/>
    <b v="0"/>
    <n v="4"/>
    <b v="0"/>
    <n v="0.35"/>
    <n v="17.5"/>
    <s v="theater/plays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x v="3996"/>
    <d v="2014-11-20T08:04:00"/>
    <x v="3"/>
    <b v="0"/>
    <n v="17"/>
    <b v="0"/>
    <n v="0.16566666666666666"/>
    <n v="29.235294117647058"/>
    <s v="theater/plays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x v="3997"/>
    <d v="2015-04-05T00:23:41"/>
    <x v="0"/>
    <b v="0"/>
    <n v="0"/>
    <b v="0"/>
    <n v="0"/>
    <e v="#DIV/0!"/>
    <s v="theater/plays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x v="3998"/>
    <d v="2015-03-28T14:07:06"/>
    <x v="0"/>
    <b v="0"/>
    <n v="12"/>
    <b v="0"/>
    <n v="0.57199999999999995"/>
    <n v="59.583333333333336"/>
    <s v="theater/plays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x v="3999"/>
    <d v="2014-08-31T11:51:49"/>
    <x v="3"/>
    <b v="0"/>
    <n v="14"/>
    <b v="0"/>
    <n v="0.16514285714285715"/>
    <n v="82.571428571428569"/>
    <s v="theater/plays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x v="4000"/>
    <d v="2016-05-07T06:29:18"/>
    <x v="2"/>
    <b v="0"/>
    <n v="1"/>
    <b v="0"/>
    <n v="1.25E-3"/>
    <n v="10"/>
    <s v="theater/plays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x v="4001"/>
    <d v="2017-03-01T11:00:00"/>
    <x v="1"/>
    <b v="0"/>
    <n v="14"/>
    <b v="0"/>
    <n v="0.3775"/>
    <n v="32.357142857142854"/>
    <s v="theater/plays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x v="4002"/>
    <d v="2014-09-26T17:02:41"/>
    <x v="3"/>
    <b v="0"/>
    <n v="4"/>
    <b v="0"/>
    <n v="1.84E-2"/>
    <n v="5.75"/>
    <s v="theater/plays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x v="4003"/>
    <d v="2015-02-15T06:05:47"/>
    <x v="0"/>
    <b v="0"/>
    <n v="2"/>
    <b v="0"/>
    <n v="0.10050000000000001"/>
    <n v="100.5"/>
    <s v="theater/plays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x v="4004"/>
    <d v="2014-10-07T19:54:17"/>
    <x v="3"/>
    <b v="0"/>
    <n v="1"/>
    <b v="0"/>
    <n v="2E-3"/>
    <n v="1"/>
    <s v="theater/plays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x v="4005"/>
    <d v="2014-10-20T11:23:05"/>
    <x v="3"/>
    <b v="0"/>
    <n v="2"/>
    <b v="0"/>
    <n v="1.3333333333333334E-2"/>
    <n v="20"/>
    <s v="theater/plays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x v="4006"/>
    <d v="2016-02-16T10:33:07"/>
    <x v="2"/>
    <b v="0"/>
    <n v="1"/>
    <b v="0"/>
    <n v="6.666666666666667E-5"/>
    <n v="2"/>
    <s v="theater/plays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x v="4007"/>
    <d v="2014-08-26T08:28:00"/>
    <x v="3"/>
    <b v="0"/>
    <n v="1"/>
    <b v="0"/>
    <n v="2.5000000000000001E-3"/>
    <n v="5"/>
    <s v="theater/plays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x v="4008"/>
    <d v="2015-07-22T15:08:27"/>
    <x v="0"/>
    <b v="0"/>
    <n v="4"/>
    <b v="0"/>
    <n v="0.06"/>
    <n v="15"/>
    <s v="theater/plays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x v="4009"/>
    <d v="2014-09-09T08:49:20"/>
    <x v="3"/>
    <b v="0"/>
    <n v="3"/>
    <b v="0"/>
    <n v="3.8860103626943004E-2"/>
    <n v="25"/>
    <s v="theater/plays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x v="4010"/>
    <d v="2014-10-26T10:29:26"/>
    <x v="3"/>
    <b v="0"/>
    <n v="38"/>
    <b v="0"/>
    <n v="0.24194444444444443"/>
    <n v="45.842105263157897"/>
    <s v="theater/plays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x v="4011"/>
    <d v="2015-01-28T05:04:38"/>
    <x v="3"/>
    <b v="0"/>
    <n v="4"/>
    <b v="0"/>
    <n v="7.5999999999999998E-2"/>
    <n v="4.75"/>
    <s v="theater/plays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x v="4012"/>
    <d v="2015-05-02T05:04:09"/>
    <x v="0"/>
    <b v="0"/>
    <n v="0"/>
    <b v="0"/>
    <n v="0"/>
    <e v="#DIV/0!"/>
    <s v="theater/plays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x v="4013"/>
    <d v="2015-02-15T23:13:43"/>
    <x v="0"/>
    <b v="0"/>
    <n v="2"/>
    <b v="0"/>
    <n v="1.2999999999999999E-2"/>
    <n v="13"/>
    <s v="theater/plays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x v="4014"/>
    <d v="2016-03-04T21:54:29"/>
    <x v="2"/>
    <b v="0"/>
    <n v="0"/>
    <b v="0"/>
    <n v="0"/>
    <e v="#DIV/0!"/>
    <s v="theater/plays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x v="4015"/>
    <d v="2015-07-19T10:44:23"/>
    <x v="0"/>
    <b v="0"/>
    <n v="1"/>
    <b v="0"/>
    <n v="1.4285714285714287E-4"/>
    <n v="1"/>
    <s v="theater/plays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x v="4016"/>
    <d v="2014-09-17T12:56:40"/>
    <x v="3"/>
    <b v="0"/>
    <n v="7"/>
    <b v="0"/>
    <n v="0.14000000000000001"/>
    <n v="10"/>
    <s v="theater/plays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x v="4017"/>
    <d v="2014-09-04T08:07:54"/>
    <x v="3"/>
    <b v="0"/>
    <n v="2"/>
    <b v="0"/>
    <n v="1.0500000000000001E-2"/>
    <n v="52.5"/>
    <s v="theater/plays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x v="4018"/>
    <d v="2016-10-07T13:51:48"/>
    <x v="2"/>
    <b v="0"/>
    <n v="4"/>
    <b v="0"/>
    <n v="8.666666666666667E-2"/>
    <n v="32.5"/>
    <s v="theater/plays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x v="4019"/>
    <d v="2016-04-15T08:28:00"/>
    <x v="2"/>
    <b v="0"/>
    <n v="4"/>
    <b v="0"/>
    <n v="8.2857142857142851E-3"/>
    <n v="7.25"/>
    <s v="theater/plays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x v="4020"/>
    <d v="2015-03-23T19:34:59"/>
    <x v="0"/>
    <b v="0"/>
    <n v="3"/>
    <b v="0"/>
    <n v="0.16666666666666666"/>
    <n v="33.333333333333336"/>
    <s v="theater/plays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x v="4021"/>
    <d v="2014-10-26T13:52:38"/>
    <x v="3"/>
    <b v="0"/>
    <n v="2"/>
    <b v="0"/>
    <n v="8.3333333333333332E-3"/>
    <n v="62.5"/>
    <s v="theater/plays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x v="4022"/>
    <d v="2015-01-31T18:54:00"/>
    <x v="3"/>
    <b v="0"/>
    <n v="197"/>
    <b v="0"/>
    <n v="0.69561111111111107"/>
    <n v="63.558375634517766"/>
    <s v="theater/plays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x v="4023"/>
    <d v="2016-03-24T14:59:23"/>
    <x v="2"/>
    <b v="0"/>
    <n v="0"/>
    <b v="0"/>
    <n v="0"/>
    <e v="#DIV/0!"/>
    <s v="theater/plays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x v="4024"/>
    <d v="2015-08-31T08:04:57"/>
    <x v="0"/>
    <b v="0"/>
    <n v="1"/>
    <b v="0"/>
    <n v="1.2500000000000001E-2"/>
    <n v="10"/>
    <s v="theater/plays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x v="4025"/>
    <d v="2015-07-25T21:42:16"/>
    <x v="0"/>
    <b v="0"/>
    <n v="4"/>
    <b v="0"/>
    <n v="0.05"/>
    <n v="62.5"/>
    <s v="theater/plays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x v="4026"/>
    <d v="2015-12-04T08:43:59"/>
    <x v="0"/>
    <b v="0"/>
    <n v="0"/>
    <b v="0"/>
    <n v="0"/>
    <e v="#DIV/0!"/>
    <s v="theater/plays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x v="4027"/>
    <d v="2017-02-22T17:00:00"/>
    <x v="1"/>
    <b v="0"/>
    <n v="7"/>
    <b v="0"/>
    <n v="7.166666666666667E-2"/>
    <n v="30.714285714285715"/>
    <s v="theater/plays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x v="4028"/>
    <d v="2014-06-05T14:31:40"/>
    <x v="3"/>
    <b v="0"/>
    <n v="11"/>
    <b v="0"/>
    <n v="0.28050000000000003"/>
    <n v="51"/>
    <s v="theater/plays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x v="4029"/>
    <d v="2015-12-13T16:36:10"/>
    <x v="0"/>
    <b v="0"/>
    <n v="0"/>
    <b v="0"/>
    <n v="0"/>
    <e v="#DIV/0!"/>
    <s v="theater/plays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x v="4030"/>
    <d v="2016-02-03T10:49:00"/>
    <x v="2"/>
    <b v="0"/>
    <n v="6"/>
    <b v="0"/>
    <n v="0.16"/>
    <n v="66.666666666666671"/>
    <s v="theater/plays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x v="4031"/>
    <d v="2014-12-18T07:02:44"/>
    <x v="3"/>
    <b v="0"/>
    <n v="0"/>
    <b v="0"/>
    <n v="0"/>
    <e v="#DIV/0!"/>
    <s v="theater/plays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x v="4032"/>
    <d v="2015-12-15T12:25:16"/>
    <x v="0"/>
    <b v="0"/>
    <n v="7"/>
    <b v="0"/>
    <n v="6.8287037037037035E-2"/>
    <n v="59"/>
    <s v="theater/plays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x v="4033"/>
    <d v="2016-10-02T01:00:00"/>
    <x v="2"/>
    <b v="0"/>
    <n v="94"/>
    <b v="0"/>
    <n v="0.25698702928870293"/>
    <n v="65.340319148936175"/>
    <s v="theater/plays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x v="4034"/>
    <d v="2015-04-03T13:44:10"/>
    <x v="0"/>
    <b v="0"/>
    <n v="2"/>
    <b v="0"/>
    <n v="1.4814814814814815E-2"/>
    <n v="100"/>
    <s v="theater/plays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x v="4035"/>
    <d v="2014-10-21T13:11:27"/>
    <x v="3"/>
    <b v="0"/>
    <n v="25"/>
    <b v="0"/>
    <n v="0.36849999999999999"/>
    <n v="147.4"/>
    <s v="theater/plays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x v="4036"/>
    <d v="2014-07-01T14:30:00"/>
    <x v="3"/>
    <b v="0"/>
    <n v="17"/>
    <b v="0"/>
    <n v="0.47049999999999997"/>
    <n v="166.05882352941177"/>
    <s v="theater/plays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x v="4037"/>
    <d v="2016-05-24T06:25:00"/>
    <x v="2"/>
    <b v="0"/>
    <n v="2"/>
    <b v="0"/>
    <n v="0.11428571428571428"/>
    <n v="40"/>
    <s v="theater/plays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x v="4038"/>
    <d v="2014-10-17T11:10:10"/>
    <x v="3"/>
    <b v="0"/>
    <n v="4"/>
    <b v="0"/>
    <n v="0.12039999999999999"/>
    <n v="75.25"/>
    <s v="theater/plays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x v="4039"/>
    <d v="2015-11-30T21:59:00"/>
    <x v="0"/>
    <b v="0"/>
    <n v="5"/>
    <b v="0"/>
    <n v="0.6"/>
    <n v="60"/>
    <s v="theater/plays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x v="4040"/>
    <d v="2015-07-17T19:00:00"/>
    <x v="0"/>
    <b v="0"/>
    <n v="2"/>
    <b v="0"/>
    <n v="0.3125"/>
    <n v="1250"/>
    <s v="theater/plays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x v="4041"/>
    <d v="2016-09-06T03:22:34"/>
    <x v="2"/>
    <b v="0"/>
    <n v="2"/>
    <b v="0"/>
    <n v="4.1999999999999997E-3"/>
    <n v="10.5"/>
    <s v="theater/plays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x v="4042"/>
    <d v="2015-01-20T11:16:00"/>
    <x v="3"/>
    <b v="0"/>
    <n v="3"/>
    <b v="0"/>
    <n v="2.0999999999999999E-3"/>
    <n v="7"/>
    <s v="theater/plays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x v="4043"/>
    <d v="2014-11-20T14:58:45"/>
    <x v="3"/>
    <b v="0"/>
    <n v="0"/>
    <b v="0"/>
    <n v="0"/>
    <e v="#DIV/0!"/>
    <s v="theater/plays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x v="4044"/>
    <d v="2015-04-09T21:00:00"/>
    <x v="0"/>
    <b v="0"/>
    <n v="4"/>
    <b v="0"/>
    <n v="0.375"/>
    <n v="56.25"/>
    <s v="theater/plays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x v="4045"/>
    <d v="2014-08-20T20:49:49"/>
    <x v="3"/>
    <b v="0"/>
    <n v="1"/>
    <b v="0"/>
    <n v="2.0000000000000001E-4"/>
    <n v="1"/>
    <s v="theater/plays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x v="4046"/>
    <d v="2014-10-22T07:36:50"/>
    <x v="3"/>
    <b v="0"/>
    <n v="12"/>
    <b v="0"/>
    <n v="8.2142857142857142E-2"/>
    <n v="38.333333333333336"/>
    <s v="theater/plays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x v="4047"/>
    <d v="2015-01-10T17:00:00"/>
    <x v="3"/>
    <b v="0"/>
    <n v="4"/>
    <b v="0"/>
    <n v="2.1999999999999999E-2"/>
    <n v="27.5"/>
    <s v="theater/plays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x v="4048"/>
    <d v="2016-04-11T03:13:07"/>
    <x v="2"/>
    <b v="0"/>
    <n v="91"/>
    <b v="0"/>
    <n v="0.17652941176470588"/>
    <n v="32.978021978021978"/>
    <s v="theater/plays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x v="4049"/>
    <d v="2015-07-14T15:00:15"/>
    <x v="0"/>
    <b v="0"/>
    <n v="1"/>
    <b v="0"/>
    <n v="8.0000000000000004E-4"/>
    <n v="16"/>
    <s v="theater/plays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x v="4050"/>
    <d v="2014-10-23T07:16:31"/>
    <x v="3"/>
    <b v="0"/>
    <n v="1"/>
    <b v="0"/>
    <n v="6.6666666666666664E-4"/>
    <n v="1"/>
    <s v="theater/plays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x v="4051"/>
    <d v="2014-05-08T22:53:00"/>
    <x v="3"/>
    <b v="0"/>
    <n v="0"/>
    <b v="0"/>
    <n v="0"/>
    <e v="#DIV/0!"/>
    <s v="theater/plays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x v="4052"/>
    <d v="2014-10-13T13:05:16"/>
    <x v="3"/>
    <b v="0"/>
    <n v="13"/>
    <b v="0"/>
    <n v="0.37533333333333335"/>
    <n v="86.615384615384613"/>
    <s v="theater/plays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x v="4053"/>
    <d v="2014-11-15T12:00:00"/>
    <x v="3"/>
    <b v="0"/>
    <n v="2"/>
    <b v="0"/>
    <n v="0.22"/>
    <n v="55"/>
    <s v="theater/plays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x v="4054"/>
    <d v="2016-09-30T20:00:00"/>
    <x v="2"/>
    <b v="0"/>
    <n v="0"/>
    <b v="0"/>
    <n v="0"/>
    <e v="#DIV/0!"/>
    <s v="theater/plays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x v="4055"/>
    <d v="2014-06-19T07:33:51"/>
    <x v="3"/>
    <b v="0"/>
    <n v="21"/>
    <b v="0"/>
    <n v="0.1762"/>
    <n v="41.952380952380949"/>
    <s v="theater/plays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x v="4056"/>
    <d v="2016-07-03T11:59:00"/>
    <x v="2"/>
    <b v="0"/>
    <n v="9"/>
    <b v="0"/>
    <n v="0.53"/>
    <n v="88.333333333333329"/>
    <s v="theater/plays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x v="4057"/>
    <d v="2015-11-25T15:00:00"/>
    <x v="0"/>
    <b v="0"/>
    <n v="6"/>
    <b v="0"/>
    <n v="0.22142857142857142"/>
    <n v="129.16666666666666"/>
    <s v="theater/plays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x v="4058"/>
    <d v="2016-03-31T19:59:00"/>
    <x v="2"/>
    <b v="0"/>
    <n v="4"/>
    <b v="0"/>
    <n v="2.5333333333333333E-2"/>
    <n v="23.75"/>
    <s v="theater/plays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x v="4059"/>
    <d v="2014-09-15T19:00:00"/>
    <x v="3"/>
    <b v="0"/>
    <n v="7"/>
    <b v="0"/>
    <n v="2.5000000000000001E-2"/>
    <n v="35.714285714285715"/>
    <s v="theater/plays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x v="4060"/>
    <d v="2014-06-23T08:00:00"/>
    <x v="3"/>
    <b v="0"/>
    <n v="5"/>
    <b v="0"/>
    <n v="2.8500000000000001E-2"/>
    <n v="57"/>
    <s v="theater/plays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x v="4061"/>
    <d v="2016-04-20T18:23:43"/>
    <x v="2"/>
    <b v="0"/>
    <n v="0"/>
    <b v="0"/>
    <n v="0"/>
    <e v="#DIV/0!"/>
    <s v="theater/plays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x v="4062"/>
    <d v="2016-07-02T09:44:28"/>
    <x v="2"/>
    <b v="0"/>
    <n v="3"/>
    <b v="0"/>
    <n v="2.4500000000000001E-2"/>
    <n v="163.33333333333334"/>
    <s v="theater/plays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x v="4063"/>
    <d v="2014-06-27T08:21:24"/>
    <x v="3"/>
    <b v="0"/>
    <n v="9"/>
    <b v="0"/>
    <n v="1.4210526315789474E-2"/>
    <n v="15"/>
    <s v="theater/plays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x v="4064"/>
    <d v="2015-04-29T06:07:06"/>
    <x v="0"/>
    <b v="0"/>
    <n v="6"/>
    <b v="0"/>
    <n v="0.1925"/>
    <n v="64.166666666666671"/>
    <s v="theater/plays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x v="4065"/>
    <d v="2014-08-12T14:50:11"/>
    <x v="3"/>
    <b v="0"/>
    <n v="4"/>
    <b v="0"/>
    <n v="6.7499999999999999E-3"/>
    <n v="6.75"/>
    <s v="theater/plays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x v="4066"/>
    <d v="2016-05-18T16:56:28"/>
    <x v="2"/>
    <b v="0"/>
    <n v="1"/>
    <b v="0"/>
    <n v="1.6666666666666668E-3"/>
    <n v="25"/>
    <s v="theater/plays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x v="4067"/>
    <d v="2015-09-27T18:49:10"/>
    <x v="0"/>
    <b v="0"/>
    <n v="17"/>
    <b v="0"/>
    <n v="0.60899999999999999"/>
    <n v="179.11764705882354"/>
    <s v="theater/plays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x v="4068"/>
    <d v="2017-01-13T15:05:00"/>
    <x v="2"/>
    <b v="0"/>
    <n v="1"/>
    <b v="0"/>
    <n v="0.01"/>
    <n v="34.950000000000003"/>
    <s v="theater/plays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x v="4069"/>
    <d v="2015-02-28T04:00:00"/>
    <x v="0"/>
    <b v="0"/>
    <n v="13"/>
    <b v="0"/>
    <n v="0.34399999999999997"/>
    <n v="33.07692307692308"/>
    <s v="theater/plays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x v="4070"/>
    <d v="2015-02-28T19:00:00"/>
    <x v="0"/>
    <b v="0"/>
    <n v="6"/>
    <b v="0"/>
    <n v="0.16500000000000001"/>
    <n v="27.5"/>
    <s v="theater/plays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x v="4071"/>
    <d v="2016-12-26T11:18:51"/>
    <x v="2"/>
    <b v="0"/>
    <n v="0"/>
    <b v="0"/>
    <n v="0"/>
    <e v="#DIV/0!"/>
    <s v="theater/plays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x v="4072"/>
    <d v="2014-08-21T10:35:11"/>
    <x v="3"/>
    <b v="0"/>
    <n v="2"/>
    <b v="0"/>
    <n v="4.0000000000000001E-3"/>
    <n v="2"/>
    <s v="theater/plays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x v="4073"/>
    <d v="2015-05-08T20:00:00"/>
    <x v="0"/>
    <b v="0"/>
    <n v="2"/>
    <b v="0"/>
    <n v="1.0571428571428572E-2"/>
    <n v="18.5"/>
    <s v="theater/plays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x v="4074"/>
    <d v="2015-11-05T06:16:15"/>
    <x v="0"/>
    <b v="0"/>
    <n v="21"/>
    <b v="0"/>
    <n v="0.26727272727272727"/>
    <n v="35"/>
    <s v="theater/plays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x v="4075"/>
    <d v="2014-06-30T09:28:00"/>
    <x v="3"/>
    <b v="0"/>
    <n v="13"/>
    <b v="0"/>
    <n v="0.28799999999999998"/>
    <n v="44.307692307692307"/>
    <s v="theater/plays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x v="4076"/>
    <d v="2014-10-21T11:51:00"/>
    <x v="3"/>
    <b v="0"/>
    <n v="0"/>
    <b v="0"/>
    <n v="0"/>
    <e v="#DIV/0!"/>
    <s v="theater/plays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x v="4077"/>
    <d v="2016-12-21T09:03:14"/>
    <x v="2"/>
    <b v="0"/>
    <n v="6"/>
    <b v="0"/>
    <n v="8.8999999999999996E-2"/>
    <n v="222.5"/>
    <s v="theater/plays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x v="4078"/>
    <d v="2017-01-27T10:54:02"/>
    <x v="2"/>
    <b v="0"/>
    <n v="0"/>
    <b v="0"/>
    <n v="0"/>
    <e v="#DIV/0!"/>
    <s v="theater/plays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x v="4079"/>
    <d v="2016-06-19T14:32:01"/>
    <x v="2"/>
    <b v="0"/>
    <n v="1"/>
    <b v="0"/>
    <n v="1.6666666666666668E-3"/>
    <n v="5"/>
    <s v="theater/plays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x v="4080"/>
    <d v="2016-06-14T10:54:00"/>
    <x v="2"/>
    <b v="0"/>
    <n v="0"/>
    <b v="0"/>
    <n v="0"/>
    <e v="#DIV/0!"/>
    <s v="theater/plays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x v="4081"/>
    <d v="2015-03-08T04:57:05"/>
    <x v="0"/>
    <b v="0"/>
    <n v="12"/>
    <b v="0"/>
    <n v="0.15737410071942445"/>
    <n v="29.166666666666668"/>
    <s v="theater/plays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x v="4082"/>
    <d v="2015-11-14T15:00:00"/>
    <x v="0"/>
    <b v="0"/>
    <n v="2"/>
    <b v="0"/>
    <n v="0.02"/>
    <n v="1.5"/>
    <s v="theater/plays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x v="4083"/>
    <d v="2016-01-14T10:16:56"/>
    <x v="0"/>
    <b v="0"/>
    <n v="6"/>
    <b v="0"/>
    <n v="0.21685714285714286"/>
    <n v="126.5"/>
    <s v="theater/plays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x v="4084"/>
    <d v="2016-10-09T02:28:26"/>
    <x v="2"/>
    <b v="0"/>
    <n v="1"/>
    <b v="0"/>
    <n v="3.3333333333333335E-3"/>
    <n v="10"/>
    <s v="theater/plays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x v="4085"/>
    <d v="2015-03-23T19:59:00"/>
    <x v="0"/>
    <b v="0"/>
    <n v="1"/>
    <b v="0"/>
    <n v="2.8571428571428571E-3"/>
    <n v="10"/>
    <s v="theater/plays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x v="4086"/>
    <d v="2015-11-20T20:00:00"/>
    <x v="0"/>
    <b v="0"/>
    <n v="5"/>
    <b v="0"/>
    <n v="4.7E-2"/>
    <n v="9.4"/>
    <s v="theater/plays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x v="4087"/>
    <d v="2016-07-17T09:49:46"/>
    <x v="2"/>
    <b v="0"/>
    <n v="0"/>
    <b v="0"/>
    <n v="0"/>
    <e v="#DIV/0!"/>
    <s v="theater/plays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x v="4088"/>
    <d v="2015-01-16T02:26:00"/>
    <x v="3"/>
    <b v="0"/>
    <n v="3"/>
    <b v="0"/>
    <n v="0.108"/>
    <n v="72"/>
    <s v="theater/plays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x v="4089"/>
    <d v="2015-05-31T09:35:00"/>
    <x v="0"/>
    <b v="0"/>
    <n v="8"/>
    <b v="0"/>
    <n v="4.8000000000000001E-2"/>
    <n v="30"/>
    <s v="theater/plays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x v="4090"/>
    <d v="2015-08-07T07:00:00"/>
    <x v="0"/>
    <b v="0"/>
    <n v="3"/>
    <b v="0"/>
    <n v="3.2000000000000001E-2"/>
    <n v="10.666666666666666"/>
    <s v="theater/plays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x v="4091"/>
    <d v="2015-01-16T04:09:11"/>
    <x v="3"/>
    <b v="0"/>
    <n v="8"/>
    <b v="0"/>
    <n v="0.1275"/>
    <n v="25.5"/>
    <s v="theater/plays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x v="4092"/>
    <d v="2015-04-04T19:40:47"/>
    <x v="0"/>
    <b v="0"/>
    <n v="1"/>
    <b v="0"/>
    <n v="1.8181818181818181E-4"/>
    <n v="20"/>
    <s v="theater/plays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x v="4093"/>
    <d v="2015-08-22T11:34:53"/>
    <x v="0"/>
    <b v="0"/>
    <n v="4"/>
    <b v="0"/>
    <n v="2.4E-2"/>
    <n v="15"/>
    <s v="theater/plays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x v="4094"/>
    <d v="2014-10-21T20:59:00"/>
    <x v="3"/>
    <b v="0"/>
    <n v="8"/>
    <b v="0"/>
    <n v="0.36499999999999999"/>
    <n v="91.25"/>
    <s v="theater/plays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x v="4095"/>
    <d v="2016-12-18T16:45:50"/>
    <x v="2"/>
    <b v="0"/>
    <n v="1"/>
    <b v="0"/>
    <n v="2.6666666666666668E-2"/>
    <n v="800"/>
    <s v="theater/plays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x v="4096"/>
    <d v="2017-02-28T00:51:00"/>
    <x v="1"/>
    <b v="0"/>
    <n v="5"/>
    <b v="0"/>
    <n v="0.11428571428571428"/>
    <n v="80"/>
    <s v="theater/plays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x v="4097"/>
    <d v="2016-01-31T15:55:00"/>
    <x v="0"/>
    <b v="0"/>
    <n v="0"/>
    <b v="0"/>
    <n v="0"/>
    <e v="#DIV/0!"/>
    <s v="theater/plays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x v="4098"/>
    <d v="2016-06-04T09:19:57"/>
    <x v="2"/>
    <b v="0"/>
    <n v="0"/>
    <b v="0"/>
    <n v="0"/>
    <e v="#DIV/0!"/>
    <s v="theater/plays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x v="4099"/>
    <d v="2016-09-02T12:24:33"/>
    <x v="2"/>
    <b v="0"/>
    <n v="1"/>
    <b v="0"/>
    <n v="1.1111111111111112E-2"/>
    <n v="50"/>
    <s v="theater/plays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x v="4100"/>
    <d v="2014-10-24T18:59:50"/>
    <x v="3"/>
    <b v="0"/>
    <n v="0"/>
    <b v="0"/>
    <n v="0"/>
    <e v="#DIV/0!"/>
    <s v="theater/plays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x v="4101"/>
    <d v="2017-01-25T13:41:22"/>
    <x v="2"/>
    <b v="0"/>
    <n v="0"/>
    <b v="0"/>
    <n v="0"/>
    <e v="#DIV/0!"/>
    <s v="theater/plays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x v="4102"/>
    <d v="2016-05-15T12:21:13"/>
    <x v="2"/>
    <b v="0"/>
    <n v="6"/>
    <b v="0"/>
    <n v="0.27400000000000002"/>
    <n v="22.833333333333332"/>
    <s v="theater/plays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x v="4103"/>
    <d v="2015-08-26T10:32:00"/>
    <x v="0"/>
    <b v="0"/>
    <n v="6"/>
    <b v="0"/>
    <n v="0.1"/>
    <n v="16.666666666666668"/>
    <s v="theater/plays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x v="4104"/>
    <d v="2016-10-26T22:40:34"/>
    <x v="2"/>
    <b v="0"/>
    <n v="14"/>
    <b v="0"/>
    <n v="0.21366666666666667"/>
    <n v="45.785714285714285"/>
    <s v="theater/plays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x v="4105"/>
    <d v="2016-12-25T16:15:09"/>
    <x v="2"/>
    <b v="0"/>
    <n v="6"/>
    <b v="0"/>
    <n v="6.9696969696969702E-2"/>
    <n v="383.33333333333331"/>
    <s v="theater/plays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x v="4106"/>
    <d v="2015-04-01T17:00:00"/>
    <x v="0"/>
    <b v="0"/>
    <n v="33"/>
    <b v="0"/>
    <n v="0.70599999999999996"/>
    <n v="106.96969696969697"/>
    <s v="theater/plays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x v="4107"/>
    <d v="2014-09-24T14:00:01"/>
    <x v="3"/>
    <b v="0"/>
    <n v="4"/>
    <b v="0"/>
    <n v="2.0500000000000001E-2"/>
    <n v="10.25"/>
    <s v="theater/plays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x v="4108"/>
    <d v="2017-03-02T21:00:00"/>
    <x v="1"/>
    <b v="0"/>
    <n v="1"/>
    <b v="0"/>
    <n v="1.9666666666666666E-2"/>
    <n v="59"/>
    <s v="theater/plays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x v="4109"/>
    <d v="2015-11-29T05:56:44"/>
    <x v="0"/>
    <b v="0"/>
    <n v="0"/>
    <b v="0"/>
    <n v="0"/>
    <e v="#DIV/0!"/>
    <s v="theater/plays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x v="4110"/>
    <d v="2016-07-21T07:02:31"/>
    <x v="2"/>
    <b v="0"/>
    <n v="6"/>
    <b v="0"/>
    <n v="0.28666666666666668"/>
    <n v="14.333333333333334"/>
    <s v="theater/plays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x v="4111"/>
    <d v="2015-02-23T19:15:40"/>
    <x v="0"/>
    <b v="0"/>
    <n v="6"/>
    <b v="0"/>
    <n v="3.1333333333333331E-2"/>
    <n v="15.666666666666666"/>
    <s v="theater/plays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x v="4112"/>
    <d v="2016-02-27T16:00:00"/>
    <x v="2"/>
    <b v="0"/>
    <n v="1"/>
    <b v="0"/>
    <n v="4.0000000000000002E-4"/>
    <n v="1"/>
    <s v="theater/plays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x v="4113"/>
    <d v="2016-01-07T22:34:00"/>
    <x v="0"/>
    <b v="0"/>
    <n v="3"/>
    <b v="0"/>
    <n v="2E-3"/>
    <n v="1"/>
    <s v="theater/plays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B26DCC-82DF-49CF-A23C-61CC88F17EC9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:G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64" showAll="0"/>
    <pivotField numFmtId="164" showAll="0"/>
    <pivotField numFmtId="1" showAll="0"/>
    <pivotField showAll="0"/>
    <pivotField showAll="0"/>
    <pivotField showAll="0"/>
    <pivotField numFmtId="10"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6802F1-06EE-4C83-8890-E497AACA78F1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4:G47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64" showAll="0"/>
    <pivotField numFmtId="164" showAll="0"/>
    <pivotField numFmtId="1" showAll="0"/>
    <pivotField showAll="0"/>
    <pivotField showAll="0"/>
    <pivotField showAll="0"/>
    <pivotField numFmtId="10" showAll="0"/>
    <pivotField showAll="0"/>
    <pivotField showAll="0"/>
    <pivotField axis="axisPage" multipleItemSelectionAllowe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2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9" hier="-1"/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5ED94-0F64-4028-AC41-699A92D81E8C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4:G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axis="axisCol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axis="axisPage" numFmtId="1" multipleItemSelectionAllowed="1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/>
    <pivotField showAll="0"/>
    <pivotField showAll="0"/>
    <pivotField numFmtId="10" showAll="0"/>
    <pivotField showAll="0"/>
    <pivotField showAll="0"/>
    <pivotField axis="axisPage" multipleItemSelectionAllowe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2" hier="-1"/>
    <pageField fld="19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tabSelected="1" zoomScale="85" zoomScaleNormal="85" workbookViewId="0">
      <pane ySplit="1" topLeftCell="A2" activePane="bottomLeft" state="frozen"/>
      <selection pane="bottomLeft" activeCell="C4" sqref="C4"/>
    </sheetView>
  </sheetViews>
  <sheetFormatPr defaultRowHeight="14.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24.1796875" style="6" bestFit="1" customWidth="1"/>
    <col min="12" max="12" width="22.7265625" style="6" bestFit="1" customWidth="1"/>
    <col min="13" max="13" width="22.7265625" style="6" customWidth="1"/>
    <col min="14" max="14" width="15.453125" customWidth="1"/>
    <col min="15" max="15" width="24.54296875" customWidth="1"/>
    <col min="16" max="16" width="36.453125" customWidth="1"/>
    <col min="17" max="17" width="36.453125" style="8" customWidth="1"/>
    <col min="18" max="18" width="17.81640625" style="10" bestFit="1" customWidth="1"/>
    <col min="19" max="19" width="41.1796875" customWidth="1"/>
    <col min="20" max="20" width="12.453125" bestFit="1" customWidth="1"/>
    <col min="21" max="21" width="16.54296875" bestFit="1" customWidth="1"/>
  </cols>
  <sheetData>
    <row r="1" spans="1:21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5" t="s">
        <v>8366</v>
      </c>
      <c r="L1" s="5" t="s">
        <v>8367</v>
      </c>
      <c r="M1" s="5" t="s">
        <v>8380</v>
      </c>
      <c r="N1" s="1" t="s">
        <v>8261</v>
      </c>
      <c r="O1" s="1" t="s">
        <v>8262</v>
      </c>
      <c r="P1" s="1" t="s">
        <v>8263</v>
      </c>
      <c r="Q1" s="7" t="s">
        <v>8306</v>
      </c>
      <c r="R1" s="9" t="s">
        <v>8307</v>
      </c>
      <c r="S1" s="1" t="s">
        <v>8264</v>
      </c>
      <c r="T1" s="1" t="s">
        <v>8309</v>
      </c>
      <c r="U1" s="1" t="s">
        <v>8310</v>
      </c>
    </row>
    <row r="2" spans="1:21" ht="43.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s="6">
        <f>(J2/86400)+25569+(-8/24)</f>
        <v>42176.673738425925</v>
      </c>
      <c r="L2" s="6">
        <f>(I2/86400)+25569+(-8/24)</f>
        <v>42207.791666666664</v>
      </c>
      <c r="M2" s="15">
        <f>YEAR(K2)</f>
        <v>2015</v>
      </c>
      <c r="N2" t="b">
        <v>0</v>
      </c>
      <c r="O2">
        <v>182</v>
      </c>
      <c r="P2" t="b">
        <v>1</v>
      </c>
      <c r="Q2" s="8">
        <f>E2/D2</f>
        <v>1.3685882352941177</v>
      </c>
      <c r="R2" s="10">
        <f>IFERROR(E2/O2,0)</f>
        <v>63.917582417582416</v>
      </c>
      <c r="S2" t="s">
        <v>8265</v>
      </c>
      <c r="T2" t="s">
        <v>8311</v>
      </c>
      <c r="U2" t="s">
        <v>8312</v>
      </c>
    </row>
    <row r="3" spans="1:21" ht="29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s="6">
        <f t="shared" ref="K3:K66" si="0">(J3/86400)+25569+(-8/24)</f>
        <v>42766.267164351848</v>
      </c>
      <c r="L3" s="6">
        <f t="shared" ref="L3:L66" si="1">(I3/86400)+25569+(-8/24)</f>
        <v>42796.267164351848</v>
      </c>
      <c r="M3" s="15">
        <f t="shared" ref="M3:M66" si="2">YEAR(K3)</f>
        <v>2017</v>
      </c>
      <c r="N3" t="b">
        <v>0</v>
      </c>
      <c r="O3">
        <v>79</v>
      </c>
      <c r="P3" t="b">
        <v>1</v>
      </c>
      <c r="Q3" s="8">
        <f t="shared" ref="Q3:Q66" si="3">E3/D3</f>
        <v>1.4260827250608272</v>
      </c>
      <c r="R3" s="10">
        <f t="shared" ref="R3:R66" si="4">IFERROR(E3/O3,0)</f>
        <v>185.48101265822785</v>
      </c>
      <c r="S3" t="s">
        <v>8265</v>
      </c>
      <c r="T3" t="s">
        <v>8311</v>
      </c>
      <c r="U3" t="s">
        <v>8312</v>
      </c>
    </row>
    <row r="4" spans="1:21" ht="43.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s="6">
        <f t="shared" si="0"/>
        <v>42405.369016203702</v>
      </c>
      <c r="L4" s="6">
        <f t="shared" si="1"/>
        <v>42415.369016203702</v>
      </c>
      <c r="M4" s="15">
        <f t="shared" si="2"/>
        <v>2016</v>
      </c>
      <c r="N4" t="b">
        <v>0</v>
      </c>
      <c r="O4">
        <v>35</v>
      </c>
      <c r="P4" t="b">
        <v>1</v>
      </c>
      <c r="Q4" s="8">
        <f t="shared" si="3"/>
        <v>1.05</v>
      </c>
      <c r="R4" s="10">
        <f t="shared" si="4"/>
        <v>15</v>
      </c>
      <c r="S4" t="s">
        <v>8265</v>
      </c>
      <c r="T4" t="s">
        <v>8311</v>
      </c>
      <c r="U4" t="s">
        <v>8312</v>
      </c>
    </row>
    <row r="5" spans="1:21" ht="29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s="6">
        <f t="shared" si="0"/>
        <v>41828.181793981479</v>
      </c>
      <c r="L5" s="6">
        <f t="shared" si="1"/>
        <v>41858.181793981479</v>
      </c>
      <c r="M5" s="15">
        <f t="shared" si="2"/>
        <v>2014</v>
      </c>
      <c r="N5" t="b">
        <v>0</v>
      </c>
      <c r="O5">
        <v>150</v>
      </c>
      <c r="P5" t="b">
        <v>1</v>
      </c>
      <c r="Q5" s="8">
        <f t="shared" si="3"/>
        <v>1.0389999999999999</v>
      </c>
      <c r="R5" s="10">
        <f t="shared" si="4"/>
        <v>69.266666666666666</v>
      </c>
      <c r="S5" t="s">
        <v>8265</v>
      </c>
      <c r="T5" t="s">
        <v>8311</v>
      </c>
      <c r="U5" t="s">
        <v>8312</v>
      </c>
    </row>
    <row r="6" spans="1:21" ht="58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s="6">
        <f t="shared" si="0"/>
        <v>42327.500914351847</v>
      </c>
      <c r="L6" s="6">
        <f t="shared" si="1"/>
        <v>42357.500914351847</v>
      </c>
      <c r="M6" s="15">
        <f t="shared" si="2"/>
        <v>2015</v>
      </c>
      <c r="N6" t="b">
        <v>0</v>
      </c>
      <c r="O6">
        <v>284</v>
      </c>
      <c r="P6" t="b">
        <v>1</v>
      </c>
      <c r="Q6" s="8">
        <f t="shared" si="3"/>
        <v>1.2299154545454545</v>
      </c>
      <c r="R6" s="10">
        <f t="shared" si="4"/>
        <v>190.55028169014085</v>
      </c>
      <c r="S6" t="s">
        <v>8265</v>
      </c>
      <c r="T6" t="s">
        <v>8311</v>
      </c>
      <c r="U6" t="s">
        <v>8312</v>
      </c>
    </row>
    <row r="7" spans="1:21" ht="43.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s="6">
        <f t="shared" si="0"/>
        <v>42563.599618055552</v>
      </c>
      <c r="L7" s="6">
        <f t="shared" si="1"/>
        <v>42579.899305555555</v>
      </c>
      <c r="M7" s="15">
        <f t="shared" si="2"/>
        <v>2016</v>
      </c>
      <c r="N7" t="b">
        <v>0</v>
      </c>
      <c r="O7">
        <v>47</v>
      </c>
      <c r="P7" t="b">
        <v>1</v>
      </c>
      <c r="Q7" s="8">
        <f t="shared" si="3"/>
        <v>1.0977744436109027</v>
      </c>
      <c r="R7" s="10">
        <f t="shared" si="4"/>
        <v>93.40425531914893</v>
      </c>
      <c r="S7" t="s">
        <v>8265</v>
      </c>
      <c r="T7" t="s">
        <v>8311</v>
      </c>
      <c r="U7" t="s">
        <v>8312</v>
      </c>
    </row>
    <row r="8" spans="1:21" ht="43.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s="6">
        <f t="shared" si="0"/>
        <v>41793.739004629628</v>
      </c>
      <c r="L8" s="6">
        <f t="shared" si="1"/>
        <v>41803.739004629628</v>
      </c>
      <c r="M8" s="15">
        <f t="shared" si="2"/>
        <v>2014</v>
      </c>
      <c r="N8" t="b">
        <v>0</v>
      </c>
      <c r="O8">
        <v>58</v>
      </c>
      <c r="P8" t="b">
        <v>1</v>
      </c>
      <c r="Q8" s="8">
        <f t="shared" si="3"/>
        <v>1.064875</v>
      </c>
      <c r="R8" s="10">
        <f t="shared" si="4"/>
        <v>146.87931034482759</v>
      </c>
      <c r="S8" t="s">
        <v>8265</v>
      </c>
      <c r="T8" t="s">
        <v>8311</v>
      </c>
      <c r="U8" t="s">
        <v>8312</v>
      </c>
    </row>
    <row r="9" spans="1:21" ht="58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s="6">
        <f t="shared" si="0"/>
        <v>42515.713738425919</v>
      </c>
      <c r="L9" s="6">
        <f t="shared" si="1"/>
        <v>42555.713738425919</v>
      </c>
      <c r="M9" s="15">
        <f t="shared" si="2"/>
        <v>2016</v>
      </c>
      <c r="N9" t="b">
        <v>0</v>
      </c>
      <c r="O9">
        <v>57</v>
      </c>
      <c r="P9" t="b">
        <v>1</v>
      </c>
      <c r="Q9" s="8">
        <f t="shared" si="3"/>
        <v>1.0122222222222221</v>
      </c>
      <c r="R9" s="10">
        <f t="shared" si="4"/>
        <v>159.82456140350877</v>
      </c>
      <c r="S9" t="s">
        <v>8265</v>
      </c>
      <c r="T9" t="s">
        <v>8311</v>
      </c>
      <c r="U9" t="s">
        <v>8312</v>
      </c>
    </row>
    <row r="10" spans="1:21" ht="29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s="6">
        <f t="shared" si="0"/>
        <v>42468.611249999994</v>
      </c>
      <c r="L10" s="6">
        <f t="shared" si="1"/>
        <v>42475.541666666664</v>
      </c>
      <c r="M10" s="15">
        <f t="shared" si="2"/>
        <v>2016</v>
      </c>
      <c r="N10" t="b">
        <v>0</v>
      </c>
      <c r="O10">
        <v>12</v>
      </c>
      <c r="P10" t="b">
        <v>1</v>
      </c>
      <c r="Q10" s="8">
        <f t="shared" si="3"/>
        <v>1.0004342857142856</v>
      </c>
      <c r="R10" s="10">
        <f t="shared" si="4"/>
        <v>291.79333333333335</v>
      </c>
      <c r="S10" t="s">
        <v>8265</v>
      </c>
      <c r="T10" t="s">
        <v>8311</v>
      </c>
      <c r="U10" t="s">
        <v>8312</v>
      </c>
    </row>
    <row r="11" spans="1:21" ht="43.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s="6">
        <f t="shared" si="0"/>
        <v>42446.770185185182</v>
      </c>
      <c r="L11" s="6">
        <f t="shared" si="1"/>
        <v>42476.770185185182</v>
      </c>
      <c r="M11" s="15">
        <f t="shared" si="2"/>
        <v>2016</v>
      </c>
      <c r="N11" t="b">
        <v>0</v>
      </c>
      <c r="O11">
        <v>20</v>
      </c>
      <c r="P11" t="b">
        <v>1</v>
      </c>
      <c r="Q11" s="8">
        <f t="shared" si="3"/>
        <v>1.2599800000000001</v>
      </c>
      <c r="R11" s="10">
        <f t="shared" si="4"/>
        <v>31.499500000000001</v>
      </c>
      <c r="S11" t="s">
        <v>8265</v>
      </c>
      <c r="T11" t="s">
        <v>8311</v>
      </c>
      <c r="U11" t="s">
        <v>8312</v>
      </c>
    </row>
    <row r="12" spans="1:21" ht="43.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s="6">
        <f t="shared" si="0"/>
        <v>41779.734710648147</v>
      </c>
      <c r="L12" s="6">
        <f t="shared" si="1"/>
        <v>41814.734710648147</v>
      </c>
      <c r="M12" s="15">
        <f t="shared" si="2"/>
        <v>2014</v>
      </c>
      <c r="N12" t="b">
        <v>0</v>
      </c>
      <c r="O12">
        <v>19</v>
      </c>
      <c r="P12" t="b">
        <v>1</v>
      </c>
      <c r="Q12" s="8">
        <f t="shared" si="3"/>
        <v>1.0049999999999999</v>
      </c>
      <c r="R12" s="10">
        <f t="shared" si="4"/>
        <v>158.68421052631578</v>
      </c>
      <c r="S12" t="s">
        <v>8265</v>
      </c>
      <c r="T12" t="s">
        <v>8311</v>
      </c>
      <c r="U12" t="s">
        <v>8312</v>
      </c>
    </row>
    <row r="13" spans="1:21" ht="58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s="6">
        <f t="shared" si="0"/>
        <v>42572.445162037031</v>
      </c>
      <c r="L13" s="6">
        <f t="shared" si="1"/>
        <v>42603.791666666664</v>
      </c>
      <c r="M13" s="15">
        <f t="shared" si="2"/>
        <v>2016</v>
      </c>
      <c r="N13" t="b">
        <v>0</v>
      </c>
      <c r="O13">
        <v>75</v>
      </c>
      <c r="P13" t="b">
        <v>1</v>
      </c>
      <c r="Q13" s="8">
        <f t="shared" si="3"/>
        <v>1.2050000000000001</v>
      </c>
      <c r="R13" s="10">
        <f t="shared" si="4"/>
        <v>80.333333333333329</v>
      </c>
      <c r="S13" t="s">
        <v>8265</v>
      </c>
      <c r="T13" t="s">
        <v>8311</v>
      </c>
      <c r="U13" t="s">
        <v>8312</v>
      </c>
    </row>
    <row r="14" spans="1:21" ht="58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s="6">
        <f t="shared" si="0"/>
        <v>41791.379918981482</v>
      </c>
      <c r="L14" s="6">
        <f t="shared" si="1"/>
        <v>41835.791666666664</v>
      </c>
      <c r="M14" s="15">
        <f t="shared" si="2"/>
        <v>2014</v>
      </c>
      <c r="N14" t="b">
        <v>0</v>
      </c>
      <c r="O14">
        <v>827</v>
      </c>
      <c r="P14" t="b">
        <v>1</v>
      </c>
      <c r="Q14" s="8">
        <f t="shared" si="3"/>
        <v>1.6529333333333334</v>
      </c>
      <c r="R14" s="10">
        <f t="shared" si="4"/>
        <v>59.961305925030231</v>
      </c>
      <c r="S14" t="s">
        <v>8265</v>
      </c>
      <c r="T14" t="s">
        <v>8311</v>
      </c>
      <c r="U14" t="s">
        <v>8312</v>
      </c>
    </row>
    <row r="15" spans="1:21" ht="43.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s="6">
        <f t="shared" si="0"/>
        <v>42508.343854166662</v>
      </c>
      <c r="L15" s="6">
        <f t="shared" si="1"/>
        <v>42544.518749999996</v>
      </c>
      <c r="M15" s="15">
        <f t="shared" si="2"/>
        <v>2016</v>
      </c>
      <c r="N15" t="b">
        <v>0</v>
      </c>
      <c r="O15">
        <v>51</v>
      </c>
      <c r="P15" t="b">
        <v>1</v>
      </c>
      <c r="Q15" s="8">
        <f t="shared" si="3"/>
        <v>1.5997142857142856</v>
      </c>
      <c r="R15" s="10">
        <f t="shared" si="4"/>
        <v>109.78431372549019</v>
      </c>
      <c r="S15" t="s">
        <v>8265</v>
      </c>
      <c r="T15" t="s">
        <v>8311</v>
      </c>
      <c r="U15" t="s">
        <v>8312</v>
      </c>
    </row>
    <row r="16" spans="1:21" ht="29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s="6">
        <f t="shared" si="0"/>
        <v>41807.693148148144</v>
      </c>
      <c r="L16" s="6">
        <f t="shared" si="1"/>
        <v>41833.249305555553</v>
      </c>
      <c r="M16" s="15">
        <f t="shared" si="2"/>
        <v>2014</v>
      </c>
      <c r="N16" t="b">
        <v>0</v>
      </c>
      <c r="O16">
        <v>41</v>
      </c>
      <c r="P16" t="b">
        <v>1</v>
      </c>
      <c r="Q16" s="8">
        <f t="shared" si="3"/>
        <v>1.0093333333333334</v>
      </c>
      <c r="R16" s="10">
        <f t="shared" si="4"/>
        <v>147.70731707317074</v>
      </c>
      <c r="S16" t="s">
        <v>8265</v>
      </c>
      <c r="T16" t="s">
        <v>8311</v>
      </c>
      <c r="U16" t="s">
        <v>8312</v>
      </c>
    </row>
    <row r="17" spans="1:21" ht="43.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s="6">
        <f t="shared" si="0"/>
        <v>42256.058541666665</v>
      </c>
      <c r="L17" s="6">
        <f t="shared" si="1"/>
        <v>42274.509722222218</v>
      </c>
      <c r="M17" s="15">
        <f t="shared" si="2"/>
        <v>2015</v>
      </c>
      <c r="N17" t="b">
        <v>0</v>
      </c>
      <c r="O17">
        <v>98</v>
      </c>
      <c r="P17" t="b">
        <v>1</v>
      </c>
      <c r="Q17" s="8">
        <f t="shared" si="3"/>
        <v>1.0660000000000001</v>
      </c>
      <c r="R17" s="10">
        <f t="shared" si="4"/>
        <v>21.755102040816325</v>
      </c>
      <c r="S17" t="s">
        <v>8265</v>
      </c>
      <c r="T17" t="s">
        <v>8311</v>
      </c>
      <c r="U17" t="s">
        <v>8312</v>
      </c>
    </row>
    <row r="18" spans="1:21" ht="43.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s="6">
        <f t="shared" si="0"/>
        <v>41760.463090277779</v>
      </c>
      <c r="L18" s="6">
        <f t="shared" si="1"/>
        <v>41805.895833333328</v>
      </c>
      <c r="M18" s="15">
        <f t="shared" si="2"/>
        <v>2014</v>
      </c>
      <c r="N18" t="b">
        <v>0</v>
      </c>
      <c r="O18">
        <v>70</v>
      </c>
      <c r="P18" t="b">
        <v>1</v>
      </c>
      <c r="Q18" s="8">
        <f t="shared" si="3"/>
        <v>1.0024166666666667</v>
      </c>
      <c r="R18" s="10">
        <f t="shared" si="4"/>
        <v>171.84285714285716</v>
      </c>
      <c r="S18" t="s">
        <v>8265</v>
      </c>
      <c r="T18" t="s">
        <v>8311</v>
      </c>
      <c r="U18" t="s">
        <v>8312</v>
      </c>
    </row>
    <row r="19" spans="1:21" ht="43.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s="6">
        <f t="shared" si="0"/>
        <v>41917.398402777777</v>
      </c>
      <c r="L19" s="6">
        <f t="shared" si="1"/>
        <v>41947.440069444441</v>
      </c>
      <c r="M19" s="15">
        <f t="shared" si="2"/>
        <v>2014</v>
      </c>
      <c r="N19" t="b">
        <v>0</v>
      </c>
      <c r="O19">
        <v>36</v>
      </c>
      <c r="P19" t="b">
        <v>1</v>
      </c>
      <c r="Q19" s="8">
        <f t="shared" si="3"/>
        <v>1.0066666666666666</v>
      </c>
      <c r="R19" s="10">
        <f t="shared" si="4"/>
        <v>41.944444444444443</v>
      </c>
      <c r="S19" t="s">
        <v>8265</v>
      </c>
      <c r="T19" t="s">
        <v>8311</v>
      </c>
      <c r="U19" t="s">
        <v>8312</v>
      </c>
    </row>
    <row r="20" spans="1:21" ht="43.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s="6">
        <f t="shared" si="0"/>
        <v>41869.208981481475</v>
      </c>
      <c r="L20" s="6">
        <f t="shared" si="1"/>
        <v>41899.208981481475</v>
      </c>
      <c r="M20" s="15">
        <f t="shared" si="2"/>
        <v>2014</v>
      </c>
      <c r="N20" t="b">
        <v>0</v>
      </c>
      <c r="O20">
        <v>342</v>
      </c>
      <c r="P20" t="b">
        <v>1</v>
      </c>
      <c r="Q20" s="8">
        <f t="shared" si="3"/>
        <v>1.0632110000000001</v>
      </c>
      <c r="R20" s="10">
        <f t="shared" si="4"/>
        <v>93.264122807017543</v>
      </c>
      <c r="S20" t="s">
        <v>8265</v>
      </c>
      <c r="T20" t="s">
        <v>8311</v>
      </c>
      <c r="U20" t="s">
        <v>8312</v>
      </c>
    </row>
    <row r="21" spans="1:21" ht="43.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s="6">
        <f t="shared" si="0"/>
        <v>42175.483032407406</v>
      </c>
      <c r="L21" s="6">
        <f t="shared" si="1"/>
        <v>42205.483032407406</v>
      </c>
      <c r="M21" s="15">
        <f t="shared" si="2"/>
        <v>2015</v>
      </c>
      <c r="N21" t="b">
        <v>0</v>
      </c>
      <c r="O21">
        <v>22</v>
      </c>
      <c r="P21" t="b">
        <v>1</v>
      </c>
      <c r="Q21" s="8">
        <f t="shared" si="3"/>
        <v>1.4529411764705882</v>
      </c>
      <c r="R21" s="10">
        <f t="shared" si="4"/>
        <v>56.136363636363633</v>
      </c>
      <c r="S21" t="s">
        <v>8265</v>
      </c>
      <c r="T21" t="s">
        <v>8311</v>
      </c>
      <c r="U21" t="s">
        <v>8312</v>
      </c>
    </row>
    <row r="22" spans="1:21" ht="43.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s="6">
        <f t="shared" si="0"/>
        <v>42200.424907407403</v>
      </c>
      <c r="L22" s="6">
        <f t="shared" si="1"/>
        <v>42260.424907407403</v>
      </c>
      <c r="M22" s="15">
        <f t="shared" si="2"/>
        <v>2015</v>
      </c>
      <c r="N22" t="b">
        <v>0</v>
      </c>
      <c r="O22">
        <v>25</v>
      </c>
      <c r="P22" t="b">
        <v>1</v>
      </c>
      <c r="Q22" s="8">
        <f t="shared" si="3"/>
        <v>1.002</v>
      </c>
      <c r="R22" s="10">
        <f t="shared" si="4"/>
        <v>80.16</v>
      </c>
      <c r="S22" t="s">
        <v>8265</v>
      </c>
      <c r="T22" t="s">
        <v>8311</v>
      </c>
      <c r="U22" t="s">
        <v>8312</v>
      </c>
    </row>
    <row r="23" spans="1:21" ht="43.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s="6">
        <f t="shared" si="0"/>
        <v>41878.293854166666</v>
      </c>
      <c r="L23" s="6">
        <f t="shared" si="1"/>
        <v>41908.293854166666</v>
      </c>
      <c r="M23" s="15">
        <f t="shared" si="2"/>
        <v>2014</v>
      </c>
      <c r="N23" t="b">
        <v>0</v>
      </c>
      <c r="O23">
        <v>101</v>
      </c>
      <c r="P23" t="b">
        <v>1</v>
      </c>
      <c r="Q23" s="8">
        <f t="shared" si="3"/>
        <v>1.0913513513513513</v>
      </c>
      <c r="R23" s="10">
        <f t="shared" si="4"/>
        <v>199.9009900990099</v>
      </c>
      <c r="S23" t="s">
        <v>8265</v>
      </c>
      <c r="T23" t="s">
        <v>8311</v>
      </c>
      <c r="U23" t="s">
        <v>8312</v>
      </c>
    </row>
    <row r="24" spans="1:21" ht="29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s="6">
        <f t="shared" si="0"/>
        <v>41989.578009259254</v>
      </c>
      <c r="L24" s="6">
        <f t="shared" si="1"/>
        <v>42004.999305555553</v>
      </c>
      <c r="M24" s="15">
        <f t="shared" si="2"/>
        <v>2014</v>
      </c>
      <c r="N24" t="b">
        <v>0</v>
      </c>
      <c r="O24">
        <v>8</v>
      </c>
      <c r="P24" t="b">
        <v>1</v>
      </c>
      <c r="Q24" s="8">
        <f t="shared" si="3"/>
        <v>1.1714285714285715</v>
      </c>
      <c r="R24" s="10">
        <f t="shared" si="4"/>
        <v>51.25</v>
      </c>
      <c r="S24" t="s">
        <v>8265</v>
      </c>
      <c r="T24" t="s">
        <v>8311</v>
      </c>
      <c r="U24" t="s">
        <v>8312</v>
      </c>
    </row>
    <row r="25" spans="1:21" ht="43.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s="6">
        <f t="shared" si="0"/>
        <v>42097.445613425924</v>
      </c>
      <c r="L25" s="6">
        <f t="shared" si="1"/>
        <v>42124.305555555555</v>
      </c>
      <c r="M25" s="15">
        <f t="shared" si="2"/>
        <v>2015</v>
      </c>
      <c r="N25" t="b">
        <v>0</v>
      </c>
      <c r="O25">
        <v>23</v>
      </c>
      <c r="P25" t="b">
        <v>1</v>
      </c>
      <c r="Q25" s="8">
        <f t="shared" si="3"/>
        <v>1.1850000000000001</v>
      </c>
      <c r="R25" s="10">
        <f t="shared" si="4"/>
        <v>103.04347826086956</v>
      </c>
      <c r="S25" t="s">
        <v>8265</v>
      </c>
      <c r="T25" t="s">
        <v>8311</v>
      </c>
      <c r="U25" t="s">
        <v>8312</v>
      </c>
    </row>
    <row r="26" spans="1:21" ht="29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s="6">
        <f t="shared" si="0"/>
        <v>42229.486840277772</v>
      </c>
      <c r="L26" s="6">
        <f t="shared" si="1"/>
        <v>42262.485416666663</v>
      </c>
      <c r="M26" s="15">
        <f t="shared" si="2"/>
        <v>2015</v>
      </c>
      <c r="N26" t="b">
        <v>0</v>
      </c>
      <c r="O26">
        <v>574</v>
      </c>
      <c r="P26" t="b">
        <v>1</v>
      </c>
      <c r="Q26" s="8">
        <f t="shared" si="3"/>
        <v>1.0880768571428572</v>
      </c>
      <c r="R26" s="10">
        <f t="shared" si="4"/>
        <v>66.346149825783982</v>
      </c>
      <c r="S26" t="s">
        <v>8265</v>
      </c>
      <c r="T26" t="s">
        <v>8311</v>
      </c>
      <c r="U26" t="s">
        <v>8312</v>
      </c>
    </row>
    <row r="27" spans="1:21" ht="43.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s="6">
        <f t="shared" si="0"/>
        <v>42317.691678240742</v>
      </c>
      <c r="L27" s="6">
        <f t="shared" si="1"/>
        <v>42377.691678240742</v>
      </c>
      <c r="M27" s="15">
        <f t="shared" si="2"/>
        <v>2015</v>
      </c>
      <c r="N27" t="b">
        <v>0</v>
      </c>
      <c r="O27">
        <v>14</v>
      </c>
      <c r="P27" t="b">
        <v>1</v>
      </c>
      <c r="Q27" s="8">
        <f t="shared" si="3"/>
        <v>1.3333333333333333</v>
      </c>
      <c r="R27" s="10">
        <f t="shared" si="4"/>
        <v>57.142857142857146</v>
      </c>
      <c r="S27" t="s">
        <v>8265</v>
      </c>
      <c r="T27" t="s">
        <v>8311</v>
      </c>
      <c r="U27" t="s">
        <v>8312</v>
      </c>
    </row>
    <row r="28" spans="1:21" ht="43.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s="6">
        <f t="shared" si="0"/>
        <v>41828.182222222218</v>
      </c>
      <c r="L28" s="6">
        <f t="shared" si="1"/>
        <v>41868.182222222218</v>
      </c>
      <c r="M28" s="15">
        <f t="shared" si="2"/>
        <v>2014</v>
      </c>
      <c r="N28" t="b">
        <v>0</v>
      </c>
      <c r="O28">
        <v>19</v>
      </c>
      <c r="P28" t="b">
        <v>1</v>
      </c>
      <c r="Q28" s="8">
        <f t="shared" si="3"/>
        <v>1.552</v>
      </c>
      <c r="R28" s="10">
        <f t="shared" si="4"/>
        <v>102.10526315789474</v>
      </c>
      <c r="S28" t="s">
        <v>8265</v>
      </c>
      <c r="T28" t="s">
        <v>8311</v>
      </c>
      <c r="U28" t="s">
        <v>8312</v>
      </c>
    </row>
    <row r="29" spans="1:21" ht="43.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s="6">
        <f t="shared" si="0"/>
        <v>41928.831400462957</v>
      </c>
      <c r="L29" s="6">
        <f t="shared" si="1"/>
        <v>41958.873067129629</v>
      </c>
      <c r="M29" s="15">
        <f t="shared" si="2"/>
        <v>2014</v>
      </c>
      <c r="N29" t="b">
        <v>0</v>
      </c>
      <c r="O29">
        <v>150</v>
      </c>
      <c r="P29" t="b">
        <v>1</v>
      </c>
      <c r="Q29" s="8">
        <f t="shared" si="3"/>
        <v>1.1172500000000001</v>
      </c>
      <c r="R29" s="10">
        <f t="shared" si="4"/>
        <v>148.96666666666667</v>
      </c>
      <c r="S29" t="s">
        <v>8265</v>
      </c>
      <c r="T29" t="s">
        <v>8311</v>
      </c>
      <c r="U29" t="s">
        <v>8312</v>
      </c>
    </row>
    <row r="30" spans="1:21" ht="29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s="6">
        <f t="shared" si="0"/>
        <v>42324.630601851844</v>
      </c>
      <c r="L30" s="6">
        <f t="shared" si="1"/>
        <v>42354.630601851844</v>
      </c>
      <c r="M30" s="15">
        <f t="shared" si="2"/>
        <v>2015</v>
      </c>
      <c r="N30" t="b">
        <v>0</v>
      </c>
      <c r="O30">
        <v>71</v>
      </c>
      <c r="P30" t="b">
        <v>1</v>
      </c>
      <c r="Q30" s="8">
        <f t="shared" si="3"/>
        <v>1.0035000000000001</v>
      </c>
      <c r="R30" s="10">
        <f t="shared" si="4"/>
        <v>169.6056338028169</v>
      </c>
      <c r="S30" t="s">
        <v>8265</v>
      </c>
      <c r="T30" t="s">
        <v>8311</v>
      </c>
      <c r="U30" t="s">
        <v>8312</v>
      </c>
    </row>
    <row r="31" spans="1:21" ht="58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s="6">
        <f t="shared" si="0"/>
        <v>41812.339907407404</v>
      </c>
      <c r="L31" s="6">
        <f t="shared" si="1"/>
        <v>41842.339907407404</v>
      </c>
      <c r="M31" s="15">
        <f t="shared" si="2"/>
        <v>2014</v>
      </c>
      <c r="N31" t="b">
        <v>0</v>
      </c>
      <c r="O31">
        <v>117</v>
      </c>
      <c r="P31" t="b">
        <v>1</v>
      </c>
      <c r="Q31" s="8">
        <f t="shared" si="3"/>
        <v>1.2333333333333334</v>
      </c>
      <c r="R31" s="10">
        <f t="shared" si="4"/>
        <v>31.623931623931625</v>
      </c>
      <c r="S31" t="s">
        <v>8265</v>
      </c>
      <c r="T31" t="s">
        <v>8311</v>
      </c>
      <c r="U31" t="s">
        <v>8312</v>
      </c>
    </row>
    <row r="32" spans="1:21" ht="43.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s="6">
        <f t="shared" si="0"/>
        <v>41841.959664351853</v>
      </c>
      <c r="L32" s="6">
        <f t="shared" si="1"/>
        <v>41871.959664351853</v>
      </c>
      <c r="M32" s="15">
        <f t="shared" si="2"/>
        <v>2014</v>
      </c>
      <c r="N32" t="b">
        <v>0</v>
      </c>
      <c r="O32">
        <v>53</v>
      </c>
      <c r="P32" t="b">
        <v>1</v>
      </c>
      <c r="Q32" s="8">
        <f t="shared" si="3"/>
        <v>1.0129975</v>
      </c>
      <c r="R32" s="10">
        <f t="shared" si="4"/>
        <v>76.45264150943396</v>
      </c>
      <c r="S32" t="s">
        <v>8265</v>
      </c>
      <c r="T32" t="s">
        <v>8311</v>
      </c>
      <c r="U32" t="s">
        <v>8312</v>
      </c>
    </row>
    <row r="33" spans="1:21" ht="43.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s="6">
        <f t="shared" si="0"/>
        <v>42376.458726851844</v>
      </c>
      <c r="L33" s="6">
        <f t="shared" si="1"/>
        <v>42394.458726851844</v>
      </c>
      <c r="M33" s="15">
        <f t="shared" si="2"/>
        <v>2016</v>
      </c>
      <c r="N33" t="b">
        <v>0</v>
      </c>
      <c r="O33">
        <v>1</v>
      </c>
      <c r="P33" t="b">
        <v>1</v>
      </c>
      <c r="Q33" s="8">
        <f t="shared" si="3"/>
        <v>1</v>
      </c>
      <c r="R33" s="10">
        <f t="shared" si="4"/>
        <v>13</v>
      </c>
      <c r="S33" t="s">
        <v>8265</v>
      </c>
      <c r="T33" t="s">
        <v>8311</v>
      </c>
      <c r="U33" t="s">
        <v>8312</v>
      </c>
    </row>
    <row r="34" spans="1:21" ht="58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s="6">
        <f t="shared" si="0"/>
        <v>42461.294178240736</v>
      </c>
      <c r="L34" s="6">
        <f t="shared" si="1"/>
        <v>42502.832638888889</v>
      </c>
      <c r="M34" s="15">
        <f t="shared" si="2"/>
        <v>2016</v>
      </c>
      <c r="N34" t="b">
        <v>0</v>
      </c>
      <c r="O34">
        <v>89</v>
      </c>
      <c r="P34" t="b">
        <v>1</v>
      </c>
      <c r="Q34" s="8">
        <f t="shared" si="3"/>
        <v>1.0024604569420035</v>
      </c>
      <c r="R34" s="10">
        <f t="shared" si="4"/>
        <v>320.44943820224717</v>
      </c>
      <c r="S34" t="s">
        <v>8265</v>
      </c>
      <c r="T34" t="s">
        <v>8311</v>
      </c>
      <c r="U34" t="s">
        <v>8312</v>
      </c>
    </row>
    <row r="35" spans="1:21" ht="43.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s="6">
        <f t="shared" si="0"/>
        <v>42286.327557870369</v>
      </c>
      <c r="L35" s="6">
        <f t="shared" si="1"/>
        <v>42316.369224537033</v>
      </c>
      <c r="M35" s="15">
        <f t="shared" si="2"/>
        <v>2015</v>
      </c>
      <c r="N35" t="b">
        <v>0</v>
      </c>
      <c r="O35">
        <v>64</v>
      </c>
      <c r="P35" t="b">
        <v>1</v>
      </c>
      <c r="Q35" s="8">
        <f t="shared" si="3"/>
        <v>1.0209523809523811</v>
      </c>
      <c r="R35" s="10">
        <f t="shared" si="4"/>
        <v>83.75</v>
      </c>
      <c r="S35" t="s">
        <v>8265</v>
      </c>
      <c r="T35" t="s">
        <v>8311</v>
      </c>
      <c r="U35" t="s">
        <v>8312</v>
      </c>
    </row>
    <row r="36" spans="1:21" ht="43.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s="6">
        <f t="shared" si="0"/>
        <v>41840.988437499997</v>
      </c>
      <c r="L36" s="6">
        <f t="shared" si="1"/>
        <v>41855.988437499997</v>
      </c>
      <c r="M36" s="15">
        <f t="shared" si="2"/>
        <v>2014</v>
      </c>
      <c r="N36" t="b">
        <v>0</v>
      </c>
      <c r="O36">
        <v>68</v>
      </c>
      <c r="P36" t="b">
        <v>1</v>
      </c>
      <c r="Q36" s="8">
        <f t="shared" si="3"/>
        <v>1.3046153846153845</v>
      </c>
      <c r="R36" s="10">
        <f t="shared" si="4"/>
        <v>49.882352941176471</v>
      </c>
      <c r="S36" t="s">
        <v>8265</v>
      </c>
      <c r="T36" t="s">
        <v>8311</v>
      </c>
      <c r="U36" t="s">
        <v>8312</v>
      </c>
    </row>
    <row r="37" spans="1:21" ht="43.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s="6">
        <f t="shared" si="0"/>
        <v>42097.958495370367</v>
      </c>
      <c r="L37" s="6">
        <f t="shared" si="1"/>
        <v>42121.666666666664</v>
      </c>
      <c r="M37" s="15">
        <f t="shared" si="2"/>
        <v>2015</v>
      </c>
      <c r="N37" t="b">
        <v>0</v>
      </c>
      <c r="O37">
        <v>28</v>
      </c>
      <c r="P37" t="b">
        <v>1</v>
      </c>
      <c r="Q37" s="8">
        <f t="shared" si="3"/>
        <v>1.665</v>
      </c>
      <c r="R37" s="10">
        <f t="shared" si="4"/>
        <v>59.464285714285715</v>
      </c>
      <c r="S37" t="s">
        <v>8265</v>
      </c>
      <c r="T37" t="s">
        <v>8311</v>
      </c>
      <c r="U37" t="s">
        <v>8312</v>
      </c>
    </row>
    <row r="38" spans="1:21" ht="29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s="6">
        <f t="shared" si="0"/>
        <v>42067.973668981482</v>
      </c>
      <c r="L38" s="6">
        <f t="shared" si="1"/>
        <v>42097.93200231481</v>
      </c>
      <c r="M38" s="15">
        <f t="shared" si="2"/>
        <v>2015</v>
      </c>
      <c r="N38" t="b">
        <v>0</v>
      </c>
      <c r="O38">
        <v>44</v>
      </c>
      <c r="P38" t="b">
        <v>1</v>
      </c>
      <c r="Q38" s="8">
        <f t="shared" si="3"/>
        <v>1.4215</v>
      </c>
      <c r="R38" s="10">
        <f t="shared" si="4"/>
        <v>193.84090909090909</v>
      </c>
      <c r="S38" t="s">
        <v>8265</v>
      </c>
      <c r="T38" t="s">
        <v>8311</v>
      </c>
      <c r="U38" t="s">
        <v>8312</v>
      </c>
    </row>
    <row r="39" spans="1:21" ht="43.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s="6">
        <f t="shared" si="0"/>
        <v>42032.359710648147</v>
      </c>
      <c r="L39" s="6">
        <f t="shared" si="1"/>
        <v>42062.359710648147</v>
      </c>
      <c r="M39" s="15">
        <f t="shared" si="2"/>
        <v>2015</v>
      </c>
      <c r="N39" t="b">
        <v>0</v>
      </c>
      <c r="O39">
        <v>253</v>
      </c>
      <c r="P39" t="b">
        <v>1</v>
      </c>
      <c r="Q39" s="8">
        <f t="shared" si="3"/>
        <v>1.8344090909090909</v>
      </c>
      <c r="R39" s="10">
        <f t="shared" si="4"/>
        <v>159.51383399209487</v>
      </c>
      <c r="S39" t="s">
        <v>8265</v>
      </c>
      <c r="T39" t="s">
        <v>8311</v>
      </c>
      <c r="U39" t="s">
        <v>8312</v>
      </c>
    </row>
    <row r="40" spans="1:21" ht="43.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s="6">
        <f t="shared" si="0"/>
        <v>41374.72388888889</v>
      </c>
      <c r="L40" s="6">
        <f t="shared" si="1"/>
        <v>41404.72388888889</v>
      </c>
      <c r="M40" s="15">
        <f t="shared" si="2"/>
        <v>2013</v>
      </c>
      <c r="N40" t="b">
        <v>0</v>
      </c>
      <c r="O40">
        <v>66</v>
      </c>
      <c r="P40" t="b">
        <v>1</v>
      </c>
      <c r="Q40" s="8">
        <f t="shared" si="3"/>
        <v>1.1004</v>
      </c>
      <c r="R40" s="10">
        <f t="shared" si="4"/>
        <v>41.68181818181818</v>
      </c>
      <c r="S40" t="s">
        <v>8265</v>
      </c>
      <c r="T40" t="s">
        <v>8311</v>
      </c>
      <c r="U40" t="s">
        <v>8312</v>
      </c>
    </row>
    <row r="41" spans="1:21" ht="58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s="6">
        <f t="shared" si="0"/>
        <v>41753.713749999995</v>
      </c>
      <c r="L41" s="6">
        <f t="shared" si="1"/>
        <v>41784.624305555553</v>
      </c>
      <c r="M41" s="15">
        <f t="shared" si="2"/>
        <v>2014</v>
      </c>
      <c r="N41" t="b">
        <v>0</v>
      </c>
      <c r="O41">
        <v>217</v>
      </c>
      <c r="P41" t="b">
        <v>1</v>
      </c>
      <c r="Q41" s="8">
        <f t="shared" si="3"/>
        <v>1.3098000000000001</v>
      </c>
      <c r="R41" s="10">
        <f t="shared" si="4"/>
        <v>150.89861751152074</v>
      </c>
      <c r="S41" t="s">
        <v>8265</v>
      </c>
      <c r="T41" t="s">
        <v>8311</v>
      </c>
      <c r="U41" t="s">
        <v>8312</v>
      </c>
    </row>
    <row r="42" spans="1:21" ht="58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s="6">
        <f t="shared" si="0"/>
        <v>41788.880648148144</v>
      </c>
      <c r="L42" s="6">
        <f t="shared" si="1"/>
        <v>41808.833333333328</v>
      </c>
      <c r="M42" s="15">
        <f t="shared" si="2"/>
        <v>2014</v>
      </c>
      <c r="N42" t="b">
        <v>0</v>
      </c>
      <c r="O42">
        <v>16</v>
      </c>
      <c r="P42" t="b">
        <v>1</v>
      </c>
      <c r="Q42" s="8">
        <f t="shared" si="3"/>
        <v>1.0135000000000001</v>
      </c>
      <c r="R42" s="10">
        <f t="shared" si="4"/>
        <v>126.6875</v>
      </c>
      <c r="S42" t="s">
        <v>8265</v>
      </c>
      <c r="T42" t="s">
        <v>8311</v>
      </c>
      <c r="U42" t="s">
        <v>8312</v>
      </c>
    </row>
    <row r="43" spans="1:21" ht="43.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s="6">
        <f t="shared" si="0"/>
        <v>41887.235578703701</v>
      </c>
      <c r="L43" s="6">
        <f t="shared" si="1"/>
        <v>41917.235578703701</v>
      </c>
      <c r="M43" s="15">
        <f t="shared" si="2"/>
        <v>2014</v>
      </c>
      <c r="N43" t="b">
        <v>0</v>
      </c>
      <c r="O43">
        <v>19</v>
      </c>
      <c r="P43" t="b">
        <v>1</v>
      </c>
      <c r="Q43" s="8">
        <f t="shared" si="3"/>
        <v>1</v>
      </c>
      <c r="R43" s="10">
        <f t="shared" si="4"/>
        <v>105.26315789473684</v>
      </c>
      <c r="S43" t="s">
        <v>8265</v>
      </c>
      <c r="T43" t="s">
        <v>8311</v>
      </c>
      <c r="U43" t="s">
        <v>8312</v>
      </c>
    </row>
    <row r="44" spans="1:21" ht="43.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s="6">
        <f t="shared" si="0"/>
        <v>41971.305856481478</v>
      </c>
      <c r="L44" s="6">
        <f t="shared" si="1"/>
        <v>42001.305856481478</v>
      </c>
      <c r="M44" s="15">
        <f t="shared" si="2"/>
        <v>2014</v>
      </c>
      <c r="N44" t="b">
        <v>0</v>
      </c>
      <c r="O44">
        <v>169</v>
      </c>
      <c r="P44" t="b">
        <v>1</v>
      </c>
      <c r="Q44" s="8">
        <f t="shared" si="3"/>
        <v>1.4185714285714286</v>
      </c>
      <c r="R44" s="10">
        <f t="shared" si="4"/>
        <v>117.51479289940828</v>
      </c>
      <c r="S44" t="s">
        <v>8265</v>
      </c>
      <c r="T44" t="s">
        <v>8311</v>
      </c>
      <c r="U44" t="s">
        <v>8312</v>
      </c>
    </row>
    <row r="45" spans="1:21" ht="43.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s="6">
        <f t="shared" si="0"/>
        <v>41802.457013888888</v>
      </c>
      <c r="L45" s="6">
        <f t="shared" si="1"/>
        <v>41832.666666666664</v>
      </c>
      <c r="M45" s="15">
        <f t="shared" si="2"/>
        <v>2014</v>
      </c>
      <c r="N45" t="b">
        <v>0</v>
      </c>
      <c r="O45">
        <v>263</v>
      </c>
      <c r="P45" t="b">
        <v>1</v>
      </c>
      <c r="Q45" s="8">
        <f t="shared" si="3"/>
        <v>3.0865999999999998</v>
      </c>
      <c r="R45" s="10">
        <f t="shared" si="4"/>
        <v>117.36121673003802</v>
      </c>
      <c r="S45" t="s">
        <v>8265</v>
      </c>
      <c r="T45" t="s">
        <v>8311</v>
      </c>
      <c r="U45" t="s">
        <v>8312</v>
      </c>
    </row>
    <row r="46" spans="1:21" ht="58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s="6">
        <f t="shared" si="0"/>
        <v>41873.765474537031</v>
      </c>
      <c r="L46" s="6">
        <f t="shared" si="1"/>
        <v>41918.765474537031</v>
      </c>
      <c r="M46" s="15">
        <f t="shared" si="2"/>
        <v>2014</v>
      </c>
      <c r="N46" t="b">
        <v>0</v>
      </c>
      <c r="O46">
        <v>15</v>
      </c>
      <c r="P46" t="b">
        <v>1</v>
      </c>
      <c r="Q46" s="8">
        <f t="shared" si="3"/>
        <v>1</v>
      </c>
      <c r="R46" s="10">
        <f t="shared" si="4"/>
        <v>133.33333333333334</v>
      </c>
      <c r="S46" t="s">
        <v>8265</v>
      </c>
      <c r="T46" t="s">
        <v>8311</v>
      </c>
      <c r="U46" t="s">
        <v>8312</v>
      </c>
    </row>
    <row r="47" spans="1:21" ht="43.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s="6">
        <f t="shared" si="0"/>
        <v>42457.290590277778</v>
      </c>
      <c r="L47" s="6">
        <f t="shared" si="1"/>
        <v>42487.290590277778</v>
      </c>
      <c r="M47" s="15">
        <f t="shared" si="2"/>
        <v>2016</v>
      </c>
      <c r="N47" t="b">
        <v>0</v>
      </c>
      <c r="O47">
        <v>61</v>
      </c>
      <c r="P47" t="b">
        <v>1</v>
      </c>
      <c r="Q47" s="8">
        <f t="shared" si="3"/>
        <v>1.2</v>
      </c>
      <c r="R47" s="10">
        <f t="shared" si="4"/>
        <v>98.360655737704917</v>
      </c>
      <c r="S47" t="s">
        <v>8265</v>
      </c>
      <c r="T47" t="s">
        <v>8311</v>
      </c>
      <c r="U47" t="s">
        <v>8312</v>
      </c>
    </row>
    <row r="48" spans="1:21" ht="43.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s="6">
        <f t="shared" si="0"/>
        <v>42323.631643518514</v>
      </c>
      <c r="L48" s="6">
        <f t="shared" si="1"/>
        <v>42353.631643518514</v>
      </c>
      <c r="M48" s="15">
        <f t="shared" si="2"/>
        <v>2015</v>
      </c>
      <c r="N48" t="b">
        <v>0</v>
      </c>
      <c r="O48">
        <v>45</v>
      </c>
      <c r="P48" t="b">
        <v>1</v>
      </c>
      <c r="Q48" s="8">
        <f t="shared" si="3"/>
        <v>1.0416666666666667</v>
      </c>
      <c r="R48" s="10">
        <f t="shared" si="4"/>
        <v>194.44444444444446</v>
      </c>
      <c r="S48" t="s">
        <v>8265</v>
      </c>
      <c r="T48" t="s">
        <v>8311</v>
      </c>
      <c r="U48" t="s">
        <v>8312</v>
      </c>
    </row>
    <row r="49" spans="1:21" ht="58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s="6">
        <f t="shared" si="0"/>
        <v>41932.486192129625</v>
      </c>
      <c r="L49" s="6">
        <f t="shared" si="1"/>
        <v>41992.527858796289</v>
      </c>
      <c r="M49" s="15">
        <f t="shared" si="2"/>
        <v>2014</v>
      </c>
      <c r="N49" t="b">
        <v>0</v>
      </c>
      <c r="O49">
        <v>70</v>
      </c>
      <c r="P49" t="b">
        <v>1</v>
      </c>
      <c r="Q49" s="8">
        <f t="shared" si="3"/>
        <v>1.0761100000000001</v>
      </c>
      <c r="R49" s="10">
        <f t="shared" si="4"/>
        <v>76.865000000000009</v>
      </c>
      <c r="S49" t="s">
        <v>8265</v>
      </c>
      <c r="T49" t="s">
        <v>8311</v>
      </c>
      <c r="U49" t="s">
        <v>8312</v>
      </c>
    </row>
    <row r="50" spans="1:21" ht="43.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s="6">
        <f t="shared" si="0"/>
        <v>42033.183564814812</v>
      </c>
      <c r="L50" s="6">
        <f t="shared" si="1"/>
        <v>42064.166666666664</v>
      </c>
      <c r="M50" s="15">
        <f t="shared" si="2"/>
        <v>2015</v>
      </c>
      <c r="N50" t="b">
        <v>0</v>
      </c>
      <c r="O50">
        <v>38</v>
      </c>
      <c r="P50" t="b">
        <v>1</v>
      </c>
      <c r="Q50" s="8">
        <f t="shared" si="3"/>
        <v>1.0794999999999999</v>
      </c>
      <c r="R50" s="10">
        <f t="shared" si="4"/>
        <v>56.815789473684212</v>
      </c>
      <c r="S50" t="s">
        <v>8265</v>
      </c>
      <c r="T50" t="s">
        <v>8311</v>
      </c>
      <c r="U50" t="s">
        <v>8312</v>
      </c>
    </row>
    <row r="51" spans="1:21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s="6">
        <f t="shared" si="0"/>
        <v>42270.843113425923</v>
      </c>
      <c r="L51" s="6">
        <f t="shared" si="1"/>
        <v>42300.843113425923</v>
      </c>
      <c r="M51" s="15">
        <f t="shared" si="2"/>
        <v>2015</v>
      </c>
      <c r="N51" t="b">
        <v>0</v>
      </c>
      <c r="O51">
        <v>87</v>
      </c>
      <c r="P51" t="b">
        <v>1</v>
      </c>
      <c r="Q51" s="8">
        <f t="shared" si="3"/>
        <v>1</v>
      </c>
      <c r="R51" s="10">
        <f t="shared" si="4"/>
        <v>137.93103448275863</v>
      </c>
      <c r="S51" t="s">
        <v>8265</v>
      </c>
      <c r="T51" t="s">
        <v>8311</v>
      </c>
      <c r="U51" t="s">
        <v>8312</v>
      </c>
    </row>
    <row r="52" spans="1:21" ht="43.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s="6">
        <f t="shared" si="0"/>
        <v>41995.419652777775</v>
      </c>
      <c r="L52" s="6">
        <f t="shared" si="1"/>
        <v>42034.374999999993</v>
      </c>
      <c r="M52" s="15">
        <f t="shared" si="2"/>
        <v>2014</v>
      </c>
      <c r="N52" t="b">
        <v>0</v>
      </c>
      <c r="O52">
        <v>22</v>
      </c>
      <c r="P52" t="b">
        <v>1</v>
      </c>
      <c r="Q52" s="8">
        <f t="shared" si="3"/>
        <v>1</v>
      </c>
      <c r="R52" s="10">
        <f t="shared" si="4"/>
        <v>27.272727272727273</v>
      </c>
      <c r="S52" t="s">
        <v>8265</v>
      </c>
      <c r="T52" t="s">
        <v>8311</v>
      </c>
      <c r="U52" t="s">
        <v>8312</v>
      </c>
    </row>
    <row r="53" spans="1:21" ht="43.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s="6">
        <f t="shared" si="0"/>
        <v>42196.59533564814</v>
      </c>
      <c r="L53" s="6">
        <f t="shared" si="1"/>
        <v>42226.59533564814</v>
      </c>
      <c r="M53" s="15">
        <f t="shared" si="2"/>
        <v>2015</v>
      </c>
      <c r="N53" t="b">
        <v>0</v>
      </c>
      <c r="O53">
        <v>119</v>
      </c>
      <c r="P53" t="b">
        <v>1</v>
      </c>
      <c r="Q53" s="8">
        <f t="shared" si="3"/>
        <v>1.2801818181818181</v>
      </c>
      <c r="R53" s="10">
        <f t="shared" si="4"/>
        <v>118.33613445378151</v>
      </c>
      <c r="S53" t="s">
        <v>8265</v>
      </c>
      <c r="T53" t="s">
        <v>8311</v>
      </c>
      <c r="U53" t="s">
        <v>8312</v>
      </c>
    </row>
    <row r="54" spans="1:21" ht="43.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s="6">
        <f t="shared" si="0"/>
        <v>41807.368587962963</v>
      </c>
      <c r="L54" s="6">
        <f t="shared" si="1"/>
        <v>41837.368587962963</v>
      </c>
      <c r="M54" s="15">
        <f t="shared" si="2"/>
        <v>2014</v>
      </c>
      <c r="N54" t="b">
        <v>0</v>
      </c>
      <c r="O54">
        <v>52</v>
      </c>
      <c r="P54" t="b">
        <v>1</v>
      </c>
      <c r="Q54" s="8">
        <f t="shared" si="3"/>
        <v>1.1620999999999999</v>
      </c>
      <c r="R54" s="10">
        <f t="shared" si="4"/>
        <v>223.48076923076923</v>
      </c>
      <c r="S54" t="s">
        <v>8265</v>
      </c>
      <c r="T54" t="s">
        <v>8311</v>
      </c>
      <c r="U54" t="s">
        <v>8312</v>
      </c>
    </row>
    <row r="55" spans="1:21" ht="29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s="6">
        <f t="shared" si="0"/>
        <v>41719.215798611105</v>
      </c>
      <c r="L55" s="6">
        <f t="shared" si="1"/>
        <v>41733.583333333328</v>
      </c>
      <c r="M55" s="15">
        <f t="shared" si="2"/>
        <v>2014</v>
      </c>
      <c r="N55" t="b">
        <v>0</v>
      </c>
      <c r="O55">
        <v>117</v>
      </c>
      <c r="P55" t="b">
        <v>1</v>
      </c>
      <c r="Q55" s="8">
        <f t="shared" si="3"/>
        <v>1.0963333333333334</v>
      </c>
      <c r="R55" s="10">
        <f t="shared" si="4"/>
        <v>28.111111111111111</v>
      </c>
      <c r="S55" t="s">
        <v>8265</v>
      </c>
      <c r="T55" t="s">
        <v>8311</v>
      </c>
      <c r="U55" t="s">
        <v>8312</v>
      </c>
    </row>
    <row r="56" spans="1:21" ht="58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s="6">
        <f t="shared" si="0"/>
        <v>42333.379872685182</v>
      </c>
      <c r="L56" s="6">
        <f t="shared" si="1"/>
        <v>42363.379872685182</v>
      </c>
      <c r="M56" s="15">
        <f t="shared" si="2"/>
        <v>2015</v>
      </c>
      <c r="N56" t="b">
        <v>0</v>
      </c>
      <c r="O56">
        <v>52</v>
      </c>
      <c r="P56" t="b">
        <v>1</v>
      </c>
      <c r="Q56" s="8">
        <f t="shared" si="3"/>
        <v>1.01</v>
      </c>
      <c r="R56" s="10">
        <f t="shared" si="4"/>
        <v>194.23076923076923</v>
      </c>
      <c r="S56" t="s">
        <v>8265</v>
      </c>
      <c r="T56" t="s">
        <v>8311</v>
      </c>
      <c r="U56" t="s">
        <v>8312</v>
      </c>
    </row>
    <row r="57" spans="1:21" ht="43.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s="6">
        <f t="shared" si="0"/>
        <v>42496.635601851849</v>
      </c>
      <c r="L57" s="6">
        <f t="shared" si="1"/>
        <v>42517.635601851849</v>
      </c>
      <c r="M57" s="15">
        <f t="shared" si="2"/>
        <v>2016</v>
      </c>
      <c r="N57" t="b">
        <v>0</v>
      </c>
      <c r="O57">
        <v>86</v>
      </c>
      <c r="P57" t="b">
        <v>1</v>
      </c>
      <c r="Q57" s="8">
        <f t="shared" si="3"/>
        <v>1.2895348837209302</v>
      </c>
      <c r="R57" s="10">
        <f t="shared" si="4"/>
        <v>128.95348837209303</v>
      </c>
      <c r="S57" t="s">
        <v>8265</v>
      </c>
      <c r="T57" t="s">
        <v>8311</v>
      </c>
      <c r="U57" t="s">
        <v>8312</v>
      </c>
    </row>
    <row r="58" spans="1:21" ht="29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s="6">
        <f t="shared" si="0"/>
        <v>42149.215555555558</v>
      </c>
      <c r="L58" s="6">
        <f t="shared" si="1"/>
        <v>42163.333333333336</v>
      </c>
      <c r="M58" s="15">
        <f t="shared" si="2"/>
        <v>2015</v>
      </c>
      <c r="N58" t="b">
        <v>0</v>
      </c>
      <c r="O58">
        <v>174</v>
      </c>
      <c r="P58" t="b">
        <v>1</v>
      </c>
      <c r="Q58" s="8">
        <f t="shared" si="3"/>
        <v>1.0726249999999999</v>
      </c>
      <c r="R58" s="10">
        <f t="shared" si="4"/>
        <v>49.316091954022987</v>
      </c>
      <c r="S58" t="s">
        <v>8265</v>
      </c>
      <c r="T58" t="s">
        <v>8311</v>
      </c>
      <c r="U58" t="s">
        <v>8312</v>
      </c>
    </row>
    <row r="59" spans="1:21" ht="43.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s="6">
        <f t="shared" si="0"/>
        <v>42089.499560185184</v>
      </c>
      <c r="L59" s="6">
        <f t="shared" si="1"/>
        <v>42119.499560185184</v>
      </c>
      <c r="M59" s="15">
        <f t="shared" si="2"/>
        <v>2015</v>
      </c>
      <c r="N59" t="b">
        <v>0</v>
      </c>
      <c r="O59">
        <v>69</v>
      </c>
      <c r="P59" t="b">
        <v>1</v>
      </c>
      <c r="Q59" s="8">
        <f t="shared" si="3"/>
        <v>1.0189999999999999</v>
      </c>
      <c r="R59" s="10">
        <f t="shared" si="4"/>
        <v>221.52173913043478</v>
      </c>
      <c r="S59" t="s">
        <v>8265</v>
      </c>
      <c r="T59" t="s">
        <v>8311</v>
      </c>
      <c r="U59" t="s">
        <v>8312</v>
      </c>
    </row>
    <row r="60" spans="1:21" ht="43.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s="6">
        <f t="shared" si="0"/>
        <v>41932.411712962959</v>
      </c>
      <c r="L60" s="6">
        <f t="shared" si="1"/>
        <v>41962.453379629624</v>
      </c>
      <c r="M60" s="15">
        <f t="shared" si="2"/>
        <v>2014</v>
      </c>
      <c r="N60" t="b">
        <v>0</v>
      </c>
      <c r="O60">
        <v>75</v>
      </c>
      <c r="P60" t="b">
        <v>1</v>
      </c>
      <c r="Q60" s="8">
        <f t="shared" si="3"/>
        <v>1.0290999999999999</v>
      </c>
      <c r="R60" s="10">
        <f t="shared" si="4"/>
        <v>137.21333333333334</v>
      </c>
      <c r="S60" t="s">
        <v>8265</v>
      </c>
      <c r="T60" t="s">
        <v>8311</v>
      </c>
      <c r="U60" t="s">
        <v>8312</v>
      </c>
    </row>
    <row r="61" spans="1:21" ht="43.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s="6">
        <f t="shared" si="0"/>
        <v>42229.902499999997</v>
      </c>
      <c r="L61" s="6">
        <f t="shared" si="1"/>
        <v>42261.541666666664</v>
      </c>
      <c r="M61" s="15">
        <f t="shared" si="2"/>
        <v>2015</v>
      </c>
      <c r="N61" t="b">
        <v>0</v>
      </c>
      <c r="O61">
        <v>33</v>
      </c>
      <c r="P61" t="b">
        <v>1</v>
      </c>
      <c r="Q61" s="8">
        <f t="shared" si="3"/>
        <v>1.0012570000000001</v>
      </c>
      <c r="R61" s="10">
        <f t="shared" si="4"/>
        <v>606.82242424242418</v>
      </c>
      <c r="S61" t="s">
        <v>8265</v>
      </c>
      <c r="T61" t="s">
        <v>8311</v>
      </c>
      <c r="U61" t="s">
        <v>8312</v>
      </c>
    </row>
    <row r="62" spans="1:21" ht="43.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s="6">
        <f t="shared" si="0"/>
        <v>41701.568483796298</v>
      </c>
      <c r="L62" s="6">
        <f t="shared" si="1"/>
        <v>41720.666666666664</v>
      </c>
      <c r="M62" s="15">
        <f t="shared" si="2"/>
        <v>2014</v>
      </c>
      <c r="N62" t="b">
        <v>0</v>
      </c>
      <c r="O62">
        <v>108</v>
      </c>
      <c r="P62" t="b">
        <v>1</v>
      </c>
      <c r="Q62" s="8">
        <f t="shared" si="3"/>
        <v>1.0329622222222221</v>
      </c>
      <c r="R62" s="10">
        <f t="shared" si="4"/>
        <v>43.040092592592593</v>
      </c>
      <c r="S62" t="s">
        <v>8266</v>
      </c>
      <c r="T62" t="s">
        <v>8311</v>
      </c>
      <c r="U62" t="s">
        <v>8313</v>
      </c>
    </row>
    <row r="63" spans="1:21" ht="43.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s="6">
        <f t="shared" si="0"/>
        <v>41409.480983796289</v>
      </c>
      <c r="L63" s="6">
        <f t="shared" si="1"/>
        <v>41431.480983796289</v>
      </c>
      <c r="M63" s="15">
        <f t="shared" si="2"/>
        <v>2013</v>
      </c>
      <c r="N63" t="b">
        <v>0</v>
      </c>
      <c r="O63">
        <v>23</v>
      </c>
      <c r="P63" t="b">
        <v>1</v>
      </c>
      <c r="Q63" s="8">
        <f t="shared" si="3"/>
        <v>1.4830000000000001</v>
      </c>
      <c r="R63" s="10">
        <f t="shared" si="4"/>
        <v>322.39130434782606</v>
      </c>
      <c r="S63" t="s">
        <v>8266</v>
      </c>
      <c r="T63" t="s">
        <v>8311</v>
      </c>
      <c r="U63" t="s">
        <v>8313</v>
      </c>
    </row>
    <row r="64" spans="1:21" ht="43.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s="6">
        <f t="shared" si="0"/>
        <v>41311.466180555552</v>
      </c>
      <c r="L64" s="6">
        <f t="shared" si="1"/>
        <v>41336.466180555552</v>
      </c>
      <c r="M64" s="15">
        <f t="shared" si="2"/>
        <v>2013</v>
      </c>
      <c r="N64" t="b">
        <v>0</v>
      </c>
      <c r="O64">
        <v>48</v>
      </c>
      <c r="P64" t="b">
        <v>1</v>
      </c>
      <c r="Q64" s="8">
        <f t="shared" si="3"/>
        <v>1.5473333333333332</v>
      </c>
      <c r="R64" s="10">
        <f t="shared" si="4"/>
        <v>96.708333333333329</v>
      </c>
      <c r="S64" t="s">
        <v>8266</v>
      </c>
      <c r="T64" t="s">
        <v>8311</v>
      </c>
      <c r="U64" t="s">
        <v>8313</v>
      </c>
    </row>
    <row r="65" spans="1:21" ht="43.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s="6">
        <f t="shared" si="0"/>
        <v>41612.578854166662</v>
      </c>
      <c r="L65" s="6">
        <f t="shared" si="1"/>
        <v>41635.874305555553</v>
      </c>
      <c r="M65" s="15">
        <f t="shared" si="2"/>
        <v>2013</v>
      </c>
      <c r="N65" t="b">
        <v>0</v>
      </c>
      <c r="O65">
        <v>64</v>
      </c>
      <c r="P65" t="b">
        <v>1</v>
      </c>
      <c r="Q65" s="8">
        <f t="shared" si="3"/>
        <v>1.1351849999999999</v>
      </c>
      <c r="R65" s="10">
        <f t="shared" si="4"/>
        <v>35.474531249999998</v>
      </c>
      <c r="S65" t="s">
        <v>8266</v>
      </c>
      <c r="T65" t="s">
        <v>8311</v>
      </c>
      <c r="U65" t="s">
        <v>8313</v>
      </c>
    </row>
    <row r="66" spans="1:21" ht="58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s="6">
        <f t="shared" si="0"/>
        <v>41432.684965277775</v>
      </c>
      <c r="L66" s="6">
        <f t="shared" si="1"/>
        <v>41462.684965277775</v>
      </c>
      <c r="M66" s="15">
        <f t="shared" si="2"/>
        <v>2013</v>
      </c>
      <c r="N66" t="b">
        <v>0</v>
      </c>
      <c r="O66">
        <v>24</v>
      </c>
      <c r="P66" t="b">
        <v>1</v>
      </c>
      <c r="Q66" s="8">
        <f t="shared" si="3"/>
        <v>1.7333333333333334</v>
      </c>
      <c r="R66" s="10">
        <f t="shared" si="4"/>
        <v>86.666666666666671</v>
      </c>
      <c r="S66" t="s">
        <v>8266</v>
      </c>
      <c r="T66" t="s">
        <v>8311</v>
      </c>
      <c r="U66" t="s">
        <v>8313</v>
      </c>
    </row>
    <row r="67" spans="1:21" ht="43.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s="6">
        <f t="shared" ref="K67:K130" si="5">(J67/86400)+25569+(-8/24)</f>
        <v>41835.487893518519</v>
      </c>
      <c r="L67" s="6">
        <f t="shared" ref="L67:L130" si="6">(I67/86400)+25569+(-8/24)</f>
        <v>41861.915972222218</v>
      </c>
      <c r="M67" s="15">
        <f t="shared" ref="M67:M130" si="7">YEAR(K67)</f>
        <v>2014</v>
      </c>
      <c r="N67" t="b">
        <v>0</v>
      </c>
      <c r="O67">
        <v>57</v>
      </c>
      <c r="P67" t="b">
        <v>1</v>
      </c>
      <c r="Q67" s="8">
        <f t="shared" ref="Q67:Q130" si="8">E67/D67</f>
        <v>1.0752857142857142</v>
      </c>
      <c r="R67" s="10">
        <f t="shared" ref="R67:R130" si="9">IFERROR(E67/O67,0)</f>
        <v>132.05263157894737</v>
      </c>
      <c r="S67" t="s">
        <v>8266</v>
      </c>
      <c r="T67" t="s">
        <v>8311</v>
      </c>
      <c r="U67" t="s">
        <v>8313</v>
      </c>
    </row>
    <row r="68" spans="1:21" ht="29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s="6">
        <f t="shared" si="5"/>
        <v>42539.516435185178</v>
      </c>
      <c r="L68" s="6">
        <f t="shared" si="6"/>
        <v>42569.516435185178</v>
      </c>
      <c r="M68" s="15">
        <f t="shared" si="7"/>
        <v>2016</v>
      </c>
      <c r="N68" t="b">
        <v>0</v>
      </c>
      <c r="O68">
        <v>26</v>
      </c>
      <c r="P68" t="b">
        <v>1</v>
      </c>
      <c r="Q68" s="8">
        <f t="shared" si="8"/>
        <v>1.1859999999999999</v>
      </c>
      <c r="R68" s="10">
        <f t="shared" si="9"/>
        <v>91.230769230769226</v>
      </c>
      <c r="S68" t="s">
        <v>8266</v>
      </c>
      <c r="T68" t="s">
        <v>8311</v>
      </c>
      <c r="U68" t="s">
        <v>8313</v>
      </c>
    </row>
    <row r="69" spans="1:21" ht="43.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s="6">
        <f t="shared" si="5"/>
        <v>41075.250046296293</v>
      </c>
      <c r="L69" s="6">
        <f t="shared" si="6"/>
        <v>41105.250046296293</v>
      </c>
      <c r="M69" s="15">
        <f t="shared" si="7"/>
        <v>2012</v>
      </c>
      <c r="N69" t="b">
        <v>0</v>
      </c>
      <c r="O69">
        <v>20</v>
      </c>
      <c r="P69" t="b">
        <v>1</v>
      </c>
      <c r="Q69" s="8">
        <f t="shared" si="8"/>
        <v>1.1625000000000001</v>
      </c>
      <c r="R69" s="10">
        <f t="shared" si="9"/>
        <v>116.25</v>
      </c>
      <c r="S69" t="s">
        <v>8266</v>
      </c>
      <c r="T69" t="s">
        <v>8311</v>
      </c>
      <c r="U69" t="s">
        <v>8313</v>
      </c>
    </row>
    <row r="70" spans="1:21" ht="58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s="6">
        <f t="shared" si="5"/>
        <v>41663.23600694444</v>
      </c>
      <c r="L70" s="6">
        <f t="shared" si="6"/>
        <v>41693.23600694444</v>
      </c>
      <c r="M70" s="15">
        <f t="shared" si="7"/>
        <v>2014</v>
      </c>
      <c r="N70" t="b">
        <v>0</v>
      </c>
      <c r="O70">
        <v>36</v>
      </c>
      <c r="P70" t="b">
        <v>1</v>
      </c>
      <c r="Q70" s="8">
        <f t="shared" si="8"/>
        <v>1.2716666666666667</v>
      </c>
      <c r="R70" s="10">
        <f t="shared" si="9"/>
        <v>21.194444444444443</v>
      </c>
      <c r="S70" t="s">
        <v>8266</v>
      </c>
      <c r="T70" t="s">
        <v>8311</v>
      </c>
      <c r="U70" t="s">
        <v>8313</v>
      </c>
    </row>
    <row r="71" spans="1:21" ht="43.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s="6">
        <f t="shared" si="5"/>
        <v>40785.854456018518</v>
      </c>
      <c r="L71" s="6">
        <f t="shared" si="6"/>
        <v>40817.957638888889</v>
      </c>
      <c r="M71" s="15">
        <f t="shared" si="7"/>
        <v>2011</v>
      </c>
      <c r="N71" t="b">
        <v>0</v>
      </c>
      <c r="O71">
        <v>178</v>
      </c>
      <c r="P71" t="b">
        <v>1</v>
      </c>
      <c r="Q71" s="8">
        <f t="shared" si="8"/>
        <v>1.109423</v>
      </c>
      <c r="R71" s="10">
        <f t="shared" si="9"/>
        <v>62.327134831460668</v>
      </c>
      <c r="S71" t="s">
        <v>8266</v>
      </c>
      <c r="T71" t="s">
        <v>8311</v>
      </c>
      <c r="U71" t="s">
        <v>8313</v>
      </c>
    </row>
    <row r="72" spans="1:21" ht="43.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s="6">
        <f t="shared" si="5"/>
        <v>40730.563020833331</v>
      </c>
      <c r="L72" s="6">
        <f t="shared" si="6"/>
        <v>40790.563020833331</v>
      </c>
      <c r="M72" s="15">
        <f t="shared" si="7"/>
        <v>2011</v>
      </c>
      <c r="N72" t="b">
        <v>0</v>
      </c>
      <c r="O72">
        <v>17</v>
      </c>
      <c r="P72" t="b">
        <v>1</v>
      </c>
      <c r="Q72" s="8">
        <f t="shared" si="8"/>
        <v>1.272</v>
      </c>
      <c r="R72" s="10">
        <f t="shared" si="9"/>
        <v>37.411764705882355</v>
      </c>
      <c r="S72" t="s">
        <v>8266</v>
      </c>
      <c r="T72" t="s">
        <v>8311</v>
      </c>
      <c r="U72" t="s">
        <v>8313</v>
      </c>
    </row>
    <row r="73" spans="1:21" ht="43.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s="6">
        <f t="shared" si="5"/>
        <v>40996.938159722216</v>
      </c>
      <c r="L73" s="6">
        <f t="shared" si="6"/>
        <v>41056.938159722216</v>
      </c>
      <c r="M73" s="15">
        <f t="shared" si="7"/>
        <v>2012</v>
      </c>
      <c r="N73" t="b">
        <v>0</v>
      </c>
      <c r="O73">
        <v>32</v>
      </c>
      <c r="P73" t="b">
        <v>1</v>
      </c>
      <c r="Q73" s="8">
        <f t="shared" si="8"/>
        <v>1.2394444444444443</v>
      </c>
      <c r="R73" s="10">
        <f t="shared" si="9"/>
        <v>69.71875</v>
      </c>
      <c r="S73" t="s">
        <v>8266</v>
      </c>
      <c r="T73" t="s">
        <v>8311</v>
      </c>
      <c r="U73" t="s">
        <v>8313</v>
      </c>
    </row>
    <row r="74" spans="1:21" ht="43.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s="6">
        <f t="shared" si="5"/>
        <v>41207.676863425928</v>
      </c>
      <c r="L74" s="6">
        <f t="shared" si="6"/>
        <v>41227.666666666664</v>
      </c>
      <c r="M74" s="15">
        <f t="shared" si="7"/>
        <v>2012</v>
      </c>
      <c r="N74" t="b">
        <v>0</v>
      </c>
      <c r="O74">
        <v>41</v>
      </c>
      <c r="P74" t="b">
        <v>1</v>
      </c>
      <c r="Q74" s="8">
        <f t="shared" si="8"/>
        <v>1.084090909090909</v>
      </c>
      <c r="R74" s="10">
        <f t="shared" si="9"/>
        <v>58.170731707317074</v>
      </c>
      <c r="S74" t="s">
        <v>8266</v>
      </c>
      <c r="T74" t="s">
        <v>8311</v>
      </c>
      <c r="U74" t="s">
        <v>8313</v>
      </c>
    </row>
    <row r="75" spans="1:21" ht="43.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s="6">
        <f t="shared" si="5"/>
        <v>40587.423425925925</v>
      </c>
      <c r="L75" s="6">
        <f t="shared" si="6"/>
        <v>40665.832638888889</v>
      </c>
      <c r="M75" s="15">
        <f t="shared" si="7"/>
        <v>2011</v>
      </c>
      <c r="N75" t="b">
        <v>0</v>
      </c>
      <c r="O75">
        <v>18</v>
      </c>
      <c r="P75" t="b">
        <v>1</v>
      </c>
      <c r="Q75" s="8">
        <f t="shared" si="8"/>
        <v>1</v>
      </c>
      <c r="R75" s="10">
        <f t="shared" si="9"/>
        <v>50</v>
      </c>
      <c r="S75" t="s">
        <v>8266</v>
      </c>
      <c r="T75" t="s">
        <v>8311</v>
      </c>
      <c r="U75" t="s">
        <v>8313</v>
      </c>
    </row>
    <row r="76" spans="1:21" ht="43.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s="6">
        <f t="shared" si="5"/>
        <v>42360.153877314813</v>
      </c>
      <c r="L76" s="6">
        <f t="shared" si="6"/>
        <v>42390.153877314813</v>
      </c>
      <c r="M76" s="15">
        <f t="shared" si="7"/>
        <v>2015</v>
      </c>
      <c r="N76" t="b">
        <v>0</v>
      </c>
      <c r="O76">
        <v>29</v>
      </c>
      <c r="P76" t="b">
        <v>1</v>
      </c>
      <c r="Q76" s="8">
        <f t="shared" si="8"/>
        <v>1.1293199999999999</v>
      </c>
      <c r="R76" s="10">
        <f t="shared" si="9"/>
        <v>19.471034482758618</v>
      </c>
      <c r="S76" t="s">
        <v>8266</v>
      </c>
      <c r="T76" t="s">
        <v>8311</v>
      </c>
      <c r="U76" t="s">
        <v>8313</v>
      </c>
    </row>
    <row r="77" spans="1:21" ht="43.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s="6">
        <f t="shared" si="5"/>
        <v>41356.875833333332</v>
      </c>
      <c r="L77" s="6">
        <f t="shared" si="6"/>
        <v>41386.875833333332</v>
      </c>
      <c r="M77" s="15">
        <f t="shared" si="7"/>
        <v>2013</v>
      </c>
      <c r="N77" t="b">
        <v>0</v>
      </c>
      <c r="O77">
        <v>47</v>
      </c>
      <c r="P77" t="b">
        <v>1</v>
      </c>
      <c r="Q77" s="8">
        <f t="shared" si="8"/>
        <v>1.1542857142857144</v>
      </c>
      <c r="R77" s="10">
        <f t="shared" si="9"/>
        <v>85.957446808510639</v>
      </c>
      <c r="S77" t="s">
        <v>8266</v>
      </c>
      <c r="T77" t="s">
        <v>8311</v>
      </c>
      <c r="U77" t="s">
        <v>8313</v>
      </c>
    </row>
    <row r="78" spans="1:21" ht="43.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s="6">
        <f t="shared" si="5"/>
        <v>40844.358310185184</v>
      </c>
      <c r="L78" s="6">
        <f t="shared" si="6"/>
        <v>40904.399976851848</v>
      </c>
      <c r="M78" s="15">
        <f t="shared" si="7"/>
        <v>2011</v>
      </c>
      <c r="N78" t="b">
        <v>0</v>
      </c>
      <c r="O78">
        <v>15</v>
      </c>
      <c r="P78" t="b">
        <v>1</v>
      </c>
      <c r="Q78" s="8">
        <f t="shared" si="8"/>
        <v>1.5333333333333334</v>
      </c>
      <c r="R78" s="10">
        <f t="shared" si="9"/>
        <v>30.666666666666668</v>
      </c>
      <c r="S78" t="s">
        <v>8266</v>
      </c>
      <c r="T78" t="s">
        <v>8311</v>
      </c>
      <c r="U78" t="s">
        <v>8313</v>
      </c>
    </row>
    <row r="79" spans="1:21" ht="43.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s="6">
        <f t="shared" si="5"/>
        <v>40996.811539351846</v>
      </c>
      <c r="L79" s="6">
        <f t="shared" si="6"/>
        <v>41049.790972222218</v>
      </c>
      <c r="M79" s="15">
        <f t="shared" si="7"/>
        <v>2012</v>
      </c>
      <c r="N79" t="b">
        <v>0</v>
      </c>
      <c r="O79">
        <v>26</v>
      </c>
      <c r="P79" t="b">
        <v>1</v>
      </c>
      <c r="Q79" s="8">
        <f t="shared" si="8"/>
        <v>3.9249999999999998</v>
      </c>
      <c r="R79" s="10">
        <f t="shared" si="9"/>
        <v>60.384615384615387</v>
      </c>
      <c r="S79" t="s">
        <v>8266</v>
      </c>
      <c r="T79" t="s">
        <v>8311</v>
      </c>
      <c r="U79" t="s">
        <v>8313</v>
      </c>
    </row>
    <row r="80" spans="1:21" ht="87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s="6">
        <f t="shared" si="5"/>
        <v>42604.397233796299</v>
      </c>
      <c r="L80" s="6">
        <f t="shared" si="6"/>
        <v>42614.397233796299</v>
      </c>
      <c r="M80" s="15">
        <f t="shared" si="7"/>
        <v>2016</v>
      </c>
      <c r="N80" t="b">
        <v>0</v>
      </c>
      <c r="O80">
        <v>35</v>
      </c>
      <c r="P80" t="b">
        <v>1</v>
      </c>
      <c r="Q80" s="8">
        <f t="shared" si="8"/>
        <v>27.02</v>
      </c>
      <c r="R80" s="10">
        <f t="shared" si="9"/>
        <v>38.6</v>
      </c>
      <c r="S80" t="s">
        <v>8266</v>
      </c>
      <c r="T80" t="s">
        <v>8311</v>
      </c>
      <c r="U80" t="s">
        <v>8313</v>
      </c>
    </row>
    <row r="81" spans="1:21" ht="43.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s="6">
        <f t="shared" si="5"/>
        <v>41724.443206018514</v>
      </c>
      <c r="L81" s="6">
        <f t="shared" si="6"/>
        <v>41754.443206018514</v>
      </c>
      <c r="M81" s="15">
        <f t="shared" si="7"/>
        <v>2014</v>
      </c>
      <c r="N81" t="b">
        <v>0</v>
      </c>
      <c r="O81">
        <v>41</v>
      </c>
      <c r="P81" t="b">
        <v>1</v>
      </c>
      <c r="Q81" s="8">
        <f t="shared" si="8"/>
        <v>1.27</v>
      </c>
      <c r="R81" s="10">
        <f t="shared" si="9"/>
        <v>40.268292682926827</v>
      </c>
      <c r="S81" t="s">
        <v>8266</v>
      </c>
      <c r="T81" t="s">
        <v>8311</v>
      </c>
      <c r="U81" t="s">
        <v>8313</v>
      </c>
    </row>
    <row r="82" spans="1:21" ht="43.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s="6">
        <f t="shared" si="5"/>
        <v>41582.750648148147</v>
      </c>
      <c r="L82" s="6">
        <f t="shared" si="6"/>
        <v>41617.750648148147</v>
      </c>
      <c r="M82" s="15">
        <f t="shared" si="7"/>
        <v>2013</v>
      </c>
      <c r="N82" t="b">
        <v>0</v>
      </c>
      <c r="O82">
        <v>47</v>
      </c>
      <c r="P82" t="b">
        <v>1</v>
      </c>
      <c r="Q82" s="8">
        <f t="shared" si="8"/>
        <v>1.0725</v>
      </c>
      <c r="R82" s="10">
        <f t="shared" si="9"/>
        <v>273.82978723404256</v>
      </c>
      <c r="S82" t="s">
        <v>8266</v>
      </c>
      <c r="T82" t="s">
        <v>8311</v>
      </c>
      <c r="U82" t="s">
        <v>8313</v>
      </c>
    </row>
    <row r="83" spans="1:21" ht="43.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s="6">
        <f t="shared" si="5"/>
        <v>41099.825543981475</v>
      </c>
      <c r="L83" s="6">
        <f t="shared" si="6"/>
        <v>41103.793055555558</v>
      </c>
      <c r="M83" s="15">
        <f t="shared" si="7"/>
        <v>2012</v>
      </c>
      <c r="N83" t="b">
        <v>0</v>
      </c>
      <c r="O83">
        <v>28</v>
      </c>
      <c r="P83" t="b">
        <v>1</v>
      </c>
      <c r="Q83" s="8">
        <f t="shared" si="8"/>
        <v>1.98</v>
      </c>
      <c r="R83" s="10">
        <f t="shared" si="9"/>
        <v>53.035714285714285</v>
      </c>
      <c r="S83" t="s">
        <v>8266</v>
      </c>
      <c r="T83" t="s">
        <v>8311</v>
      </c>
      <c r="U83" t="s">
        <v>8313</v>
      </c>
    </row>
    <row r="84" spans="1:21" ht="43.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s="6">
        <f t="shared" si="5"/>
        <v>40795.486817129626</v>
      </c>
      <c r="L84" s="6">
        <f t="shared" si="6"/>
        <v>40825.486817129626</v>
      </c>
      <c r="M84" s="15">
        <f t="shared" si="7"/>
        <v>2011</v>
      </c>
      <c r="N84" t="b">
        <v>0</v>
      </c>
      <c r="O84">
        <v>100</v>
      </c>
      <c r="P84" t="b">
        <v>1</v>
      </c>
      <c r="Q84" s="8">
        <f t="shared" si="8"/>
        <v>1.0001249999999999</v>
      </c>
      <c r="R84" s="10">
        <f t="shared" si="9"/>
        <v>40.005000000000003</v>
      </c>
      <c r="S84" t="s">
        <v>8266</v>
      </c>
      <c r="T84" t="s">
        <v>8311</v>
      </c>
      <c r="U84" t="s">
        <v>8313</v>
      </c>
    </row>
    <row r="85" spans="1:21" ht="43.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s="6">
        <f t="shared" si="5"/>
        <v>42042.282280092586</v>
      </c>
      <c r="L85" s="6">
        <f t="shared" si="6"/>
        <v>42057.145833333336</v>
      </c>
      <c r="M85" s="15">
        <f t="shared" si="7"/>
        <v>2015</v>
      </c>
      <c r="N85" t="b">
        <v>0</v>
      </c>
      <c r="O85">
        <v>13</v>
      </c>
      <c r="P85" t="b">
        <v>1</v>
      </c>
      <c r="Q85" s="8">
        <f t="shared" si="8"/>
        <v>1.0249999999999999</v>
      </c>
      <c r="R85" s="10">
        <f t="shared" si="9"/>
        <v>15.76923076923077</v>
      </c>
      <c r="S85" t="s">
        <v>8266</v>
      </c>
      <c r="T85" t="s">
        <v>8311</v>
      </c>
      <c r="U85" t="s">
        <v>8313</v>
      </c>
    </row>
    <row r="86" spans="1:21" ht="43.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s="6">
        <f t="shared" si="5"/>
        <v>40648.42460648148</v>
      </c>
      <c r="L86" s="6">
        <f t="shared" si="6"/>
        <v>40678.42460648148</v>
      </c>
      <c r="M86" s="15">
        <f t="shared" si="7"/>
        <v>2011</v>
      </c>
      <c r="N86" t="b">
        <v>0</v>
      </c>
      <c r="O86">
        <v>7</v>
      </c>
      <c r="P86" t="b">
        <v>1</v>
      </c>
      <c r="Q86" s="8">
        <f t="shared" si="8"/>
        <v>1</v>
      </c>
      <c r="R86" s="10">
        <f t="shared" si="9"/>
        <v>71.428571428571431</v>
      </c>
      <c r="S86" t="s">
        <v>8266</v>
      </c>
      <c r="T86" t="s">
        <v>8311</v>
      </c>
      <c r="U86" t="s">
        <v>8313</v>
      </c>
    </row>
    <row r="87" spans="1:21" ht="43.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s="6">
        <f t="shared" si="5"/>
        <v>40778.792094907403</v>
      </c>
      <c r="L87" s="6">
        <f t="shared" si="6"/>
        <v>40808.792094907403</v>
      </c>
      <c r="M87" s="15">
        <f t="shared" si="7"/>
        <v>2011</v>
      </c>
      <c r="N87" t="b">
        <v>0</v>
      </c>
      <c r="O87">
        <v>21</v>
      </c>
      <c r="P87" t="b">
        <v>1</v>
      </c>
      <c r="Q87" s="8">
        <f t="shared" si="8"/>
        <v>1.2549999999999999</v>
      </c>
      <c r="R87" s="10">
        <f t="shared" si="9"/>
        <v>71.714285714285708</v>
      </c>
      <c r="S87" t="s">
        <v>8266</v>
      </c>
      <c r="T87" t="s">
        <v>8311</v>
      </c>
      <c r="U87" t="s">
        <v>8313</v>
      </c>
    </row>
    <row r="88" spans="1:21" ht="58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s="6">
        <f t="shared" si="5"/>
        <v>42291.222743055558</v>
      </c>
      <c r="L88" s="6">
        <f t="shared" si="6"/>
        <v>42365.264409722215</v>
      </c>
      <c r="M88" s="15">
        <f t="shared" si="7"/>
        <v>2015</v>
      </c>
      <c r="N88" t="b">
        <v>0</v>
      </c>
      <c r="O88">
        <v>17</v>
      </c>
      <c r="P88" t="b">
        <v>1</v>
      </c>
      <c r="Q88" s="8">
        <f t="shared" si="8"/>
        <v>1.0646666666666667</v>
      </c>
      <c r="R88" s="10">
        <f t="shared" si="9"/>
        <v>375.76470588235293</v>
      </c>
      <c r="S88" t="s">
        <v>8266</v>
      </c>
      <c r="T88" t="s">
        <v>8311</v>
      </c>
      <c r="U88" t="s">
        <v>8313</v>
      </c>
    </row>
    <row r="89" spans="1:21" ht="43.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s="6">
        <f t="shared" si="5"/>
        <v>40322.206053240741</v>
      </c>
      <c r="L89" s="6">
        <f t="shared" si="6"/>
        <v>40331.736805555549</v>
      </c>
      <c r="M89" s="15">
        <f t="shared" si="7"/>
        <v>2010</v>
      </c>
      <c r="N89" t="b">
        <v>0</v>
      </c>
      <c r="O89">
        <v>25</v>
      </c>
      <c r="P89" t="b">
        <v>1</v>
      </c>
      <c r="Q89" s="8">
        <f t="shared" si="8"/>
        <v>1.046</v>
      </c>
      <c r="R89" s="10">
        <f t="shared" si="9"/>
        <v>104.6</v>
      </c>
      <c r="S89" t="s">
        <v>8266</v>
      </c>
      <c r="T89" t="s">
        <v>8311</v>
      </c>
      <c r="U89" t="s">
        <v>8313</v>
      </c>
    </row>
    <row r="90" spans="1:21" ht="58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s="6">
        <f t="shared" si="5"/>
        <v>41786.325590277775</v>
      </c>
      <c r="L90" s="6">
        <f t="shared" si="6"/>
        <v>41812.325590277775</v>
      </c>
      <c r="M90" s="15">
        <f t="shared" si="7"/>
        <v>2014</v>
      </c>
      <c r="N90" t="b">
        <v>0</v>
      </c>
      <c r="O90">
        <v>60</v>
      </c>
      <c r="P90" t="b">
        <v>1</v>
      </c>
      <c r="Q90" s="8">
        <f t="shared" si="8"/>
        <v>1.0285714285714285</v>
      </c>
      <c r="R90" s="10">
        <f t="shared" si="9"/>
        <v>60</v>
      </c>
      <c r="S90" t="s">
        <v>8266</v>
      </c>
      <c r="T90" t="s">
        <v>8311</v>
      </c>
      <c r="U90" t="s">
        <v>8313</v>
      </c>
    </row>
    <row r="91" spans="1:21" ht="43.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s="6">
        <f t="shared" si="5"/>
        <v>41402.418888888882</v>
      </c>
      <c r="L91" s="6">
        <f t="shared" si="6"/>
        <v>41427.418888888882</v>
      </c>
      <c r="M91" s="15">
        <f t="shared" si="7"/>
        <v>2013</v>
      </c>
      <c r="N91" t="b">
        <v>0</v>
      </c>
      <c r="O91">
        <v>56</v>
      </c>
      <c r="P91" t="b">
        <v>1</v>
      </c>
      <c r="Q91" s="8">
        <f t="shared" si="8"/>
        <v>1.1506666666666667</v>
      </c>
      <c r="R91" s="10">
        <f t="shared" si="9"/>
        <v>123.28571428571429</v>
      </c>
      <c r="S91" t="s">
        <v>8266</v>
      </c>
      <c r="T91" t="s">
        <v>8311</v>
      </c>
      <c r="U91" t="s">
        <v>8313</v>
      </c>
    </row>
    <row r="92" spans="1:21" ht="29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s="6">
        <f t="shared" si="5"/>
        <v>40705.964108796295</v>
      </c>
      <c r="L92" s="6">
        <f t="shared" si="6"/>
        <v>40735.964108796295</v>
      </c>
      <c r="M92" s="15">
        <f t="shared" si="7"/>
        <v>2011</v>
      </c>
      <c r="N92" t="b">
        <v>0</v>
      </c>
      <c r="O92">
        <v>16</v>
      </c>
      <c r="P92" t="b">
        <v>1</v>
      </c>
      <c r="Q92" s="8">
        <f t="shared" si="8"/>
        <v>1.004</v>
      </c>
      <c r="R92" s="10">
        <f t="shared" si="9"/>
        <v>31.375</v>
      </c>
      <c r="S92" t="s">
        <v>8266</v>
      </c>
      <c r="T92" t="s">
        <v>8311</v>
      </c>
      <c r="U92" t="s">
        <v>8313</v>
      </c>
    </row>
    <row r="93" spans="1:21" ht="43.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s="6">
        <f t="shared" si="5"/>
        <v>40619.069027777776</v>
      </c>
      <c r="L93" s="6">
        <f t="shared" si="6"/>
        <v>40680.069027777776</v>
      </c>
      <c r="M93" s="15">
        <f t="shared" si="7"/>
        <v>2011</v>
      </c>
      <c r="N93" t="b">
        <v>0</v>
      </c>
      <c r="O93">
        <v>46</v>
      </c>
      <c r="P93" t="b">
        <v>1</v>
      </c>
      <c r="Q93" s="8">
        <f t="shared" si="8"/>
        <v>1.2</v>
      </c>
      <c r="R93" s="10">
        <f t="shared" si="9"/>
        <v>78.260869565217391</v>
      </c>
      <c r="S93" t="s">
        <v>8266</v>
      </c>
      <c r="T93" t="s">
        <v>8311</v>
      </c>
      <c r="U93" t="s">
        <v>8313</v>
      </c>
    </row>
    <row r="94" spans="1:21" ht="43.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s="6">
        <f t="shared" si="5"/>
        <v>42720.865543981483</v>
      </c>
      <c r="L94" s="6">
        <f t="shared" si="6"/>
        <v>42766.999999999993</v>
      </c>
      <c r="M94" s="15">
        <f t="shared" si="7"/>
        <v>2016</v>
      </c>
      <c r="N94" t="b">
        <v>0</v>
      </c>
      <c r="O94">
        <v>43</v>
      </c>
      <c r="P94" t="b">
        <v>1</v>
      </c>
      <c r="Q94" s="8">
        <f t="shared" si="8"/>
        <v>1.052</v>
      </c>
      <c r="R94" s="10">
        <f t="shared" si="9"/>
        <v>122.32558139534883</v>
      </c>
      <c r="S94" t="s">
        <v>8266</v>
      </c>
      <c r="T94" t="s">
        <v>8311</v>
      </c>
      <c r="U94" t="s">
        <v>8313</v>
      </c>
    </row>
    <row r="95" spans="1:21" ht="58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s="6">
        <f t="shared" si="5"/>
        <v>41065.524733796294</v>
      </c>
      <c r="L95" s="6">
        <f t="shared" si="6"/>
        <v>41093.541666666664</v>
      </c>
      <c r="M95" s="15">
        <f t="shared" si="7"/>
        <v>2012</v>
      </c>
      <c r="N95" t="b">
        <v>0</v>
      </c>
      <c r="O95">
        <v>15</v>
      </c>
      <c r="P95" t="b">
        <v>1</v>
      </c>
      <c r="Q95" s="8">
        <f t="shared" si="8"/>
        <v>1.1060000000000001</v>
      </c>
      <c r="R95" s="10">
        <f t="shared" si="9"/>
        <v>73.733333333333334</v>
      </c>
      <c r="S95" t="s">
        <v>8266</v>
      </c>
      <c r="T95" t="s">
        <v>8311</v>
      </c>
      <c r="U95" t="s">
        <v>8313</v>
      </c>
    </row>
    <row r="96" spans="1:21" ht="43.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s="6">
        <f t="shared" si="5"/>
        <v>41716.384513888886</v>
      </c>
      <c r="L96" s="6">
        <f t="shared" si="6"/>
        <v>41736.384513888886</v>
      </c>
      <c r="M96" s="15">
        <f t="shared" si="7"/>
        <v>2014</v>
      </c>
      <c r="N96" t="b">
        <v>0</v>
      </c>
      <c r="O96">
        <v>12</v>
      </c>
      <c r="P96" t="b">
        <v>1</v>
      </c>
      <c r="Q96" s="8">
        <f t="shared" si="8"/>
        <v>1.04</v>
      </c>
      <c r="R96" s="10">
        <f t="shared" si="9"/>
        <v>21.666666666666668</v>
      </c>
      <c r="S96" t="s">
        <v>8266</v>
      </c>
      <c r="T96" t="s">
        <v>8311</v>
      </c>
      <c r="U96" t="s">
        <v>8313</v>
      </c>
    </row>
    <row r="97" spans="1:21" ht="43.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s="6">
        <f t="shared" si="5"/>
        <v>40934.671770833331</v>
      </c>
      <c r="L97" s="6">
        <f t="shared" si="6"/>
        <v>40964.671770833331</v>
      </c>
      <c r="M97" s="15">
        <f t="shared" si="7"/>
        <v>2012</v>
      </c>
      <c r="N97" t="b">
        <v>0</v>
      </c>
      <c r="O97">
        <v>21</v>
      </c>
      <c r="P97" t="b">
        <v>1</v>
      </c>
      <c r="Q97" s="8">
        <f t="shared" si="8"/>
        <v>1.3142857142857143</v>
      </c>
      <c r="R97" s="10">
        <f t="shared" si="9"/>
        <v>21.904761904761905</v>
      </c>
      <c r="S97" t="s">
        <v>8266</v>
      </c>
      <c r="T97" t="s">
        <v>8311</v>
      </c>
      <c r="U97" t="s">
        <v>8313</v>
      </c>
    </row>
    <row r="98" spans="1:21" ht="58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s="6">
        <f t="shared" si="5"/>
        <v>40324.32917824074</v>
      </c>
      <c r="L98" s="6">
        <f t="shared" si="6"/>
        <v>40390.791666666664</v>
      </c>
      <c r="M98" s="15">
        <f t="shared" si="7"/>
        <v>2010</v>
      </c>
      <c r="N98" t="b">
        <v>0</v>
      </c>
      <c r="O98">
        <v>34</v>
      </c>
      <c r="P98" t="b">
        <v>1</v>
      </c>
      <c r="Q98" s="8">
        <f t="shared" si="8"/>
        <v>1.1466666666666667</v>
      </c>
      <c r="R98" s="10">
        <f t="shared" si="9"/>
        <v>50.588235294117645</v>
      </c>
      <c r="S98" t="s">
        <v>8266</v>
      </c>
      <c r="T98" t="s">
        <v>8311</v>
      </c>
      <c r="U98" t="s">
        <v>8313</v>
      </c>
    </row>
    <row r="99" spans="1:21" ht="43.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s="6">
        <f t="shared" si="5"/>
        <v>40705.801874999997</v>
      </c>
      <c r="L99" s="6">
        <f t="shared" si="6"/>
        <v>40735.801874999997</v>
      </c>
      <c r="M99" s="15">
        <f t="shared" si="7"/>
        <v>2011</v>
      </c>
      <c r="N99" t="b">
        <v>0</v>
      </c>
      <c r="O99">
        <v>8</v>
      </c>
      <c r="P99" t="b">
        <v>1</v>
      </c>
      <c r="Q99" s="8">
        <f t="shared" si="8"/>
        <v>1.0625</v>
      </c>
      <c r="R99" s="10">
        <f t="shared" si="9"/>
        <v>53.125</v>
      </c>
      <c r="S99" t="s">
        <v>8266</v>
      </c>
      <c r="T99" t="s">
        <v>8311</v>
      </c>
      <c r="U99" t="s">
        <v>8313</v>
      </c>
    </row>
    <row r="100" spans="1:21" ht="43.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s="6">
        <f t="shared" si="5"/>
        <v>41214.461504629631</v>
      </c>
      <c r="L100" s="6">
        <f t="shared" si="6"/>
        <v>41250.645833333328</v>
      </c>
      <c r="M100" s="15">
        <f t="shared" si="7"/>
        <v>2012</v>
      </c>
      <c r="N100" t="b">
        <v>0</v>
      </c>
      <c r="O100">
        <v>60</v>
      </c>
      <c r="P100" t="b">
        <v>1</v>
      </c>
      <c r="Q100" s="8">
        <f t="shared" si="8"/>
        <v>1.0625</v>
      </c>
      <c r="R100" s="10">
        <f t="shared" si="9"/>
        <v>56.666666666666664</v>
      </c>
      <c r="S100" t="s">
        <v>8266</v>
      </c>
      <c r="T100" t="s">
        <v>8311</v>
      </c>
      <c r="U100" t="s">
        <v>8313</v>
      </c>
    </row>
    <row r="101" spans="1:21" ht="29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s="6">
        <f t="shared" si="5"/>
        <v>41631.569432870368</v>
      </c>
      <c r="L101" s="6">
        <f t="shared" si="6"/>
        <v>41661.569432870368</v>
      </c>
      <c r="M101" s="15">
        <f t="shared" si="7"/>
        <v>2013</v>
      </c>
      <c r="N101" t="b">
        <v>0</v>
      </c>
      <c r="O101">
        <v>39</v>
      </c>
      <c r="P101" t="b">
        <v>1</v>
      </c>
      <c r="Q101" s="8">
        <f t="shared" si="8"/>
        <v>1.0601933333333333</v>
      </c>
      <c r="R101" s="10">
        <f t="shared" si="9"/>
        <v>40.776666666666664</v>
      </c>
      <c r="S101" t="s">
        <v>8266</v>
      </c>
      <c r="T101" t="s">
        <v>8311</v>
      </c>
      <c r="U101" t="s">
        <v>8313</v>
      </c>
    </row>
    <row r="102" spans="1:21" ht="43.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s="6">
        <f t="shared" si="5"/>
        <v>41197.419976851852</v>
      </c>
      <c r="L102" s="6">
        <f t="shared" si="6"/>
        <v>41217.461643518516</v>
      </c>
      <c r="M102" s="15">
        <f t="shared" si="7"/>
        <v>2012</v>
      </c>
      <c r="N102" t="b">
        <v>0</v>
      </c>
      <c r="O102">
        <v>26</v>
      </c>
      <c r="P102" t="b">
        <v>1</v>
      </c>
      <c r="Q102" s="8">
        <f t="shared" si="8"/>
        <v>1</v>
      </c>
      <c r="R102" s="10">
        <f t="shared" si="9"/>
        <v>192.30769230769232</v>
      </c>
      <c r="S102" t="s">
        <v>8266</v>
      </c>
      <c r="T102" t="s">
        <v>8311</v>
      </c>
      <c r="U102" t="s">
        <v>8313</v>
      </c>
    </row>
    <row r="103" spans="1:21" ht="43.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s="6">
        <f t="shared" si="5"/>
        <v>41274.443402777775</v>
      </c>
      <c r="L103" s="6">
        <f t="shared" si="6"/>
        <v>41298.443402777775</v>
      </c>
      <c r="M103" s="15">
        <f t="shared" si="7"/>
        <v>2012</v>
      </c>
      <c r="N103" t="b">
        <v>0</v>
      </c>
      <c r="O103">
        <v>35</v>
      </c>
      <c r="P103" t="b">
        <v>1</v>
      </c>
      <c r="Q103" s="8">
        <f t="shared" si="8"/>
        <v>1</v>
      </c>
      <c r="R103" s="10">
        <f t="shared" si="9"/>
        <v>100</v>
      </c>
      <c r="S103" t="s">
        <v>8266</v>
      </c>
      <c r="T103" t="s">
        <v>8311</v>
      </c>
      <c r="U103" t="s">
        <v>8313</v>
      </c>
    </row>
    <row r="104" spans="1:21" ht="43.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s="6">
        <f t="shared" si="5"/>
        <v>40504.797835648147</v>
      </c>
      <c r="L104" s="6">
        <f t="shared" si="6"/>
        <v>40534.797835648147</v>
      </c>
      <c r="M104" s="15">
        <f t="shared" si="7"/>
        <v>2010</v>
      </c>
      <c r="N104" t="b">
        <v>0</v>
      </c>
      <c r="O104">
        <v>65</v>
      </c>
      <c r="P104" t="b">
        <v>1</v>
      </c>
      <c r="Q104" s="8">
        <f t="shared" si="8"/>
        <v>1.2775000000000001</v>
      </c>
      <c r="R104" s="10">
        <f t="shared" si="9"/>
        <v>117.92307692307692</v>
      </c>
      <c r="S104" t="s">
        <v>8266</v>
      </c>
      <c r="T104" t="s">
        <v>8311</v>
      </c>
      <c r="U104" t="s">
        <v>8313</v>
      </c>
    </row>
    <row r="105" spans="1:21" ht="43.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s="6">
        <f t="shared" si="5"/>
        <v>41682.472569444442</v>
      </c>
      <c r="L105" s="6">
        <f t="shared" si="6"/>
        <v>41705.472569444442</v>
      </c>
      <c r="M105" s="15">
        <f t="shared" si="7"/>
        <v>2014</v>
      </c>
      <c r="N105" t="b">
        <v>0</v>
      </c>
      <c r="O105">
        <v>49</v>
      </c>
      <c r="P105" t="b">
        <v>1</v>
      </c>
      <c r="Q105" s="8">
        <f t="shared" si="8"/>
        <v>1.0515384615384615</v>
      </c>
      <c r="R105" s="10">
        <f t="shared" si="9"/>
        <v>27.897959183673468</v>
      </c>
      <c r="S105" t="s">
        <v>8266</v>
      </c>
      <c r="T105" t="s">
        <v>8311</v>
      </c>
      <c r="U105" t="s">
        <v>8313</v>
      </c>
    </row>
    <row r="106" spans="1:21" ht="29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s="6">
        <f t="shared" si="5"/>
        <v>40612.361874999995</v>
      </c>
      <c r="L106" s="6">
        <f t="shared" si="6"/>
        <v>40635.708333333328</v>
      </c>
      <c r="M106" s="15">
        <f t="shared" si="7"/>
        <v>2011</v>
      </c>
      <c r="N106" t="b">
        <v>0</v>
      </c>
      <c r="O106">
        <v>10</v>
      </c>
      <c r="P106" t="b">
        <v>1</v>
      </c>
      <c r="Q106" s="8">
        <f t="shared" si="8"/>
        <v>1.2</v>
      </c>
      <c r="R106" s="10">
        <f t="shared" si="9"/>
        <v>60</v>
      </c>
      <c r="S106" t="s">
        <v>8266</v>
      </c>
      <c r="T106" t="s">
        <v>8311</v>
      </c>
      <c r="U106" t="s">
        <v>8313</v>
      </c>
    </row>
    <row r="107" spans="1:21" ht="43.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s="6">
        <f t="shared" si="5"/>
        <v>42485.391435185178</v>
      </c>
      <c r="L107" s="6">
        <f t="shared" si="6"/>
        <v>42503.666666666664</v>
      </c>
      <c r="M107" s="15">
        <f t="shared" si="7"/>
        <v>2016</v>
      </c>
      <c r="N107" t="b">
        <v>0</v>
      </c>
      <c r="O107">
        <v>60</v>
      </c>
      <c r="P107" t="b">
        <v>1</v>
      </c>
      <c r="Q107" s="8">
        <f t="shared" si="8"/>
        <v>1.074090909090909</v>
      </c>
      <c r="R107" s="10">
        <f t="shared" si="9"/>
        <v>39.383333333333333</v>
      </c>
      <c r="S107" t="s">
        <v>8266</v>
      </c>
      <c r="T107" t="s">
        <v>8311</v>
      </c>
      <c r="U107" t="s">
        <v>8313</v>
      </c>
    </row>
    <row r="108" spans="1:21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s="6">
        <f t="shared" si="5"/>
        <v>40987.443298611106</v>
      </c>
      <c r="L108" s="6">
        <f t="shared" si="6"/>
        <v>41001.443298611106</v>
      </c>
      <c r="M108" s="15">
        <f t="shared" si="7"/>
        <v>2012</v>
      </c>
      <c r="N108" t="b">
        <v>0</v>
      </c>
      <c r="O108">
        <v>27</v>
      </c>
      <c r="P108" t="b">
        <v>1</v>
      </c>
      <c r="Q108" s="8">
        <f t="shared" si="8"/>
        <v>1.0049999999999999</v>
      </c>
      <c r="R108" s="10">
        <f t="shared" si="9"/>
        <v>186.11111111111111</v>
      </c>
      <c r="S108" t="s">
        <v>8266</v>
      </c>
      <c r="T108" t="s">
        <v>8311</v>
      </c>
      <c r="U108" t="s">
        <v>8313</v>
      </c>
    </row>
    <row r="109" spans="1:21" ht="43.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s="6">
        <f t="shared" si="5"/>
        <v>40635.649155092593</v>
      </c>
      <c r="L109" s="6">
        <f t="shared" si="6"/>
        <v>40657.649155092593</v>
      </c>
      <c r="M109" s="15">
        <f t="shared" si="7"/>
        <v>2011</v>
      </c>
      <c r="N109" t="b">
        <v>0</v>
      </c>
      <c r="O109">
        <v>69</v>
      </c>
      <c r="P109" t="b">
        <v>1</v>
      </c>
      <c r="Q109" s="8">
        <f t="shared" si="8"/>
        <v>1.0246666666666666</v>
      </c>
      <c r="R109" s="10">
        <f t="shared" si="9"/>
        <v>111.37681159420291</v>
      </c>
      <c r="S109" t="s">
        <v>8266</v>
      </c>
      <c r="T109" t="s">
        <v>8311</v>
      </c>
      <c r="U109" t="s">
        <v>8313</v>
      </c>
    </row>
    <row r="110" spans="1:21" ht="43.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s="6">
        <f t="shared" si="5"/>
        <v>41365.279745370368</v>
      </c>
      <c r="L110" s="6">
        <f t="shared" si="6"/>
        <v>41425.279745370368</v>
      </c>
      <c r="M110" s="15">
        <f t="shared" si="7"/>
        <v>2013</v>
      </c>
      <c r="N110" t="b">
        <v>0</v>
      </c>
      <c r="O110">
        <v>47</v>
      </c>
      <c r="P110" t="b">
        <v>1</v>
      </c>
      <c r="Q110" s="8">
        <f t="shared" si="8"/>
        <v>2.4666666666666668</v>
      </c>
      <c r="R110" s="10">
        <f t="shared" si="9"/>
        <v>78.723404255319153</v>
      </c>
      <c r="S110" t="s">
        <v>8266</v>
      </c>
      <c r="T110" t="s">
        <v>8311</v>
      </c>
      <c r="U110" t="s">
        <v>8313</v>
      </c>
    </row>
    <row r="111" spans="1:21" ht="43.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s="6">
        <f t="shared" si="5"/>
        <v>40569.692476851851</v>
      </c>
      <c r="L111" s="6">
        <f t="shared" si="6"/>
        <v>40599.692476851851</v>
      </c>
      <c r="M111" s="15">
        <f t="shared" si="7"/>
        <v>2011</v>
      </c>
      <c r="N111" t="b">
        <v>0</v>
      </c>
      <c r="O111">
        <v>47</v>
      </c>
      <c r="P111" t="b">
        <v>1</v>
      </c>
      <c r="Q111" s="8">
        <f t="shared" si="8"/>
        <v>2.1949999999999998</v>
      </c>
      <c r="R111" s="10">
        <f t="shared" si="9"/>
        <v>46.702127659574465</v>
      </c>
      <c r="S111" t="s">
        <v>8266</v>
      </c>
      <c r="T111" t="s">
        <v>8311</v>
      </c>
      <c r="U111" t="s">
        <v>8313</v>
      </c>
    </row>
    <row r="112" spans="1:21" ht="43.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s="6">
        <f t="shared" si="5"/>
        <v>41557.616354166668</v>
      </c>
      <c r="L112" s="6">
        <f t="shared" si="6"/>
        <v>41591.915972222218</v>
      </c>
      <c r="M112" s="15">
        <f t="shared" si="7"/>
        <v>2013</v>
      </c>
      <c r="N112" t="b">
        <v>0</v>
      </c>
      <c r="O112">
        <v>26</v>
      </c>
      <c r="P112" t="b">
        <v>1</v>
      </c>
      <c r="Q112" s="8">
        <f t="shared" si="8"/>
        <v>1.3076923076923077</v>
      </c>
      <c r="R112" s="10">
        <f t="shared" si="9"/>
        <v>65.384615384615387</v>
      </c>
      <c r="S112" t="s">
        <v>8266</v>
      </c>
      <c r="T112" t="s">
        <v>8311</v>
      </c>
      <c r="U112" t="s">
        <v>8313</v>
      </c>
    </row>
    <row r="113" spans="1:21" ht="43.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s="6">
        <f t="shared" si="5"/>
        <v>42124.999849537031</v>
      </c>
      <c r="L113" s="6">
        <f t="shared" si="6"/>
        <v>42154.999849537031</v>
      </c>
      <c r="M113" s="15">
        <f t="shared" si="7"/>
        <v>2015</v>
      </c>
      <c r="N113" t="b">
        <v>0</v>
      </c>
      <c r="O113">
        <v>53</v>
      </c>
      <c r="P113" t="b">
        <v>1</v>
      </c>
      <c r="Q113" s="8">
        <f t="shared" si="8"/>
        <v>1.5457142857142858</v>
      </c>
      <c r="R113" s="10">
        <f t="shared" si="9"/>
        <v>102.0754716981132</v>
      </c>
      <c r="S113" t="s">
        <v>8266</v>
      </c>
      <c r="T113" t="s">
        <v>8311</v>
      </c>
      <c r="U113" t="s">
        <v>8313</v>
      </c>
    </row>
    <row r="114" spans="1:21" ht="43.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s="6">
        <f t="shared" si="5"/>
        <v>41717.709699074076</v>
      </c>
      <c r="L114" s="6">
        <f t="shared" si="6"/>
        <v>41741.75</v>
      </c>
      <c r="M114" s="15">
        <f t="shared" si="7"/>
        <v>2014</v>
      </c>
      <c r="N114" t="b">
        <v>0</v>
      </c>
      <c r="O114">
        <v>81</v>
      </c>
      <c r="P114" t="b">
        <v>1</v>
      </c>
      <c r="Q114" s="8">
        <f t="shared" si="8"/>
        <v>1.04</v>
      </c>
      <c r="R114" s="10">
        <f t="shared" si="9"/>
        <v>64.197530864197532</v>
      </c>
      <c r="S114" t="s">
        <v>8266</v>
      </c>
      <c r="T114" t="s">
        <v>8311</v>
      </c>
      <c r="U114" t="s">
        <v>8313</v>
      </c>
    </row>
    <row r="115" spans="1:21" ht="29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s="6">
        <f t="shared" si="5"/>
        <v>40753.425092592588</v>
      </c>
      <c r="L115" s="6">
        <f t="shared" si="6"/>
        <v>40761.291666666664</v>
      </c>
      <c r="M115" s="15">
        <f t="shared" si="7"/>
        <v>2011</v>
      </c>
      <c r="N115" t="b">
        <v>0</v>
      </c>
      <c r="O115">
        <v>78</v>
      </c>
      <c r="P115" t="b">
        <v>1</v>
      </c>
      <c r="Q115" s="8">
        <f t="shared" si="8"/>
        <v>1.41</v>
      </c>
      <c r="R115" s="10">
        <f t="shared" si="9"/>
        <v>90.384615384615387</v>
      </c>
      <c r="S115" t="s">
        <v>8266</v>
      </c>
      <c r="T115" t="s">
        <v>8311</v>
      </c>
      <c r="U115" t="s">
        <v>8313</v>
      </c>
    </row>
    <row r="116" spans="1:21" ht="43.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s="6">
        <f t="shared" si="5"/>
        <v>40860.940833333334</v>
      </c>
      <c r="L116" s="6">
        <f t="shared" si="6"/>
        <v>40920.940833333334</v>
      </c>
      <c r="M116" s="15">
        <f t="shared" si="7"/>
        <v>2011</v>
      </c>
      <c r="N116" t="b">
        <v>0</v>
      </c>
      <c r="O116">
        <v>35</v>
      </c>
      <c r="P116" t="b">
        <v>1</v>
      </c>
      <c r="Q116" s="8">
        <f t="shared" si="8"/>
        <v>1.0333333333333334</v>
      </c>
      <c r="R116" s="10">
        <f t="shared" si="9"/>
        <v>88.571428571428569</v>
      </c>
      <c r="S116" t="s">
        <v>8266</v>
      </c>
      <c r="T116" t="s">
        <v>8311</v>
      </c>
      <c r="U116" t="s">
        <v>8313</v>
      </c>
    </row>
    <row r="117" spans="1:21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s="6">
        <f t="shared" si="5"/>
        <v>40918.405601851853</v>
      </c>
      <c r="L117" s="6">
        <f t="shared" si="6"/>
        <v>40943.405601851853</v>
      </c>
      <c r="M117" s="15">
        <f t="shared" si="7"/>
        <v>2012</v>
      </c>
      <c r="N117" t="b">
        <v>0</v>
      </c>
      <c r="O117">
        <v>22</v>
      </c>
      <c r="P117" t="b">
        <v>1</v>
      </c>
      <c r="Q117" s="8">
        <f t="shared" si="8"/>
        <v>1.4044444444444444</v>
      </c>
      <c r="R117" s="10">
        <f t="shared" si="9"/>
        <v>28.727272727272727</v>
      </c>
      <c r="S117" t="s">
        <v>8266</v>
      </c>
      <c r="T117" t="s">
        <v>8311</v>
      </c>
      <c r="U117" t="s">
        <v>8313</v>
      </c>
    </row>
    <row r="118" spans="1:21" ht="43.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s="6">
        <f t="shared" si="5"/>
        <v>40595.163831018515</v>
      </c>
      <c r="L118" s="6">
        <f t="shared" si="6"/>
        <v>40641.122164351851</v>
      </c>
      <c r="M118" s="15">
        <f t="shared" si="7"/>
        <v>2011</v>
      </c>
      <c r="N118" t="b">
        <v>0</v>
      </c>
      <c r="O118">
        <v>57</v>
      </c>
      <c r="P118" t="b">
        <v>1</v>
      </c>
      <c r="Q118" s="8">
        <f t="shared" si="8"/>
        <v>1.1365714285714286</v>
      </c>
      <c r="R118" s="10">
        <f t="shared" si="9"/>
        <v>69.78947368421052</v>
      </c>
      <c r="S118" t="s">
        <v>8266</v>
      </c>
      <c r="T118" t="s">
        <v>8311</v>
      </c>
      <c r="U118" t="s">
        <v>8313</v>
      </c>
    </row>
    <row r="119" spans="1:21" ht="58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s="6">
        <f t="shared" si="5"/>
        <v>40248.501666666663</v>
      </c>
      <c r="L119" s="6">
        <f t="shared" si="6"/>
        <v>40338.458333333328</v>
      </c>
      <c r="M119" s="15">
        <f t="shared" si="7"/>
        <v>2010</v>
      </c>
      <c r="N119" t="b">
        <v>0</v>
      </c>
      <c r="O119">
        <v>27</v>
      </c>
      <c r="P119" t="b">
        <v>1</v>
      </c>
      <c r="Q119" s="8">
        <f t="shared" si="8"/>
        <v>1.0049377777777779</v>
      </c>
      <c r="R119" s="10">
        <f t="shared" si="9"/>
        <v>167.48962962962963</v>
      </c>
      <c r="S119" t="s">
        <v>8266</v>
      </c>
      <c r="T119" t="s">
        <v>8311</v>
      </c>
      <c r="U119" t="s">
        <v>8313</v>
      </c>
    </row>
    <row r="120" spans="1:21" ht="29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s="6">
        <f t="shared" si="5"/>
        <v>40722.720324074071</v>
      </c>
      <c r="L120" s="6">
        <f t="shared" si="6"/>
        <v>40752.720324074071</v>
      </c>
      <c r="M120" s="15">
        <f t="shared" si="7"/>
        <v>2011</v>
      </c>
      <c r="N120" t="b">
        <v>0</v>
      </c>
      <c r="O120">
        <v>39</v>
      </c>
      <c r="P120" t="b">
        <v>1</v>
      </c>
      <c r="Q120" s="8">
        <f t="shared" si="8"/>
        <v>1.1303159999999999</v>
      </c>
      <c r="R120" s="10">
        <f t="shared" si="9"/>
        <v>144.91230769230768</v>
      </c>
      <c r="S120" t="s">
        <v>8266</v>
      </c>
      <c r="T120" t="s">
        <v>8311</v>
      </c>
      <c r="U120" t="s">
        <v>8313</v>
      </c>
    </row>
    <row r="121" spans="1:21" ht="43.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s="6">
        <f t="shared" si="5"/>
        <v>40738.735949074071</v>
      </c>
      <c r="L121" s="6">
        <f t="shared" si="6"/>
        <v>40768.625</v>
      </c>
      <c r="M121" s="15">
        <f t="shared" si="7"/>
        <v>2011</v>
      </c>
      <c r="N121" t="b">
        <v>0</v>
      </c>
      <c r="O121">
        <v>37</v>
      </c>
      <c r="P121" t="b">
        <v>1</v>
      </c>
      <c r="Q121" s="8">
        <f t="shared" si="8"/>
        <v>1.0455692307692308</v>
      </c>
      <c r="R121" s="10">
        <f t="shared" si="9"/>
        <v>91.840540540540545</v>
      </c>
      <c r="S121" t="s">
        <v>8266</v>
      </c>
      <c r="T121" t="s">
        <v>8311</v>
      </c>
      <c r="U121" t="s">
        <v>8313</v>
      </c>
    </row>
    <row r="122" spans="1:21" ht="58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s="6">
        <f t="shared" si="5"/>
        <v>42615.716516203705</v>
      </c>
      <c r="L122" s="6">
        <f t="shared" si="6"/>
        <v>42645.716516203705</v>
      </c>
      <c r="M122" s="15">
        <f t="shared" si="7"/>
        <v>2016</v>
      </c>
      <c r="N122" t="b">
        <v>0</v>
      </c>
      <c r="O122">
        <v>1</v>
      </c>
      <c r="P122" t="b">
        <v>0</v>
      </c>
      <c r="Q122" s="8">
        <f t="shared" si="8"/>
        <v>1.4285714285714287E-4</v>
      </c>
      <c r="R122" s="10">
        <f t="shared" si="9"/>
        <v>10</v>
      </c>
      <c r="S122" t="s">
        <v>8267</v>
      </c>
      <c r="T122" t="s">
        <v>8311</v>
      </c>
      <c r="U122" t="s">
        <v>8314</v>
      </c>
    </row>
    <row r="123" spans="1:21" ht="58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s="6">
        <f t="shared" si="5"/>
        <v>42096.371643518512</v>
      </c>
      <c r="L123" s="6">
        <f t="shared" si="6"/>
        <v>42112.094444444439</v>
      </c>
      <c r="M123" s="15">
        <f t="shared" si="7"/>
        <v>2015</v>
      </c>
      <c r="N123" t="b">
        <v>0</v>
      </c>
      <c r="O123">
        <v>1</v>
      </c>
      <c r="P123" t="b">
        <v>0</v>
      </c>
      <c r="Q123" s="8">
        <f t="shared" si="8"/>
        <v>3.3333333333333332E-4</v>
      </c>
      <c r="R123" s="10">
        <f t="shared" si="9"/>
        <v>1</v>
      </c>
      <c r="S123" t="s">
        <v>8267</v>
      </c>
      <c r="T123" t="s">
        <v>8311</v>
      </c>
      <c r="U123" t="s">
        <v>8314</v>
      </c>
    </row>
    <row r="124" spans="1:21" ht="43.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s="6">
        <f t="shared" si="5"/>
        <v>42593.098460648143</v>
      </c>
      <c r="L124" s="6">
        <f t="shared" si="6"/>
        <v>42653.098460648143</v>
      </c>
      <c r="M124" s="15">
        <f t="shared" si="7"/>
        <v>2016</v>
      </c>
      <c r="N124" t="b">
        <v>0</v>
      </c>
      <c r="O124">
        <v>0</v>
      </c>
      <c r="P124" t="b">
        <v>0</v>
      </c>
      <c r="Q124" s="8">
        <f t="shared" si="8"/>
        <v>0</v>
      </c>
      <c r="R124" s="10">
        <f t="shared" si="9"/>
        <v>0</v>
      </c>
      <c r="S124" t="s">
        <v>8267</v>
      </c>
      <c r="T124" t="s">
        <v>8311</v>
      </c>
      <c r="U124" t="s">
        <v>8314</v>
      </c>
    </row>
    <row r="125" spans="1:21" ht="58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s="6">
        <f t="shared" si="5"/>
        <v>41904.448657407404</v>
      </c>
      <c r="L125" s="6">
        <f t="shared" si="6"/>
        <v>41940.583333333328</v>
      </c>
      <c r="M125" s="15">
        <f t="shared" si="7"/>
        <v>2014</v>
      </c>
      <c r="N125" t="b">
        <v>0</v>
      </c>
      <c r="O125">
        <v>6</v>
      </c>
      <c r="P125" t="b">
        <v>0</v>
      </c>
      <c r="Q125" s="8">
        <f t="shared" si="8"/>
        <v>2.7454545454545453E-3</v>
      </c>
      <c r="R125" s="10">
        <f t="shared" si="9"/>
        <v>25.166666666666668</v>
      </c>
      <c r="S125" t="s">
        <v>8267</v>
      </c>
      <c r="T125" t="s">
        <v>8311</v>
      </c>
      <c r="U125" t="s">
        <v>8314</v>
      </c>
    </row>
    <row r="126" spans="1:21" ht="43.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s="6">
        <f t="shared" si="5"/>
        <v>42114.595393518517</v>
      </c>
      <c r="L126" s="6">
        <f t="shared" si="6"/>
        <v>42139.595393518517</v>
      </c>
      <c r="M126" s="15">
        <f t="shared" si="7"/>
        <v>2015</v>
      </c>
      <c r="N126" t="b">
        <v>0</v>
      </c>
      <c r="O126">
        <v>0</v>
      </c>
      <c r="P126" t="b">
        <v>0</v>
      </c>
      <c r="Q126" s="8">
        <f t="shared" si="8"/>
        <v>0</v>
      </c>
      <c r="R126" s="10">
        <f t="shared" si="9"/>
        <v>0</v>
      </c>
      <c r="S126" t="s">
        <v>8267</v>
      </c>
      <c r="T126" t="s">
        <v>8311</v>
      </c>
      <c r="U126" t="s">
        <v>8314</v>
      </c>
    </row>
    <row r="127" spans="1:21" ht="43.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s="6">
        <f t="shared" si="5"/>
        <v>42709.66064814815</v>
      </c>
      <c r="L127" s="6">
        <f t="shared" si="6"/>
        <v>42769.66064814815</v>
      </c>
      <c r="M127" s="15">
        <f t="shared" si="7"/>
        <v>2016</v>
      </c>
      <c r="N127" t="b">
        <v>0</v>
      </c>
      <c r="O127">
        <v>6</v>
      </c>
      <c r="P127" t="b">
        <v>0</v>
      </c>
      <c r="Q127" s="8">
        <f t="shared" si="8"/>
        <v>0.14000000000000001</v>
      </c>
      <c r="R127" s="10">
        <f t="shared" si="9"/>
        <v>11.666666666666666</v>
      </c>
      <c r="S127" t="s">
        <v>8267</v>
      </c>
      <c r="T127" t="s">
        <v>8311</v>
      </c>
      <c r="U127" t="s">
        <v>8314</v>
      </c>
    </row>
    <row r="128" spans="1:21" ht="43.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s="6">
        <f t="shared" si="5"/>
        <v>42135.256215277775</v>
      </c>
      <c r="L128" s="6">
        <f t="shared" si="6"/>
        <v>42165.749999999993</v>
      </c>
      <c r="M128" s="15">
        <f t="shared" si="7"/>
        <v>2015</v>
      </c>
      <c r="N128" t="b">
        <v>0</v>
      </c>
      <c r="O128">
        <v>13</v>
      </c>
      <c r="P128" t="b">
        <v>0</v>
      </c>
      <c r="Q128" s="8">
        <f t="shared" si="8"/>
        <v>5.5480000000000002E-2</v>
      </c>
      <c r="R128" s="10">
        <f t="shared" si="9"/>
        <v>106.69230769230769</v>
      </c>
      <c r="S128" t="s">
        <v>8267</v>
      </c>
      <c r="T128" t="s">
        <v>8311</v>
      </c>
      <c r="U128" t="s">
        <v>8314</v>
      </c>
    </row>
    <row r="129" spans="1:21" ht="43.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s="6">
        <f t="shared" si="5"/>
        <v>42067.290983796294</v>
      </c>
      <c r="L129" s="6">
        <f t="shared" si="6"/>
        <v>42097.24931712963</v>
      </c>
      <c r="M129" s="15">
        <f t="shared" si="7"/>
        <v>2015</v>
      </c>
      <c r="N129" t="b">
        <v>0</v>
      </c>
      <c r="O129">
        <v>4</v>
      </c>
      <c r="P129" t="b">
        <v>0</v>
      </c>
      <c r="Q129" s="8">
        <f t="shared" si="8"/>
        <v>2.375E-2</v>
      </c>
      <c r="R129" s="10">
        <f t="shared" si="9"/>
        <v>47.5</v>
      </c>
      <c r="S129" t="s">
        <v>8267</v>
      </c>
      <c r="T129" t="s">
        <v>8311</v>
      </c>
      <c r="U129" t="s">
        <v>8314</v>
      </c>
    </row>
    <row r="130" spans="1:21" ht="29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s="6">
        <f t="shared" si="5"/>
        <v>42627.894594907404</v>
      </c>
      <c r="L130" s="6">
        <f t="shared" si="6"/>
        <v>42662.894594907404</v>
      </c>
      <c r="M130" s="15">
        <f t="shared" si="7"/>
        <v>2016</v>
      </c>
      <c r="N130" t="b">
        <v>0</v>
      </c>
      <c r="O130">
        <v>6</v>
      </c>
      <c r="P130" t="b">
        <v>0</v>
      </c>
      <c r="Q130" s="8">
        <f t="shared" si="8"/>
        <v>1.8669999999999999E-2</v>
      </c>
      <c r="R130" s="10">
        <f t="shared" si="9"/>
        <v>311.16666666666669</v>
      </c>
      <c r="S130" t="s">
        <v>8267</v>
      </c>
      <c r="T130" t="s">
        <v>8311</v>
      </c>
      <c r="U130" t="s">
        <v>8314</v>
      </c>
    </row>
    <row r="131" spans="1:21" ht="58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s="6">
        <f t="shared" ref="K131:K194" si="10">(J131/86400)+25569+(-8/24)</f>
        <v>41882.603969907403</v>
      </c>
      <c r="L131" s="6">
        <f t="shared" ref="L131:L194" si="11">(I131/86400)+25569+(-8/24)</f>
        <v>41942.603969907403</v>
      </c>
      <c r="M131" s="15">
        <f t="shared" ref="M131:M194" si="12">YEAR(K131)</f>
        <v>2014</v>
      </c>
      <c r="N131" t="b">
        <v>0</v>
      </c>
      <c r="O131">
        <v>0</v>
      </c>
      <c r="P131" t="b">
        <v>0</v>
      </c>
      <c r="Q131" s="8">
        <f t="shared" ref="Q131:Q194" si="13">E131/D131</f>
        <v>0</v>
      </c>
      <c r="R131" s="10">
        <f t="shared" ref="R131:R194" si="14">IFERROR(E131/O131,0)</f>
        <v>0</v>
      </c>
      <c r="S131" t="s">
        <v>8267</v>
      </c>
      <c r="T131" t="s">
        <v>8311</v>
      </c>
      <c r="U131" t="s">
        <v>8314</v>
      </c>
    </row>
    <row r="132" spans="1:21" ht="43.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s="6">
        <f t="shared" si="10"/>
        <v>41778.582083333335</v>
      </c>
      <c r="L132" s="6">
        <f t="shared" si="11"/>
        <v>41806.511111111111</v>
      </c>
      <c r="M132" s="15">
        <f t="shared" si="12"/>
        <v>2014</v>
      </c>
      <c r="N132" t="b">
        <v>0</v>
      </c>
      <c r="O132">
        <v>0</v>
      </c>
      <c r="P132" t="b">
        <v>0</v>
      </c>
      <c r="Q132" s="8">
        <f t="shared" si="13"/>
        <v>0</v>
      </c>
      <c r="R132" s="10">
        <f t="shared" si="14"/>
        <v>0</v>
      </c>
      <c r="S132" t="s">
        <v>8267</v>
      </c>
      <c r="T132" t="s">
        <v>8311</v>
      </c>
      <c r="U132" t="s">
        <v>8314</v>
      </c>
    </row>
    <row r="133" spans="1:21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s="6">
        <f t="shared" si="10"/>
        <v>42541.504178240742</v>
      </c>
      <c r="L133" s="6">
        <f t="shared" si="11"/>
        <v>42556.666666666664</v>
      </c>
      <c r="M133" s="15">
        <f t="shared" si="12"/>
        <v>2016</v>
      </c>
      <c r="N133" t="b">
        <v>0</v>
      </c>
      <c r="O133">
        <v>0</v>
      </c>
      <c r="P133" t="b">
        <v>0</v>
      </c>
      <c r="Q133" s="8">
        <f t="shared" si="13"/>
        <v>0</v>
      </c>
      <c r="R133" s="10">
        <f t="shared" si="14"/>
        <v>0</v>
      </c>
      <c r="S133" t="s">
        <v>8267</v>
      </c>
      <c r="T133" t="s">
        <v>8311</v>
      </c>
      <c r="U133" t="s">
        <v>8314</v>
      </c>
    </row>
    <row r="134" spans="1:21" ht="58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s="6">
        <f t="shared" si="10"/>
        <v>41905.47924768518</v>
      </c>
      <c r="L134" s="6">
        <f t="shared" si="11"/>
        <v>41950.520914351851</v>
      </c>
      <c r="M134" s="15">
        <f t="shared" si="12"/>
        <v>2014</v>
      </c>
      <c r="N134" t="b">
        <v>0</v>
      </c>
      <c r="O134">
        <v>81</v>
      </c>
      <c r="P134" t="b">
        <v>0</v>
      </c>
      <c r="Q134" s="8">
        <f t="shared" si="13"/>
        <v>9.5687499999999995E-2</v>
      </c>
      <c r="R134" s="10">
        <f t="shared" si="14"/>
        <v>94.506172839506178</v>
      </c>
      <c r="S134" t="s">
        <v>8267</v>
      </c>
      <c r="T134" t="s">
        <v>8311</v>
      </c>
      <c r="U134" t="s">
        <v>8314</v>
      </c>
    </row>
    <row r="135" spans="1:21" ht="29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s="6">
        <f t="shared" si="10"/>
        <v>42491.474351851844</v>
      </c>
      <c r="L135" s="6">
        <f t="shared" si="11"/>
        <v>42521.396527777775</v>
      </c>
      <c r="M135" s="15">
        <f t="shared" si="12"/>
        <v>2016</v>
      </c>
      <c r="N135" t="b">
        <v>0</v>
      </c>
      <c r="O135">
        <v>0</v>
      </c>
      <c r="P135" t="b">
        <v>0</v>
      </c>
      <c r="Q135" s="8">
        <f t="shared" si="13"/>
        <v>0</v>
      </c>
      <c r="R135" s="10">
        <f t="shared" si="14"/>
        <v>0</v>
      </c>
      <c r="S135" t="s">
        <v>8267</v>
      </c>
      <c r="T135" t="s">
        <v>8311</v>
      </c>
      <c r="U135" t="s">
        <v>8314</v>
      </c>
    </row>
    <row r="136" spans="1:21" ht="29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s="6">
        <f t="shared" si="10"/>
        <v>42221.576597222222</v>
      </c>
      <c r="L136" s="6">
        <f t="shared" si="11"/>
        <v>42251.374999999993</v>
      </c>
      <c r="M136" s="15">
        <f t="shared" si="12"/>
        <v>2015</v>
      </c>
      <c r="N136" t="b">
        <v>0</v>
      </c>
      <c r="O136">
        <v>0</v>
      </c>
      <c r="P136" t="b">
        <v>0</v>
      </c>
      <c r="Q136" s="8">
        <f t="shared" si="13"/>
        <v>0</v>
      </c>
      <c r="R136" s="10">
        <f t="shared" si="14"/>
        <v>0</v>
      </c>
      <c r="S136" t="s">
        <v>8267</v>
      </c>
      <c r="T136" t="s">
        <v>8311</v>
      </c>
      <c r="U136" t="s">
        <v>8314</v>
      </c>
    </row>
    <row r="137" spans="1:21" ht="43.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s="6">
        <f t="shared" si="10"/>
        <v>41788.048576388886</v>
      </c>
      <c r="L137" s="6">
        <f t="shared" si="11"/>
        <v>41821.458333333328</v>
      </c>
      <c r="M137" s="15">
        <f t="shared" si="12"/>
        <v>2014</v>
      </c>
      <c r="N137" t="b">
        <v>0</v>
      </c>
      <c r="O137">
        <v>5</v>
      </c>
      <c r="P137" t="b">
        <v>0</v>
      </c>
      <c r="Q137" s="8">
        <f t="shared" si="13"/>
        <v>0.13433333333333333</v>
      </c>
      <c r="R137" s="10">
        <f t="shared" si="14"/>
        <v>80.599999999999994</v>
      </c>
      <c r="S137" t="s">
        <v>8267</v>
      </c>
      <c r="T137" t="s">
        <v>8311</v>
      </c>
      <c r="U137" t="s">
        <v>8314</v>
      </c>
    </row>
    <row r="138" spans="1:21" ht="58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s="6">
        <f t="shared" si="10"/>
        <v>42096.076782407406</v>
      </c>
      <c r="L138" s="6">
        <f t="shared" si="11"/>
        <v>42140.094444444439</v>
      </c>
      <c r="M138" s="15">
        <f t="shared" si="12"/>
        <v>2015</v>
      </c>
      <c r="N138" t="b">
        <v>0</v>
      </c>
      <c r="O138">
        <v>0</v>
      </c>
      <c r="P138" t="b">
        <v>0</v>
      </c>
      <c r="Q138" s="8">
        <f t="shared" si="13"/>
        <v>0</v>
      </c>
      <c r="R138" s="10">
        <f t="shared" si="14"/>
        <v>0</v>
      </c>
      <c r="S138" t="s">
        <v>8267</v>
      </c>
      <c r="T138" t="s">
        <v>8311</v>
      </c>
      <c r="U138" t="s">
        <v>8314</v>
      </c>
    </row>
    <row r="139" spans="1:21" ht="43.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s="6">
        <f t="shared" si="10"/>
        <v>42239.240659722222</v>
      </c>
      <c r="L139" s="6">
        <f t="shared" si="11"/>
        <v>42289.240659722222</v>
      </c>
      <c r="M139" s="15">
        <f t="shared" si="12"/>
        <v>2015</v>
      </c>
      <c r="N139" t="b">
        <v>0</v>
      </c>
      <c r="O139">
        <v>0</v>
      </c>
      <c r="P139" t="b">
        <v>0</v>
      </c>
      <c r="Q139" s="8">
        <f t="shared" si="13"/>
        <v>0</v>
      </c>
      <c r="R139" s="10">
        <f t="shared" si="14"/>
        <v>0</v>
      </c>
      <c r="S139" t="s">
        <v>8267</v>
      </c>
      <c r="T139" t="s">
        <v>8311</v>
      </c>
      <c r="U139" t="s">
        <v>8314</v>
      </c>
    </row>
    <row r="140" spans="1:21" ht="43.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s="6">
        <f t="shared" si="10"/>
        <v>42185.924085648141</v>
      </c>
      <c r="L140" s="6">
        <f t="shared" si="11"/>
        <v>42216.874305555553</v>
      </c>
      <c r="M140" s="15">
        <f t="shared" si="12"/>
        <v>2015</v>
      </c>
      <c r="N140" t="b">
        <v>0</v>
      </c>
      <c r="O140">
        <v>58</v>
      </c>
      <c r="P140" t="b">
        <v>0</v>
      </c>
      <c r="Q140" s="8">
        <f t="shared" si="13"/>
        <v>3.1413333333333335E-2</v>
      </c>
      <c r="R140" s="10">
        <f t="shared" si="14"/>
        <v>81.241379310344826</v>
      </c>
      <c r="S140" t="s">
        <v>8267</v>
      </c>
      <c r="T140" t="s">
        <v>8311</v>
      </c>
      <c r="U140" t="s">
        <v>8314</v>
      </c>
    </row>
    <row r="141" spans="1:21" ht="43.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s="6">
        <f t="shared" si="10"/>
        <v>42187.587638888886</v>
      </c>
      <c r="L141" s="6">
        <f t="shared" si="11"/>
        <v>42197.587638888886</v>
      </c>
      <c r="M141" s="15">
        <f t="shared" si="12"/>
        <v>2015</v>
      </c>
      <c r="N141" t="b">
        <v>0</v>
      </c>
      <c r="O141">
        <v>1</v>
      </c>
      <c r="P141" t="b">
        <v>0</v>
      </c>
      <c r="Q141" s="8">
        <f t="shared" si="13"/>
        <v>1</v>
      </c>
      <c r="R141" s="10">
        <f t="shared" si="14"/>
        <v>500</v>
      </c>
      <c r="S141" t="s">
        <v>8267</v>
      </c>
      <c r="T141" t="s">
        <v>8311</v>
      </c>
      <c r="U141" t="s">
        <v>8314</v>
      </c>
    </row>
    <row r="142" spans="1:21" ht="43.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s="6">
        <f t="shared" si="10"/>
        <v>42052.864953703705</v>
      </c>
      <c r="L142" s="6">
        <f t="shared" si="11"/>
        <v>42082.823287037034</v>
      </c>
      <c r="M142" s="15">
        <f t="shared" si="12"/>
        <v>2015</v>
      </c>
      <c r="N142" t="b">
        <v>0</v>
      </c>
      <c r="O142">
        <v>0</v>
      </c>
      <c r="P142" t="b">
        <v>0</v>
      </c>
      <c r="Q142" s="8">
        <f t="shared" si="13"/>
        <v>0</v>
      </c>
      <c r="R142" s="10">
        <f t="shared" si="14"/>
        <v>0</v>
      </c>
      <c r="S142" t="s">
        <v>8267</v>
      </c>
      <c r="T142" t="s">
        <v>8311</v>
      </c>
      <c r="U142" t="s">
        <v>8314</v>
      </c>
    </row>
    <row r="143" spans="1:21" ht="43.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s="6">
        <f t="shared" si="10"/>
        <v>42109.819710648146</v>
      </c>
      <c r="L143" s="6">
        <f t="shared" si="11"/>
        <v>42154.819710648146</v>
      </c>
      <c r="M143" s="15">
        <f t="shared" si="12"/>
        <v>2015</v>
      </c>
      <c r="N143" t="b">
        <v>0</v>
      </c>
      <c r="O143">
        <v>28</v>
      </c>
      <c r="P143" t="b">
        <v>0</v>
      </c>
      <c r="Q143" s="8">
        <f t="shared" si="13"/>
        <v>0.10775</v>
      </c>
      <c r="R143" s="10">
        <f t="shared" si="14"/>
        <v>46.178571428571431</v>
      </c>
      <c r="S143" t="s">
        <v>8267</v>
      </c>
      <c r="T143" t="s">
        <v>8311</v>
      </c>
      <c r="U143" t="s">
        <v>8314</v>
      </c>
    </row>
    <row r="144" spans="1:21" ht="43.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s="6">
        <f t="shared" si="10"/>
        <v>41938.559930555552</v>
      </c>
      <c r="L144" s="6">
        <f t="shared" si="11"/>
        <v>41959.601597222216</v>
      </c>
      <c r="M144" s="15">
        <f t="shared" si="12"/>
        <v>2014</v>
      </c>
      <c r="N144" t="b">
        <v>0</v>
      </c>
      <c r="O144">
        <v>1</v>
      </c>
      <c r="P144" t="b">
        <v>0</v>
      </c>
      <c r="Q144" s="8">
        <f t="shared" si="13"/>
        <v>3.3333333333333335E-3</v>
      </c>
      <c r="R144" s="10">
        <f t="shared" si="14"/>
        <v>10</v>
      </c>
      <c r="S144" t="s">
        <v>8267</v>
      </c>
      <c r="T144" t="s">
        <v>8311</v>
      </c>
      <c r="U144" t="s">
        <v>8314</v>
      </c>
    </row>
    <row r="145" spans="1:21" ht="43.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s="6">
        <f t="shared" si="10"/>
        <v>42558.730810185181</v>
      </c>
      <c r="L145" s="6">
        <f t="shared" si="11"/>
        <v>42615.913194444445</v>
      </c>
      <c r="M145" s="15">
        <f t="shared" si="12"/>
        <v>2016</v>
      </c>
      <c r="N145" t="b">
        <v>0</v>
      </c>
      <c r="O145">
        <v>0</v>
      </c>
      <c r="P145" t="b">
        <v>0</v>
      </c>
      <c r="Q145" s="8">
        <f t="shared" si="13"/>
        <v>0</v>
      </c>
      <c r="R145" s="10">
        <f t="shared" si="14"/>
        <v>0</v>
      </c>
      <c r="S145" t="s">
        <v>8267</v>
      </c>
      <c r="T145" t="s">
        <v>8311</v>
      </c>
      <c r="U145" t="s">
        <v>8314</v>
      </c>
    </row>
    <row r="146" spans="1:21" ht="43.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s="6">
        <f t="shared" si="10"/>
        <v>42047.429074074076</v>
      </c>
      <c r="L146" s="6">
        <f t="shared" si="11"/>
        <v>42107.387407407405</v>
      </c>
      <c r="M146" s="15">
        <f t="shared" si="12"/>
        <v>2015</v>
      </c>
      <c r="N146" t="b">
        <v>0</v>
      </c>
      <c r="O146">
        <v>37</v>
      </c>
      <c r="P146" t="b">
        <v>0</v>
      </c>
      <c r="Q146" s="8">
        <f t="shared" si="13"/>
        <v>0.27600000000000002</v>
      </c>
      <c r="R146" s="10">
        <f t="shared" si="14"/>
        <v>55.945945945945944</v>
      </c>
      <c r="S146" t="s">
        <v>8267</v>
      </c>
      <c r="T146" t="s">
        <v>8311</v>
      </c>
      <c r="U146" t="s">
        <v>8314</v>
      </c>
    </row>
    <row r="147" spans="1:21" ht="43.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s="6">
        <f t="shared" si="10"/>
        <v>42200.208935185183</v>
      </c>
      <c r="L147" s="6">
        <f t="shared" si="11"/>
        <v>42227.208935185183</v>
      </c>
      <c r="M147" s="15">
        <f t="shared" si="12"/>
        <v>2015</v>
      </c>
      <c r="N147" t="b">
        <v>0</v>
      </c>
      <c r="O147">
        <v>9</v>
      </c>
      <c r="P147" t="b">
        <v>0</v>
      </c>
      <c r="Q147" s="8">
        <f t="shared" si="13"/>
        <v>7.5111111111111115E-2</v>
      </c>
      <c r="R147" s="10">
        <f t="shared" si="14"/>
        <v>37.555555555555557</v>
      </c>
      <c r="S147" t="s">
        <v>8267</v>
      </c>
      <c r="T147" t="s">
        <v>8311</v>
      </c>
      <c r="U147" t="s">
        <v>8314</v>
      </c>
    </row>
    <row r="148" spans="1:21" ht="43.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s="6">
        <f t="shared" si="10"/>
        <v>42692.682847222219</v>
      </c>
      <c r="L148" s="6">
        <f t="shared" si="11"/>
        <v>42752.682847222219</v>
      </c>
      <c r="M148" s="15">
        <f t="shared" si="12"/>
        <v>2016</v>
      </c>
      <c r="N148" t="b">
        <v>0</v>
      </c>
      <c r="O148">
        <v>3</v>
      </c>
      <c r="P148" t="b">
        <v>0</v>
      </c>
      <c r="Q148" s="8">
        <f t="shared" si="13"/>
        <v>5.7499999999999999E-3</v>
      </c>
      <c r="R148" s="10">
        <f t="shared" si="14"/>
        <v>38.333333333333336</v>
      </c>
      <c r="S148" t="s">
        <v>8267</v>
      </c>
      <c r="T148" t="s">
        <v>8311</v>
      </c>
      <c r="U148" t="s">
        <v>8314</v>
      </c>
    </row>
    <row r="149" spans="1:21" ht="29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s="6">
        <f t="shared" si="10"/>
        <v>41969.434490740743</v>
      </c>
      <c r="L149" s="6">
        <f t="shared" si="11"/>
        <v>42012.429166666661</v>
      </c>
      <c r="M149" s="15">
        <f t="shared" si="12"/>
        <v>2014</v>
      </c>
      <c r="N149" t="b">
        <v>0</v>
      </c>
      <c r="O149">
        <v>0</v>
      </c>
      <c r="P149" t="b">
        <v>0</v>
      </c>
      <c r="Q149" s="8">
        <f t="shared" si="13"/>
        <v>0</v>
      </c>
      <c r="R149" s="10">
        <f t="shared" si="14"/>
        <v>0</v>
      </c>
      <c r="S149" t="s">
        <v>8267</v>
      </c>
      <c r="T149" t="s">
        <v>8311</v>
      </c>
      <c r="U149" t="s">
        <v>8314</v>
      </c>
    </row>
    <row r="150" spans="1:21" ht="43.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s="6">
        <f t="shared" si="10"/>
        <v>42396.948333333326</v>
      </c>
      <c r="L150" s="6">
        <f t="shared" si="11"/>
        <v>42426.948333333326</v>
      </c>
      <c r="M150" s="15">
        <f t="shared" si="12"/>
        <v>2016</v>
      </c>
      <c r="N150" t="b">
        <v>0</v>
      </c>
      <c r="O150">
        <v>2</v>
      </c>
      <c r="P150" t="b">
        <v>0</v>
      </c>
      <c r="Q150" s="8">
        <f t="shared" si="13"/>
        <v>8.0000000000000004E-4</v>
      </c>
      <c r="R150" s="10">
        <f t="shared" si="14"/>
        <v>20</v>
      </c>
      <c r="S150" t="s">
        <v>8267</v>
      </c>
      <c r="T150" t="s">
        <v>8311</v>
      </c>
      <c r="U150" t="s">
        <v>8314</v>
      </c>
    </row>
    <row r="151" spans="1:21" ht="43.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s="6">
        <f t="shared" si="10"/>
        <v>41967.838773148142</v>
      </c>
      <c r="L151" s="6">
        <f t="shared" si="11"/>
        <v>41997.999999999993</v>
      </c>
      <c r="M151" s="15">
        <f t="shared" si="12"/>
        <v>2014</v>
      </c>
      <c r="N151" t="b">
        <v>0</v>
      </c>
      <c r="O151">
        <v>6</v>
      </c>
      <c r="P151" t="b">
        <v>0</v>
      </c>
      <c r="Q151" s="8">
        <f t="shared" si="13"/>
        <v>9.1999999999999998E-3</v>
      </c>
      <c r="R151" s="10">
        <f t="shared" si="14"/>
        <v>15.333333333333334</v>
      </c>
      <c r="S151" t="s">
        <v>8267</v>
      </c>
      <c r="T151" t="s">
        <v>8311</v>
      </c>
      <c r="U151" t="s">
        <v>8314</v>
      </c>
    </row>
    <row r="152" spans="1:21" ht="43.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s="6">
        <f t="shared" si="10"/>
        <v>42089.82849537037</v>
      </c>
      <c r="L152" s="6">
        <f t="shared" si="11"/>
        <v>42149.82849537037</v>
      </c>
      <c r="M152" s="15">
        <f t="shared" si="12"/>
        <v>2015</v>
      </c>
      <c r="N152" t="b">
        <v>0</v>
      </c>
      <c r="O152">
        <v>67</v>
      </c>
      <c r="P152" t="b">
        <v>0</v>
      </c>
      <c r="Q152" s="8">
        <f t="shared" si="13"/>
        <v>0.23163076923076922</v>
      </c>
      <c r="R152" s="10">
        <f t="shared" si="14"/>
        <v>449.43283582089555</v>
      </c>
      <c r="S152" t="s">
        <v>8267</v>
      </c>
      <c r="T152" t="s">
        <v>8311</v>
      </c>
      <c r="U152" t="s">
        <v>8314</v>
      </c>
    </row>
    <row r="153" spans="1:21" ht="43.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s="6">
        <f t="shared" si="10"/>
        <v>42113.217488425922</v>
      </c>
      <c r="L153" s="6">
        <f t="shared" si="11"/>
        <v>42173.217488425922</v>
      </c>
      <c r="M153" s="15">
        <f t="shared" si="12"/>
        <v>2015</v>
      </c>
      <c r="N153" t="b">
        <v>0</v>
      </c>
      <c r="O153">
        <v>5</v>
      </c>
      <c r="P153" t="b">
        <v>0</v>
      </c>
      <c r="Q153" s="8">
        <f t="shared" si="13"/>
        <v>5.5999999999999995E-4</v>
      </c>
      <c r="R153" s="10">
        <f t="shared" si="14"/>
        <v>28</v>
      </c>
      <c r="S153" t="s">
        <v>8267</v>
      </c>
      <c r="T153" t="s">
        <v>8311</v>
      </c>
      <c r="U153" t="s">
        <v>8314</v>
      </c>
    </row>
    <row r="154" spans="1:21" ht="29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s="6">
        <f t="shared" si="10"/>
        <v>41874.744212962956</v>
      </c>
      <c r="L154" s="6">
        <f t="shared" si="11"/>
        <v>41904.744212962956</v>
      </c>
      <c r="M154" s="15">
        <f t="shared" si="12"/>
        <v>2014</v>
      </c>
      <c r="N154" t="b">
        <v>0</v>
      </c>
      <c r="O154">
        <v>2</v>
      </c>
      <c r="P154" t="b">
        <v>0</v>
      </c>
      <c r="Q154" s="8">
        <f t="shared" si="13"/>
        <v>7.8947368421052633E-5</v>
      </c>
      <c r="R154" s="10">
        <f t="shared" si="14"/>
        <v>15</v>
      </c>
      <c r="S154" t="s">
        <v>8267</v>
      </c>
      <c r="T154" t="s">
        <v>8311</v>
      </c>
      <c r="U154" t="s">
        <v>8314</v>
      </c>
    </row>
    <row r="155" spans="1:21" ht="43.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s="6">
        <f t="shared" si="10"/>
        <v>41933.252824074072</v>
      </c>
      <c r="L155" s="6">
        <f t="shared" si="11"/>
        <v>41975.294490740744</v>
      </c>
      <c r="M155" s="15">
        <f t="shared" si="12"/>
        <v>2014</v>
      </c>
      <c r="N155" t="b">
        <v>0</v>
      </c>
      <c r="O155">
        <v>10</v>
      </c>
      <c r="P155" t="b">
        <v>0</v>
      </c>
      <c r="Q155" s="8">
        <f t="shared" si="13"/>
        <v>7.1799999999999998E-3</v>
      </c>
      <c r="R155" s="10">
        <f t="shared" si="14"/>
        <v>35.9</v>
      </c>
      <c r="S155" t="s">
        <v>8267</v>
      </c>
      <c r="T155" t="s">
        <v>8311</v>
      </c>
      <c r="U155" t="s">
        <v>8314</v>
      </c>
    </row>
    <row r="156" spans="1:21" ht="43.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s="6">
        <f t="shared" si="10"/>
        <v>42115.214062499996</v>
      </c>
      <c r="L156" s="6">
        <f t="shared" si="11"/>
        <v>42158.214062499996</v>
      </c>
      <c r="M156" s="15">
        <f t="shared" si="12"/>
        <v>2015</v>
      </c>
      <c r="N156" t="b">
        <v>0</v>
      </c>
      <c r="O156">
        <v>3</v>
      </c>
      <c r="P156" t="b">
        <v>0</v>
      </c>
      <c r="Q156" s="8">
        <f t="shared" si="13"/>
        <v>2.6666666666666668E-2</v>
      </c>
      <c r="R156" s="10">
        <f t="shared" si="14"/>
        <v>13.333333333333334</v>
      </c>
      <c r="S156" t="s">
        <v>8267</v>
      </c>
      <c r="T156" t="s">
        <v>8311</v>
      </c>
      <c r="U156" t="s">
        <v>8314</v>
      </c>
    </row>
    <row r="157" spans="1:21" ht="58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s="6">
        <f t="shared" si="10"/>
        <v>42168.226099537038</v>
      </c>
      <c r="L157" s="6">
        <f t="shared" si="11"/>
        <v>42208.226099537038</v>
      </c>
      <c r="M157" s="15">
        <f t="shared" si="12"/>
        <v>2015</v>
      </c>
      <c r="N157" t="b">
        <v>0</v>
      </c>
      <c r="O157">
        <v>4</v>
      </c>
      <c r="P157" t="b">
        <v>0</v>
      </c>
      <c r="Q157" s="8">
        <f t="shared" si="13"/>
        <v>6.0000000000000002E-5</v>
      </c>
      <c r="R157" s="10">
        <f t="shared" si="14"/>
        <v>20.25</v>
      </c>
      <c r="S157" t="s">
        <v>8267</v>
      </c>
      <c r="T157" t="s">
        <v>8311</v>
      </c>
      <c r="U157" t="s">
        <v>8314</v>
      </c>
    </row>
    <row r="158" spans="1:21" ht="58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s="6">
        <f t="shared" si="10"/>
        <v>41793.791620370372</v>
      </c>
      <c r="L158" s="6">
        <f t="shared" si="11"/>
        <v>41853.791620370372</v>
      </c>
      <c r="M158" s="15">
        <f t="shared" si="12"/>
        <v>2014</v>
      </c>
      <c r="N158" t="b">
        <v>0</v>
      </c>
      <c r="O158">
        <v>15</v>
      </c>
      <c r="P158" t="b">
        <v>0</v>
      </c>
      <c r="Q158" s="8">
        <f t="shared" si="13"/>
        <v>5.0999999999999997E-2</v>
      </c>
      <c r="R158" s="10">
        <f t="shared" si="14"/>
        <v>119</v>
      </c>
      <c r="S158" t="s">
        <v>8267</v>
      </c>
      <c r="T158" t="s">
        <v>8311</v>
      </c>
      <c r="U158" t="s">
        <v>8314</v>
      </c>
    </row>
    <row r="159" spans="1:21" ht="43.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s="6">
        <f t="shared" si="10"/>
        <v>42396.578379629624</v>
      </c>
      <c r="L159" s="6">
        <f t="shared" si="11"/>
        <v>42426.578379629624</v>
      </c>
      <c r="M159" s="15">
        <f t="shared" si="12"/>
        <v>2016</v>
      </c>
      <c r="N159" t="b">
        <v>0</v>
      </c>
      <c r="O159">
        <v>2</v>
      </c>
      <c r="P159" t="b">
        <v>0</v>
      </c>
      <c r="Q159" s="8">
        <f t="shared" si="13"/>
        <v>2.671118530884808E-3</v>
      </c>
      <c r="R159" s="10">
        <f t="shared" si="14"/>
        <v>4</v>
      </c>
      <c r="S159" t="s">
        <v>8267</v>
      </c>
      <c r="T159" t="s">
        <v>8311</v>
      </c>
      <c r="U159" t="s">
        <v>8314</v>
      </c>
    </row>
    <row r="160" spans="1:21" ht="43.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s="6">
        <f t="shared" si="10"/>
        <v>41903.743379629625</v>
      </c>
      <c r="L160" s="6">
        <f t="shared" si="11"/>
        <v>41933.743379629625</v>
      </c>
      <c r="M160" s="15">
        <f t="shared" si="12"/>
        <v>2014</v>
      </c>
      <c r="N160" t="b">
        <v>0</v>
      </c>
      <c r="O160">
        <v>0</v>
      </c>
      <c r="P160" t="b">
        <v>0</v>
      </c>
      <c r="Q160" s="8">
        <f t="shared" si="13"/>
        <v>0</v>
      </c>
      <c r="R160" s="10">
        <f t="shared" si="14"/>
        <v>0</v>
      </c>
      <c r="S160" t="s">
        <v>8267</v>
      </c>
      <c r="T160" t="s">
        <v>8311</v>
      </c>
      <c r="U160" t="s">
        <v>8314</v>
      </c>
    </row>
    <row r="161" spans="1:21" ht="43.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s="6">
        <f t="shared" si="10"/>
        <v>42514.101215277777</v>
      </c>
      <c r="L161" s="6">
        <f t="shared" si="11"/>
        <v>42554.101215277777</v>
      </c>
      <c r="M161" s="15">
        <f t="shared" si="12"/>
        <v>2016</v>
      </c>
      <c r="N161" t="b">
        <v>0</v>
      </c>
      <c r="O161">
        <v>1</v>
      </c>
      <c r="P161" t="b">
        <v>0</v>
      </c>
      <c r="Q161" s="8">
        <f t="shared" si="13"/>
        <v>2.0000000000000002E-5</v>
      </c>
      <c r="R161" s="10">
        <f t="shared" si="14"/>
        <v>10</v>
      </c>
      <c r="S161" t="s">
        <v>8267</v>
      </c>
      <c r="T161" t="s">
        <v>8311</v>
      </c>
      <c r="U161" t="s">
        <v>8314</v>
      </c>
    </row>
    <row r="162" spans="1:21" ht="43.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s="6">
        <f t="shared" si="10"/>
        <v>42171.57975694444</v>
      </c>
      <c r="L162" s="6">
        <f t="shared" si="11"/>
        <v>42231.57975694444</v>
      </c>
      <c r="M162" s="15">
        <f t="shared" si="12"/>
        <v>2015</v>
      </c>
      <c r="N162" t="b">
        <v>0</v>
      </c>
      <c r="O162">
        <v>0</v>
      </c>
      <c r="P162" t="b">
        <v>0</v>
      </c>
      <c r="Q162" s="8">
        <f t="shared" si="13"/>
        <v>0</v>
      </c>
      <c r="R162" s="10">
        <f t="shared" si="14"/>
        <v>0</v>
      </c>
      <c r="S162" t="s">
        <v>8268</v>
      </c>
      <c r="T162" t="s">
        <v>8311</v>
      </c>
      <c r="U162" t="s">
        <v>8315</v>
      </c>
    </row>
    <row r="163" spans="1:21" ht="43.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s="6">
        <f t="shared" si="10"/>
        <v>41792.354108796295</v>
      </c>
      <c r="L163" s="6">
        <f t="shared" si="11"/>
        <v>41822.354108796295</v>
      </c>
      <c r="M163" s="15">
        <f t="shared" si="12"/>
        <v>2014</v>
      </c>
      <c r="N163" t="b">
        <v>0</v>
      </c>
      <c r="O163">
        <v>1</v>
      </c>
      <c r="P163" t="b">
        <v>0</v>
      </c>
      <c r="Q163" s="8">
        <f t="shared" si="13"/>
        <v>1E-4</v>
      </c>
      <c r="R163" s="10">
        <f t="shared" si="14"/>
        <v>5</v>
      </c>
      <c r="S163" t="s">
        <v>8268</v>
      </c>
      <c r="T163" t="s">
        <v>8311</v>
      </c>
      <c r="U163" t="s">
        <v>8315</v>
      </c>
    </row>
    <row r="164" spans="1:21" ht="43.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s="6">
        <f t="shared" si="10"/>
        <v>41834.79347222222</v>
      </c>
      <c r="L164" s="6">
        <f t="shared" si="11"/>
        <v>41867.654166666667</v>
      </c>
      <c r="M164" s="15">
        <f t="shared" si="12"/>
        <v>2014</v>
      </c>
      <c r="N164" t="b">
        <v>0</v>
      </c>
      <c r="O164">
        <v>10</v>
      </c>
      <c r="P164" t="b">
        <v>0</v>
      </c>
      <c r="Q164" s="8">
        <f t="shared" si="13"/>
        <v>0.15535714285714286</v>
      </c>
      <c r="R164" s="10">
        <f t="shared" si="14"/>
        <v>43.5</v>
      </c>
      <c r="S164" t="s">
        <v>8268</v>
      </c>
      <c r="T164" t="s">
        <v>8311</v>
      </c>
      <c r="U164" t="s">
        <v>8315</v>
      </c>
    </row>
    <row r="165" spans="1:21" ht="58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s="6">
        <f t="shared" si="10"/>
        <v>42243.627939814811</v>
      </c>
      <c r="L165" s="6">
        <f t="shared" si="11"/>
        <v>42277.666666666664</v>
      </c>
      <c r="M165" s="15">
        <f t="shared" si="12"/>
        <v>2015</v>
      </c>
      <c r="N165" t="b">
        <v>0</v>
      </c>
      <c r="O165">
        <v>0</v>
      </c>
      <c r="P165" t="b">
        <v>0</v>
      </c>
      <c r="Q165" s="8">
        <f t="shared" si="13"/>
        <v>0</v>
      </c>
      <c r="R165" s="10">
        <f t="shared" si="14"/>
        <v>0</v>
      </c>
      <c r="S165" t="s">
        <v>8268</v>
      </c>
      <c r="T165" t="s">
        <v>8311</v>
      </c>
      <c r="U165" t="s">
        <v>8315</v>
      </c>
    </row>
    <row r="166" spans="1:21" ht="58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s="6">
        <f t="shared" si="10"/>
        <v>41841.429409722223</v>
      </c>
      <c r="L166" s="6">
        <f t="shared" si="11"/>
        <v>41901.429409722223</v>
      </c>
      <c r="M166" s="15">
        <f t="shared" si="12"/>
        <v>2014</v>
      </c>
      <c r="N166" t="b">
        <v>0</v>
      </c>
      <c r="O166">
        <v>7</v>
      </c>
      <c r="P166" t="b">
        <v>0</v>
      </c>
      <c r="Q166" s="8">
        <f t="shared" si="13"/>
        <v>5.3333333333333332E-3</v>
      </c>
      <c r="R166" s="10">
        <f t="shared" si="14"/>
        <v>91.428571428571431</v>
      </c>
      <c r="S166" t="s">
        <v>8268</v>
      </c>
      <c r="T166" t="s">
        <v>8311</v>
      </c>
      <c r="U166" t="s">
        <v>8315</v>
      </c>
    </row>
    <row r="167" spans="1:21" ht="29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s="6">
        <f t="shared" si="10"/>
        <v>42351.325509259252</v>
      </c>
      <c r="L167" s="6">
        <f t="shared" si="11"/>
        <v>42381.325509259252</v>
      </c>
      <c r="M167" s="15">
        <f t="shared" si="12"/>
        <v>2015</v>
      </c>
      <c r="N167" t="b">
        <v>0</v>
      </c>
      <c r="O167">
        <v>0</v>
      </c>
      <c r="P167" t="b">
        <v>0</v>
      </c>
      <c r="Q167" s="8">
        <f t="shared" si="13"/>
        <v>0</v>
      </c>
      <c r="R167" s="10">
        <f t="shared" si="14"/>
        <v>0</v>
      </c>
      <c r="S167" t="s">
        <v>8268</v>
      </c>
      <c r="T167" t="s">
        <v>8311</v>
      </c>
      <c r="U167" t="s">
        <v>8315</v>
      </c>
    </row>
    <row r="168" spans="1:21" ht="43.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s="6">
        <f t="shared" si="10"/>
        <v>42720.742615740739</v>
      </c>
      <c r="L168" s="6">
        <f t="shared" si="11"/>
        <v>42750.742615740739</v>
      </c>
      <c r="M168" s="15">
        <f t="shared" si="12"/>
        <v>2016</v>
      </c>
      <c r="N168" t="b">
        <v>0</v>
      </c>
      <c r="O168">
        <v>1</v>
      </c>
      <c r="P168" t="b">
        <v>0</v>
      </c>
      <c r="Q168" s="8">
        <f t="shared" si="13"/>
        <v>0.6</v>
      </c>
      <c r="R168" s="10">
        <f t="shared" si="14"/>
        <v>3000</v>
      </c>
      <c r="S168" t="s">
        <v>8268</v>
      </c>
      <c r="T168" t="s">
        <v>8311</v>
      </c>
      <c r="U168" t="s">
        <v>8315</v>
      </c>
    </row>
    <row r="169" spans="1:21" ht="43.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s="6">
        <f t="shared" si="10"/>
        <v>42160.594155092585</v>
      </c>
      <c r="L169" s="6">
        <f t="shared" si="11"/>
        <v>42220.594155092585</v>
      </c>
      <c r="M169" s="15">
        <f t="shared" si="12"/>
        <v>2015</v>
      </c>
      <c r="N169" t="b">
        <v>0</v>
      </c>
      <c r="O169">
        <v>2</v>
      </c>
      <c r="P169" t="b">
        <v>0</v>
      </c>
      <c r="Q169" s="8">
        <f t="shared" si="13"/>
        <v>1E-4</v>
      </c>
      <c r="R169" s="10">
        <f t="shared" si="14"/>
        <v>5.5</v>
      </c>
      <c r="S169" t="s">
        <v>8268</v>
      </c>
      <c r="T169" t="s">
        <v>8311</v>
      </c>
      <c r="U169" t="s">
        <v>8315</v>
      </c>
    </row>
    <row r="170" spans="1:21" ht="43.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s="6">
        <f t="shared" si="10"/>
        <v>42052.501967592594</v>
      </c>
      <c r="L170" s="6">
        <f t="shared" si="11"/>
        <v>42082.460300925923</v>
      </c>
      <c r="M170" s="15">
        <f t="shared" si="12"/>
        <v>2015</v>
      </c>
      <c r="N170" t="b">
        <v>0</v>
      </c>
      <c r="O170">
        <v>3</v>
      </c>
      <c r="P170" t="b">
        <v>0</v>
      </c>
      <c r="Q170" s="8">
        <f t="shared" si="13"/>
        <v>4.0625000000000001E-2</v>
      </c>
      <c r="R170" s="10">
        <f t="shared" si="14"/>
        <v>108.33333333333333</v>
      </c>
      <c r="S170" t="s">
        <v>8268</v>
      </c>
      <c r="T170" t="s">
        <v>8311</v>
      </c>
      <c r="U170" t="s">
        <v>8315</v>
      </c>
    </row>
    <row r="171" spans="1:21" ht="43.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s="6">
        <f t="shared" si="10"/>
        <v>41900.171979166662</v>
      </c>
      <c r="L171" s="6">
        <f t="shared" si="11"/>
        <v>41930.171979166662</v>
      </c>
      <c r="M171" s="15">
        <f t="shared" si="12"/>
        <v>2014</v>
      </c>
      <c r="N171" t="b">
        <v>0</v>
      </c>
      <c r="O171">
        <v>10</v>
      </c>
      <c r="P171" t="b">
        <v>0</v>
      </c>
      <c r="Q171" s="8">
        <f t="shared" si="13"/>
        <v>0.224</v>
      </c>
      <c r="R171" s="10">
        <f t="shared" si="14"/>
        <v>56</v>
      </c>
      <c r="S171" t="s">
        <v>8268</v>
      </c>
      <c r="T171" t="s">
        <v>8311</v>
      </c>
      <c r="U171" t="s">
        <v>8315</v>
      </c>
    </row>
    <row r="172" spans="1:21" ht="58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s="6">
        <f t="shared" si="10"/>
        <v>42216.644479166665</v>
      </c>
      <c r="L172" s="6">
        <f t="shared" si="11"/>
        <v>42245.894444444442</v>
      </c>
      <c r="M172" s="15">
        <f t="shared" si="12"/>
        <v>2015</v>
      </c>
      <c r="N172" t="b">
        <v>0</v>
      </c>
      <c r="O172">
        <v>10</v>
      </c>
      <c r="P172" t="b">
        <v>0</v>
      </c>
      <c r="Q172" s="8">
        <f t="shared" si="13"/>
        <v>3.2500000000000001E-2</v>
      </c>
      <c r="R172" s="10">
        <f t="shared" si="14"/>
        <v>32.5</v>
      </c>
      <c r="S172" t="s">
        <v>8268</v>
      </c>
      <c r="T172" t="s">
        <v>8311</v>
      </c>
      <c r="U172" t="s">
        <v>8315</v>
      </c>
    </row>
    <row r="173" spans="1:21" ht="43.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s="6">
        <f t="shared" si="10"/>
        <v>42533.847384259258</v>
      </c>
      <c r="L173" s="6">
        <f t="shared" si="11"/>
        <v>42593.847384259258</v>
      </c>
      <c r="M173" s="15">
        <f t="shared" si="12"/>
        <v>2016</v>
      </c>
      <c r="N173" t="b">
        <v>0</v>
      </c>
      <c r="O173">
        <v>1</v>
      </c>
      <c r="P173" t="b">
        <v>0</v>
      </c>
      <c r="Q173" s="8">
        <f t="shared" si="13"/>
        <v>2.0000000000000002E-5</v>
      </c>
      <c r="R173" s="10">
        <f t="shared" si="14"/>
        <v>1</v>
      </c>
      <c r="S173" t="s">
        <v>8268</v>
      </c>
      <c r="T173" t="s">
        <v>8311</v>
      </c>
      <c r="U173" t="s">
        <v>8315</v>
      </c>
    </row>
    <row r="174" spans="1:21" ht="43.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s="6">
        <f t="shared" si="10"/>
        <v>42047.061608796292</v>
      </c>
      <c r="L174" s="6">
        <f t="shared" si="11"/>
        <v>42082.019942129627</v>
      </c>
      <c r="M174" s="15">
        <f t="shared" si="12"/>
        <v>2015</v>
      </c>
      <c r="N174" t="b">
        <v>0</v>
      </c>
      <c r="O174">
        <v>0</v>
      </c>
      <c r="P174" t="b">
        <v>0</v>
      </c>
      <c r="Q174" s="8">
        <f t="shared" si="13"/>
        <v>0</v>
      </c>
      <c r="R174" s="10">
        <f t="shared" si="14"/>
        <v>0</v>
      </c>
      <c r="S174" t="s">
        <v>8268</v>
      </c>
      <c r="T174" t="s">
        <v>8311</v>
      </c>
      <c r="U174" t="s">
        <v>8315</v>
      </c>
    </row>
    <row r="175" spans="1:21" ht="43.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s="6">
        <f t="shared" si="10"/>
        <v>42033.239675925921</v>
      </c>
      <c r="L175" s="6">
        <f t="shared" si="11"/>
        <v>42063.239675925921</v>
      </c>
      <c r="M175" s="15">
        <f t="shared" si="12"/>
        <v>2015</v>
      </c>
      <c r="N175" t="b">
        <v>0</v>
      </c>
      <c r="O175">
        <v>0</v>
      </c>
      <c r="P175" t="b">
        <v>0</v>
      </c>
      <c r="Q175" s="8">
        <f t="shared" si="13"/>
        <v>0</v>
      </c>
      <c r="R175" s="10">
        <f t="shared" si="14"/>
        <v>0</v>
      </c>
      <c r="S175" t="s">
        <v>8268</v>
      </c>
      <c r="T175" t="s">
        <v>8311</v>
      </c>
      <c r="U175" t="s">
        <v>8315</v>
      </c>
    </row>
    <row r="176" spans="1:21" ht="43.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s="6">
        <f t="shared" si="10"/>
        <v>42072.42564814815</v>
      </c>
      <c r="L176" s="6">
        <f t="shared" si="11"/>
        <v>42132.42564814815</v>
      </c>
      <c r="M176" s="15">
        <f t="shared" si="12"/>
        <v>2015</v>
      </c>
      <c r="N176" t="b">
        <v>0</v>
      </c>
      <c r="O176">
        <v>0</v>
      </c>
      <c r="P176" t="b">
        <v>0</v>
      </c>
      <c r="Q176" s="8">
        <f t="shared" si="13"/>
        <v>0</v>
      </c>
      <c r="R176" s="10">
        <f t="shared" si="14"/>
        <v>0</v>
      </c>
      <c r="S176" t="s">
        <v>8268</v>
      </c>
      <c r="T176" t="s">
        <v>8311</v>
      </c>
      <c r="U176" t="s">
        <v>8315</v>
      </c>
    </row>
    <row r="177" spans="1:21" ht="58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s="6">
        <f t="shared" si="10"/>
        <v>41855.444571759253</v>
      </c>
      <c r="L177" s="6">
        <f t="shared" si="11"/>
        <v>41880.444571759253</v>
      </c>
      <c r="M177" s="15">
        <f t="shared" si="12"/>
        <v>2014</v>
      </c>
      <c r="N177" t="b">
        <v>0</v>
      </c>
      <c r="O177">
        <v>26</v>
      </c>
      <c r="P177" t="b">
        <v>0</v>
      </c>
      <c r="Q177" s="8">
        <f t="shared" si="13"/>
        <v>6.4850000000000005E-2</v>
      </c>
      <c r="R177" s="10">
        <f t="shared" si="14"/>
        <v>49.884615384615387</v>
      </c>
      <c r="S177" t="s">
        <v>8268</v>
      </c>
      <c r="T177" t="s">
        <v>8311</v>
      </c>
      <c r="U177" t="s">
        <v>8315</v>
      </c>
    </row>
    <row r="178" spans="1:21" ht="43.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s="6">
        <f t="shared" si="10"/>
        <v>42191.490729166668</v>
      </c>
      <c r="L178" s="6">
        <f t="shared" si="11"/>
        <v>42221.490729166668</v>
      </c>
      <c r="M178" s="15">
        <f t="shared" si="12"/>
        <v>2015</v>
      </c>
      <c r="N178" t="b">
        <v>0</v>
      </c>
      <c r="O178">
        <v>0</v>
      </c>
      <c r="P178" t="b">
        <v>0</v>
      </c>
      <c r="Q178" s="8">
        <f t="shared" si="13"/>
        <v>0</v>
      </c>
      <c r="R178" s="10">
        <f t="shared" si="14"/>
        <v>0</v>
      </c>
      <c r="S178" t="s">
        <v>8268</v>
      </c>
      <c r="T178" t="s">
        <v>8311</v>
      </c>
      <c r="U178" t="s">
        <v>8315</v>
      </c>
    </row>
    <row r="179" spans="1:21" ht="29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s="6">
        <f t="shared" si="10"/>
        <v>42069.714421296296</v>
      </c>
      <c r="L179" s="6">
        <f t="shared" si="11"/>
        <v>42086.672754629624</v>
      </c>
      <c r="M179" s="15">
        <f t="shared" si="12"/>
        <v>2015</v>
      </c>
      <c r="N179" t="b">
        <v>0</v>
      </c>
      <c r="O179">
        <v>7</v>
      </c>
      <c r="P179" t="b">
        <v>0</v>
      </c>
      <c r="Q179" s="8">
        <f t="shared" si="13"/>
        <v>0.4</v>
      </c>
      <c r="R179" s="10">
        <f t="shared" si="14"/>
        <v>25.714285714285715</v>
      </c>
      <c r="S179" t="s">
        <v>8268</v>
      </c>
      <c r="T179" t="s">
        <v>8311</v>
      </c>
      <c r="U179" t="s">
        <v>8315</v>
      </c>
    </row>
    <row r="180" spans="1:21" ht="29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s="6">
        <f t="shared" si="10"/>
        <v>42304.622048611105</v>
      </c>
      <c r="L180" s="6">
        <f t="shared" si="11"/>
        <v>42334.663715277777</v>
      </c>
      <c r="M180" s="15">
        <f t="shared" si="12"/>
        <v>2015</v>
      </c>
      <c r="N180" t="b">
        <v>0</v>
      </c>
      <c r="O180">
        <v>0</v>
      </c>
      <c r="P180" t="b">
        <v>0</v>
      </c>
      <c r="Q180" s="8">
        <f t="shared" si="13"/>
        <v>0</v>
      </c>
      <c r="R180" s="10">
        <f t="shared" si="14"/>
        <v>0</v>
      </c>
      <c r="S180" t="s">
        <v>8268</v>
      </c>
      <c r="T180" t="s">
        <v>8311</v>
      </c>
      <c r="U180" t="s">
        <v>8315</v>
      </c>
    </row>
    <row r="181" spans="1:21" ht="29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s="6">
        <f t="shared" si="10"/>
        <v>42402.747164351851</v>
      </c>
      <c r="L181" s="6">
        <f t="shared" si="11"/>
        <v>42432.747164351851</v>
      </c>
      <c r="M181" s="15">
        <f t="shared" si="12"/>
        <v>2016</v>
      </c>
      <c r="N181" t="b">
        <v>0</v>
      </c>
      <c r="O181">
        <v>2</v>
      </c>
      <c r="P181" t="b">
        <v>0</v>
      </c>
      <c r="Q181" s="8">
        <f t="shared" si="13"/>
        <v>0.2</v>
      </c>
      <c r="R181" s="10">
        <f t="shared" si="14"/>
        <v>100</v>
      </c>
      <c r="S181" t="s">
        <v>8268</v>
      </c>
      <c r="T181" t="s">
        <v>8311</v>
      </c>
      <c r="U181" t="s">
        <v>8315</v>
      </c>
    </row>
    <row r="182" spans="1:21" ht="43.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s="6">
        <f t="shared" si="10"/>
        <v>42067.657905092587</v>
      </c>
      <c r="L182" s="6">
        <f t="shared" si="11"/>
        <v>42107.458333333336</v>
      </c>
      <c r="M182" s="15">
        <f t="shared" si="12"/>
        <v>2015</v>
      </c>
      <c r="N182" t="b">
        <v>0</v>
      </c>
      <c r="O182">
        <v>13</v>
      </c>
      <c r="P182" t="b">
        <v>0</v>
      </c>
      <c r="Q182" s="8">
        <f t="shared" si="13"/>
        <v>0.33416666666666667</v>
      </c>
      <c r="R182" s="10">
        <f t="shared" si="14"/>
        <v>30.846153846153847</v>
      </c>
      <c r="S182" t="s">
        <v>8268</v>
      </c>
      <c r="T182" t="s">
        <v>8311</v>
      </c>
      <c r="U182" t="s">
        <v>8315</v>
      </c>
    </row>
    <row r="183" spans="1:21" ht="43.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s="6">
        <f t="shared" si="10"/>
        <v>42147.408506944441</v>
      </c>
      <c r="L183" s="6">
        <f t="shared" si="11"/>
        <v>42177.408506944441</v>
      </c>
      <c r="M183" s="15">
        <f t="shared" si="12"/>
        <v>2015</v>
      </c>
      <c r="N183" t="b">
        <v>0</v>
      </c>
      <c r="O183">
        <v>4</v>
      </c>
      <c r="P183" t="b">
        <v>0</v>
      </c>
      <c r="Q183" s="8">
        <f t="shared" si="13"/>
        <v>0.21092608822670172</v>
      </c>
      <c r="R183" s="10">
        <f t="shared" si="14"/>
        <v>180.5</v>
      </c>
      <c r="S183" t="s">
        <v>8268</v>
      </c>
      <c r="T183" t="s">
        <v>8311</v>
      </c>
      <c r="U183" t="s">
        <v>8315</v>
      </c>
    </row>
    <row r="184" spans="1:21" ht="58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s="6">
        <f t="shared" si="10"/>
        <v>42711.678611111107</v>
      </c>
      <c r="L184" s="6">
        <f t="shared" si="11"/>
        <v>42741.678611111107</v>
      </c>
      <c r="M184" s="15">
        <f t="shared" si="12"/>
        <v>2016</v>
      </c>
      <c r="N184" t="b">
        <v>0</v>
      </c>
      <c r="O184">
        <v>0</v>
      </c>
      <c r="P184" t="b">
        <v>0</v>
      </c>
      <c r="Q184" s="8">
        <f t="shared" si="13"/>
        <v>0</v>
      </c>
      <c r="R184" s="10">
        <f t="shared" si="14"/>
        <v>0</v>
      </c>
      <c r="S184" t="s">
        <v>8268</v>
      </c>
      <c r="T184" t="s">
        <v>8311</v>
      </c>
      <c r="U184" t="s">
        <v>8315</v>
      </c>
    </row>
    <row r="185" spans="1:21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s="6">
        <f t="shared" si="10"/>
        <v>41939.476967592593</v>
      </c>
      <c r="L185" s="6">
        <f t="shared" si="11"/>
        <v>41969.518634259257</v>
      </c>
      <c r="M185" s="15">
        <f t="shared" si="12"/>
        <v>2014</v>
      </c>
      <c r="N185" t="b">
        <v>0</v>
      </c>
      <c r="O185">
        <v>12</v>
      </c>
      <c r="P185" t="b">
        <v>0</v>
      </c>
      <c r="Q185" s="8">
        <f t="shared" si="13"/>
        <v>0.35855999999999999</v>
      </c>
      <c r="R185" s="10">
        <f t="shared" si="14"/>
        <v>373.5</v>
      </c>
      <c r="S185" t="s">
        <v>8268</v>
      </c>
      <c r="T185" t="s">
        <v>8311</v>
      </c>
      <c r="U185" t="s">
        <v>8315</v>
      </c>
    </row>
    <row r="186" spans="1:21" ht="58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s="6">
        <f t="shared" si="10"/>
        <v>41825.45789351852</v>
      </c>
      <c r="L186" s="6">
        <f t="shared" si="11"/>
        <v>41882.832638888889</v>
      </c>
      <c r="M186" s="15">
        <f t="shared" si="12"/>
        <v>2014</v>
      </c>
      <c r="N186" t="b">
        <v>0</v>
      </c>
      <c r="O186">
        <v>2</v>
      </c>
      <c r="P186" t="b">
        <v>0</v>
      </c>
      <c r="Q186" s="8">
        <f t="shared" si="13"/>
        <v>3.4000000000000002E-2</v>
      </c>
      <c r="R186" s="10">
        <f t="shared" si="14"/>
        <v>25.5</v>
      </c>
      <c r="S186" t="s">
        <v>8268</v>
      </c>
      <c r="T186" t="s">
        <v>8311</v>
      </c>
      <c r="U186" t="s">
        <v>8315</v>
      </c>
    </row>
    <row r="187" spans="1:21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s="6">
        <f t="shared" si="10"/>
        <v>42570.577997685185</v>
      </c>
      <c r="L187" s="6">
        <f t="shared" si="11"/>
        <v>42600.577997685185</v>
      </c>
      <c r="M187" s="15">
        <f t="shared" si="12"/>
        <v>2016</v>
      </c>
      <c r="N187" t="b">
        <v>0</v>
      </c>
      <c r="O187">
        <v>10</v>
      </c>
      <c r="P187" t="b">
        <v>0</v>
      </c>
      <c r="Q187" s="8">
        <f t="shared" si="13"/>
        <v>5.5E-2</v>
      </c>
      <c r="R187" s="10">
        <f t="shared" si="14"/>
        <v>220</v>
      </c>
      <c r="S187" t="s">
        <v>8268</v>
      </c>
      <c r="T187" t="s">
        <v>8311</v>
      </c>
      <c r="U187" t="s">
        <v>8315</v>
      </c>
    </row>
    <row r="188" spans="1:21" ht="43.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s="6">
        <f t="shared" si="10"/>
        <v>42767.479560185187</v>
      </c>
      <c r="L188" s="6">
        <f t="shared" si="11"/>
        <v>42797.499999999993</v>
      </c>
      <c r="M188" s="15">
        <f t="shared" si="12"/>
        <v>2017</v>
      </c>
      <c r="N188" t="b">
        <v>0</v>
      </c>
      <c r="O188">
        <v>0</v>
      </c>
      <c r="P188" t="b">
        <v>0</v>
      </c>
      <c r="Q188" s="8">
        <f t="shared" si="13"/>
        <v>0</v>
      </c>
      <c r="R188" s="10">
        <f t="shared" si="14"/>
        <v>0</v>
      </c>
      <c r="S188" t="s">
        <v>8268</v>
      </c>
      <c r="T188" t="s">
        <v>8311</v>
      </c>
      <c r="U188" t="s">
        <v>8315</v>
      </c>
    </row>
    <row r="189" spans="1:21" ht="43.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s="6">
        <f t="shared" si="10"/>
        <v>42181.90112268518</v>
      </c>
      <c r="L189" s="6">
        <f t="shared" si="11"/>
        <v>42205.957638888889</v>
      </c>
      <c r="M189" s="15">
        <f t="shared" si="12"/>
        <v>2015</v>
      </c>
      <c r="N189" t="b">
        <v>0</v>
      </c>
      <c r="O189">
        <v>5</v>
      </c>
      <c r="P189" t="b">
        <v>0</v>
      </c>
      <c r="Q189" s="8">
        <f t="shared" si="13"/>
        <v>0.16</v>
      </c>
      <c r="R189" s="10">
        <f t="shared" si="14"/>
        <v>160</v>
      </c>
      <c r="S189" t="s">
        <v>8268</v>
      </c>
      <c r="T189" t="s">
        <v>8311</v>
      </c>
      <c r="U189" t="s">
        <v>8315</v>
      </c>
    </row>
    <row r="190" spans="1:21" ht="58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s="6">
        <f t="shared" si="10"/>
        <v>41856.849710648145</v>
      </c>
      <c r="L190" s="6">
        <f t="shared" si="11"/>
        <v>41886.849710648145</v>
      </c>
      <c r="M190" s="15">
        <f t="shared" si="12"/>
        <v>2014</v>
      </c>
      <c r="N190" t="b">
        <v>0</v>
      </c>
      <c r="O190">
        <v>0</v>
      </c>
      <c r="P190" t="b">
        <v>0</v>
      </c>
      <c r="Q190" s="8">
        <f t="shared" si="13"/>
        <v>0</v>
      </c>
      <c r="R190" s="10">
        <f t="shared" si="14"/>
        <v>0</v>
      </c>
      <c r="S190" t="s">
        <v>8268</v>
      </c>
      <c r="T190" t="s">
        <v>8311</v>
      </c>
      <c r="U190" t="s">
        <v>8315</v>
      </c>
    </row>
    <row r="191" spans="1:21" ht="43.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s="6">
        <f t="shared" si="10"/>
        <v>42556.357372685183</v>
      </c>
      <c r="L191" s="6">
        <f t="shared" si="11"/>
        <v>42616.357372685183</v>
      </c>
      <c r="M191" s="15">
        <f t="shared" si="12"/>
        <v>2016</v>
      </c>
      <c r="N191" t="b">
        <v>0</v>
      </c>
      <c r="O191">
        <v>5</v>
      </c>
      <c r="P191" t="b">
        <v>0</v>
      </c>
      <c r="Q191" s="8">
        <f t="shared" si="13"/>
        <v>6.8999999999999997E-4</v>
      </c>
      <c r="R191" s="10">
        <f t="shared" si="14"/>
        <v>69</v>
      </c>
      <c r="S191" t="s">
        <v>8268</v>
      </c>
      <c r="T191" t="s">
        <v>8311</v>
      </c>
      <c r="U191" t="s">
        <v>8315</v>
      </c>
    </row>
    <row r="192" spans="1:21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s="6">
        <f t="shared" si="10"/>
        <v>42527.317662037036</v>
      </c>
      <c r="L192" s="6">
        <f t="shared" si="11"/>
        <v>42537.317662037036</v>
      </c>
      <c r="M192" s="15">
        <f t="shared" si="12"/>
        <v>2016</v>
      </c>
      <c r="N192" t="b">
        <v>0</v>
      </c>
      <c r="O192">
        <v>1</v>
      </c>
      <c r="P192" t="b">
        <v>0</v>
      </c>
      <c r="Q192" s="8">
        <f t="shared" si="13"/>
        <v>4.1666666666666666E-3</v>
      </c>
      <c r="R192" s="10">
        <f t="shared" si="14"/>
        <v>50</v>
      </c>
      <c r="S192" t="s">
        <v>8268</v>
      </c>
      <c r="T192" t="s">
        <v>8311</v>
      </c>
      <c r="U192" t="s">
        <v>8315</v>
      </c>
    </row>
    <row r="193" spans="1:21" ht="43.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s="6">
        <f t="shared" si="10"/>
        <v>42239.108078703699</v>
      </c>
      <c r="L193" s="6">
        <f t="shared" si="11"/>
        <v>42279.108078703699</v>
      </c>
      <c r="M193" s="15">
        <f t="shared" si="12"/>
        <v>2015</v>
      </c>
      <c r="N193" t="b">
        <v>0</v>
      </c>
      <c r="O193">
        <v>3</v>
      </c>
      <c r="P193" t="b">
        <v>0</v>
      </c>
      <c r="Q193" s="8">
        <f t="shared" si="13"/>
        <v>0.05</v>
      </c>
      <c r="R193" s="10">
        <f t="shared" si="14"/>
        <v>83.333333333333329</v>
      </c>
      <c r="S193" t="s">
        <v>8268</v>
      </c>
      <c r="T193" t="s">
        <v>8311</v>
      </c>
      <c r="U193" t="s">
        <v>8315</v>
      </c>
    </row>
    <row r="194" spans="1:21" ht="58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s="6">
        <f t="shared" si="10"/>
        <v>41899.458703703705</v>
      </c>
      <c r="L194" s="6">
        <f t="shared" si="11"/>
        <v>41929.458703703705</v>
      </c>
      <c r="M194" s="15">
        <f t="shared" si="12"/>
        <v>2014</v>
      </c>
      <c r="N194" t="b">
        <v>0</v>
      </c>
      <c r="O194">
        <v>3</v>
      </c>
      <c r="P194" t="b">
        <v>0</v>
      </c>
      <c r="Q194" s="8">
        <f t="shared" si="13"/>
        <v>1.7E-5</v>
      </c>
      <c r="R194" s="10">
        <f t="shared" si="14"/>
        <v>5.666666666666667</v>
      </c>
      <c r="S194" t="s">
        <v>8268</v>
      </c>
      <c r="T194" t="s">
        <v>8311</v>
      </c>
      <c r="U194" t="s">
        <v>8315</v>
      </c>
    </row>
    <row r="195" spans="1:21" ht="58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s="6">
        <f t="shared" ref="K195:K258" si="15">(J195/86400)+25569+(-8/24)</f>
        <v>41911.601458333331</v>
      </c>
      <c r="L195" s="6">
        <f t="shared" ref="L195:L258" si="16">(I195/86400)+25569+(-8/24)</f>
        <v>41971.643124999995</v>
      </c>
      <c r="M195" s="15">
        <f t="shared" ref="M195:M258" si="17">YEAR(K195)</f>
        <v>2014</v>
      </c>
      <c r="N195" t="b">
        <v>0</v>
      </c>
      <c r="O195">
        <v>0</v>
      </c>
      <c r="P195" t="b">
        <v>0</v>
      </c>
      <c r="Q195" s="8">
        <f t="shared" ref="Q195:Q258" si="18">E195/D195</f>
        <v>0</v>
      </c>
      <c r="R195" s="10">
        <f t="shared" ref="R195:R258" si="19">IFERROR(E195/O195,0)</f>
        <v>0</v>
      </c>
      <c r="S195" t="s">
        <v>8268</v>
      </c>
      <c r="T195" t="s">
        <v>8311</v>
      </c>
      <c r="U195" t="s">
        <v>8315</v>
      </c>
    </row>
    <row r="196" spans="1:21" ht="43.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s="6">
        <f t="shared" si="15"/>
        <v>42375.663553240738</v>
      </c>
      <c r="L196" s="6">
        <f t="shared" si="16"/>
        <v>42435.663553240738</v>
      </c>
      <c r="M196" s="15">
        <f t="shared" si="17"/>
        <v>2016</v>
      </c>
      <c r="N196" t="b">
        <v>0</v>
      </c>
      <c r="O196">
        <v>3</v>
      </c>
      <c r="P196" t="b">
        <v>0</v>
      </c>
      <c r="Q196" s="8">
        <f t="shared" si="18"/>
        <v>1.1999999999999999E-3</v>
      </c>
      <c r="R196" s="10">
        <f t="shared" si="19"/>
        <v>1</v>
      </c>
      <c r="S196" t="s">
        <v>8268</v>
      </c>
      <c r="T196" t="s">
        <v>8311</v>
      </c>
      <c r="U196" t="s">
        <v>8315</v>
      </c>
    </row>
    <row r="197" spans="1:21" ht="43.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s="6">
        <f t="shared" si="15"/>
        <v>42135.337175925924</v>
      </c>
      <c r="L197" s="6">
        <f t="shared" si="16"/>
        <v>42195.337175925924</v>
      </c>
      <c r="M197" s="15">
        <f t="shared" si="17"/>
        <v>2015</v>
      </c>
      <c r="N197" t="b">
        <v>0</v>
      </c>
      <c r="O197">
        <v>0</v>
      </c>
      <c r="P197" t="b">
        <v>0</v>
      </c>
      <c r="Q197" s="8">
        <f t="shared" si="18"/>
        <v>0</v>
      </c>
      <c r="R197" s="10">
        <f t="shared" si="19"/>
        <v>0</v>
      </c>
      <c r="S197" t="s">
        <v>8268</v>
      </c>
      <c r="T197" t="s">
        <v>8311</v>
      </c>
      <c r="U197" t="s">
        <v>8315</v>
      </c>
    </row>
    <row r="198" spans="1:21" ht="43.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s="6">
        <f t="shared" si="15"/>
        <v>42259.209467592591</v>
      </c>
      <c r="L198" s="6">
        <f t="shared" si="16"/>
        <v>42287.541666666664</v>
      </c>
      <c r="M198" s="15">
        <f t="shared" si="17"/>
        <v>2015</v>
      </c>
      <c r="N198" t="b">
        <v>0</v>
      </c>
      <c r="O198">
        <v>19</v>
      </c>
      <c r="P198" t="b">
        <v>0</v>
      </c>
      <c r="Q198" s="8">
        <f t="shared" si="18"/>
        <v>0.41857142857142859</v>
      </c>
      <c r="R198" s="10">
        <f t="shared" si="19"/>
        <v>77.10526315789474</v>
      </c>
      <c r="S198" t="s">
        <v>8268</v>
      </c>
      <c r="T198" t="s">
        <v>8311</v>
      </c>
      <c r="U198" t="s">
        <v>8315</v>
      </c>
    </row>
    <row r="199" spans="1:21" ht="43.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s="6">
        <f t="shared" si="15"/>
        <v>42741.515046296299</v>
      </c>
      <c r="L199" s="6">
        <f t="shared" si="16"/>
        <v>42783.541666666664</v>
      </c>
      <c r="M199" s="15">
        <f t="shared" si="17"/>
        <v>2017</v>
      </c>
      <c r="N199" t="b">
        <v>0</v>
      </c>
      <c r="O199">
        <v>8</v>
      </c>
      <c r="P199" t="b">
        <v>0</v>
      </c>
      <c r="Q199" s="8">
        <f t="shared" si="18"/>
        <v>0.1048</v>
      </c>
      <c r="R199" s="10">
        <f t="shared" si="19"/>
        <v>32.75</v>
      </c>
      <c r="S199" t="s">
        <v>8268</v>
      </c>
      <c r="T199" t="s">
        <v>8311</v>
      </c>
      <c r="U199" t="s">
        <v>8315</v>
      </c>
    </row>
    <row r="200" spans="1:21" ht="43.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s="6">
        <f t="shared" si="15"/>
        <v>41887.050023148149</v>
      </c>
      <c r="L200" s="6">
        <f t="shared" si="16"/>
        <v>41917.050023148149</v>
      </c>
      <c r="M200" s="15">
        <f t="shared" si="17"/>
        <v>2014</v>
      </c>
      <c r="N200" t="b">
        <v>0</v>
      </c>
      <c r="O200">
        <v>6</v>
      </c>
      <c r="P200" t="b">
        <v>0</v>
      </c>
      <c r="Q200" s="8">
        <f t="shared" si="18"/>
        <v>1.116E-2</v>
      </c>
      <c r="R200" s="10">
        <f t="shared" si="19"/>
        <v>46.5</v>
      </c>
      <c r="S200" t="s">
        <v>8268</v>
      </c>
      <c r="T200" t="s">
        <v>8311</v>
      </c>
      <c r="U200" t="s">
        <v>8315</v>
      </c>
    </row>
    <row r="201" spans="1:21" ht="43.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s="6">
        <f t="shared" si="15"/>
        <v>42583.790532407402</v>
      </c>
      <c r="L201" s="6">
        <f t="shared" si="16"/>
        <v>42613.790532407402</v>
      </c>
      <c r="M201" s="15">
        <f t="shared" si="17"/>
        <v>2016</v>
      </c>
      <c r="N201" t="b">
        <v>0</v>
      </c>
      <c r="O201">
        <v>0</v>
      </c>
      <c r="P201" t="b">
        <v>0</v>
      </c>
      <c r="Q201" s="8">
        <f t="shared" si="18"/>
        <v>0</v>
      </c>
      <c r="R201" s="10">
        <f t="shared" si="19"/>
        <v>0</v>
      </c>
      <c r="S201" t="s">
        <v>8268</v>
      </c>
      <c r="T201" t="s">
        <v>8311</v>
      </c>
      <c r="U201" t="s">
        <v>8315</v>
      </c>
    </row>
    <row r="202" spans="1:21" ht="29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s="6">
        <f t="shared" si="15"/>
        <v>41866.750034722216</v>
      </c>
      <c r="L202" s="6">
        <f t="shared" si="16"/>
        <v>41896.750034722216</v>
      </c>
      <c r="M202" s="15">
        <f t="shared" si="17"/>
        <v>2014</v>
      </c>
      <c r="N202" t="b">
        <v>0</v>
      </c>
      <c r="O202">
        <v>18</v>
      </c>
      <c r="P202" t="b">
        <v>0</v>
      </c>
      <c r="Q202" s="8">
        <f t="shared" si="18"/>
        <v>0.26192500000000002</v>
      </c>
      <c r="R202" s="10">
        <f t="shared" si="19"/>
        <v>87.308333333333337</v>
      </c>
      <c r="S202" t="s">
        <v>8268</v>
      </c>
      <c r="T202" t="s">
        <v>8311</v>
      </c>
      <c r="U202" t="s">
        <v>8315</v>
      </c>
    </row>
    <row r="203" spans="1:21" ht="43.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s="6">
        <f t="shared" si="15"/>
        <v>42023.485289351847</v>
      </c>
      <c r="L203" s="6">
        <f t="shared" si="16"/>
        <v>42043.485289351847</v>
      </c>
      <c r="M203" s="15">
        <f t="shared" si="17"/>
        <v>2015</v>
      </c>
      <c r="N203" t="b">
        <v>0</v>
      </c>
      <c r="O203">
        <v>7</v>
      </c>
      <c r="P203" t="b">
        <v>0</v>
      </c>
      <c r="Q203" s="8">
        <f t="shared" si="18"/>
        <v>0.58461538461538465</v>
      </c>
      <c r="R203" s="10">
        <f t="shared" si="19"/>
        <v>54.285714285714285</v>
      </c>
      <c r="S203" t="s">
        <v>8268</v>
      </c>
      <c r="T203" t="s">
        <v>8311</v>
      </c>
      <c r="U203" t="s">
        <v>8315</v>
      </c>
    </row>
    <row r="204" spans="1:21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s="6">
        <f t="shared" si="15"/>
        <v>42255.594490740739</v>
      </c>
      <c r="L204" s="6">
        <f t="shared" si="16"/>
        <v>42285.540972222218</v>
      </c>
      <c r="M204" s="15">
        <f t="shared" si="17"/>
        <v>2015</v>
      </c>
      <c r="N204" t="b">
        <v>0</v>
      </c>
      <c r="O204">
        <v>0</v>
      </c>
      <c r="P204" t="b">
        <v>0</v>
      </c>
      <c r="Q204" s="8">
        <f t="shared" si="18"/>
        <v>0</v>
      </c>
      <c r="R204" s="10">
        <f t="shared" si="19"/>
        <v>0</v>
      </c>
      <c r="S204" t="s">
        <v>8268</v>
      </c>
      <c r="T204" t="s">
        <v>8311</v>
      </c>
      <c r="U204" t="s">
        <v>8315</v>
      </c>
    </row>
    <row r="205" spans="1:21" ht="43.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s="6">
        <f t="shared" si="15"/>
        <v>41973.514629629623</v>
      </c>
      <c r="L205" s="6">
        <f t="shared" si="16"/>
        <v>42033.514629629623</v>
      </c>
      <c r="M205" s="15">
        <f t="shared" si="17"/>
        <v>2014</v>
      </c>
      <c r="N205" t="b">
        <v>0</v>
      </c>
      <c r="O205">
        <v>8</v>
      </c>
      <c r="P205" t="b">
        <v>0</v>
      </c>
      <c r="Q205" s="8">
        <f t="shared" si="18"/>
        <v>0.2984</v>
      </c>
      <c r="R205" s="10">
        <f t="shared" si="19"/>
        <v>93.25</v>
      </c>
      <c r="S205" t="s">
        <v>8268</v>
      </c>
      <c r="T205" t="s">
        <v>8311</v>
      </c>
      <c r="U205" t="s">
        <v>8315</v>
      </c>
    </row>
    <row r="206" spans="1:21" ht="43.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s="6">
        <f t="shared" si="15"/>
        <v>42556.250034722216</v>
      </c>
      <c r="L206" s="6">
        <f t="shared" si="16"/>
        <v>42586.250034722216</v>
      </c>
      <c r="M206" s="15">
        <f t="shared" si="17"/>
        <v>2016</v>
      </c>
      <c r="N206" t="b">
        <v>0</v>
      </c>
      <c r="O206">
        <v>1293</v>
      </c>
      <c r="P206" t="b">
        <v>0</v>
      </c>
      <c r="Q206" s="8">
        <f t="shared" si="18"/>
        <v>0.50721666666666665</v>
      </c>
      <c r="R206" s="10">
        <f t="shared" si="19"/>
        <v>117.68368136117556</v>
      </c>
      <c r="S206" t="s">
        <v>8268</v>
      </c>
      <c r="T206" t="s">
        <v>8311</v>
      </c>
      <c r="U206" t="s">
        <v>8315</v>
      </c>
    </row>
    <row r="207" spans="1:21" ht="43.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s="6">
        <f t="shared" si="15"/>
        <v>42248.298865740733</v>
      </c>
      <c r="L207" s="6">
        <f t="shared" si="16"/>
        <v>42283.298865740733</v>
      </c>
      <c r="M207" s="15">
        <f t="shared" si="17"/>
        <v>2015</v>
      </c>
      <c r="N207" t="b">
        <v>0</v>
      </c>
      <c r="O207">
        <v>17</v>
      </c>
      <c r="P207" t="b">
        <v>0</v>
      </c>
      <c r="Q207" s="8">
        <f t="shared" si="18"/>
        <v>0.16250000000000001</v>
      </c>
      <c r="R207" s="10">
        <f t="shared" si="19"/>
        <v>76.470588235294116</v>
      </c>
      <c r="S207" t="s">
        <v>8268</v>
      </c>
      <c r="T207" t="s">
        <v>8311</v>
      </c>
      <c r="U207" t="s">
        <v>8315</v>
      </c>
    </row>
    <row r="208" spans="1:21" ht="43.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s="6">
        <f t="shared" si="15"/>
        <v>42566.67109953703</v>
      </c>
      <c r="L208" s="6">
        <f t="shared" si="16"/>
        <v>42587.67109953703</v>
      </c>
      <c r="M208" s="15">
        <f t="shared" si="17"/>
        <v>2016</v>
      </c>
      <c r="N208" t="b">
        <v>0</v>
      </c>
      <c r="O208">
        <v>0</v>
      </c>
      <c r="P208" t="b">
        <v>0</v>
      </c>
      <c r="Q208" s="8">
        <f t="shared" si="18"/>
        <v>0</v>
      </c>
      <c r="R208" s="10">
        <f t="shared" si="19"/>
        <v>0</v>
      </c>
      <c r="S208" t="s">
        <v>8268</v>
      </c>
      <c r="T208" t="s">
        <v>8311</v>
      </c>
      <c r="U208" t="s">
        <v>8315</v>
      </c>
    </row>
    <row r="209" spans="1:21" ht="43.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s="6">
        <f t="shared" si="15"/>
        <v>41977.863865740735</v>
      </c>
      <c r="L209" s="6">
        <f t="shared" si="16"/>
        <v>42007.863865740735</v>
      </c>
      <c r="M209" s="15">
        <f t="shared" si="17"/>
        <v>2014</v>
      </c>
      <c r="N209" t="b">
        <v>0</v>
      </c>
      <c r="O209">
        <v>13</v>
      </c>
      <c r="P209" t="b">
        <v>0</v>
      </c>
      <c r="Q209" s="8">
        <f t="shared" si="18"/>
        <v>0.15214285714285714</v>
      </c>
      <c r="R209" s="10">
        <f t="shared" si="19"/>
        <v>163.84615384615384</v>
      </c>
      <c r="S209" t="s">
        <v>8268</v>
      </c>
      <c r="T209" t="s">
        <v>8311</v>
      </c>
      <c r="U209" t="s">
        <v>8315</v>
      </c>
    </row>
    <row r="210" spans="1:21" ht="58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s="6">
        <f t="shared" si="15"/>
        <v>41959.03665509259</v>
      </c>
      <c r="L210" s="6">
        <f t="shared" si="16"/>
        <v>41989.03665509259</v>
      </c>
      <c r="M210" s="15">
        <f t="shared" si="17"/>
        <v>2014</v>
      </c>
      <c r="N210" t="b">
        <v>0</v>
      </c>
      <c r="O210">
        <v>0</v>
      </c>
      <c r="P210" t="b">
        <v>0</v>
      </c>
      <c r="Q210" s="8">
        <f t="shared" si="18"/>
        <v>0</v>
      </c>
      <c r="R210" s="10">
        <f t="shared" si="19"/>
        <v>0</v>
      </c>
      <c r="S210" t="s">
        <v>8268</v>
      </c>
      <c r="T210" t="s">
        <v>8311</v>
      </c>
      <c r="U210" t="s">
        <v>8315</v>
      </c>
    </row>
    <row r="211" spans="1:21" ht="58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s="6">
        <f t="shared" si="15"/>
        <v>42165.589525462965</v>
      </c>
      <c r="L211" s="6">
        <f t="shared" si="16"/>
        <v>42195.589525462965</v>
      </c>
      <c r="M211" s="15">
        <f t="shared" si="17"/>
        <v>2015</v>
      </c>
      <c r="N211" t="b">
        <v>0</v>
      </c>
      <c r="O211">
        <v>0</v>
      </c>
      <c r="P211" t="b">
        <v>0</v>
      </c>
      <c r="Q211" s="8">
        <f t="shared" si="18"/>
        <v>0</v>
      </c>
      <c r="R211" s="10">
        <f t="shared" si="19"/>
        <v>0</v>
      </c>
      <c r="S211" t="s">
        <v>8268</v>
      </c>
      <c r="T211" t="s">
        <v>8311</v>
      </c>
      <c r="U211" t="s">
        <v>8315</v>
      </c>
    </row>
    <row r="212" spans="1:21" ht="43.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s="6">
        <f t="shared" si="15"/>
        <v>42248.731388888882</v>
      </c>
      <c r="L212" s="6">
        <f t="shared" si="16"/>
        <v>42277.874999999993</v>
      </c>
      <c r="M212" s="15">
        <f t="shared" si="17"/>
        <v>2015</v>
      </c>
      <c r="N212" t="b">
        <v>0</v>
      </c>
      <c r="O212">
        <v>33</v>
      </c>
      <c r="P212" t="b">
        <v>0</v>
      </c>
      <c r="Q212" s="8">
        <f t="shared" si="18"/>
        <v>0.2525</v>
      </c>
      <c r="R212" s="10">
        <f t="shared" si="19"/>
        <v>91.818181818181813</v>
      </c>
      <c r="S212" t="s">
        <v>8268</v>
      </c>
      <c r="T212" t="s">
        <v>8311</v>
      </c>
      <c r="U212" t="s">
        <v>8315</v>
      </c>
    </row>
    <row r="213" spans="1:21" ht="43.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s="6">
        <f t="shared" si="15"/>
        <v>42235.826585648145</v>
      </c>
      <c r="L213" s="6">
        <f t="shared" si="16"/>
        <v>42265.826585648145</v>
      </c>
      <c r="M213" s="15">
        <f t="shared" si="17"/>
        <v>2015</v>
      </c>
      <c r="N213" t="b">
        <v>0</v>
      </c>
      <c r="O213">
        <v>12</v>
      </c>
      <c r="P213" t="b">
        <v>0</v>
      </c>
      <c r="Q213" s="8">
        <f t="shared" si="18"/>
        <v>0.44600000000000001</v>
      </c>
      <c r="R213" s="10">
        <f t="shared" si="19"/>
        <v>185.83333333333334</v>
      </c>
      <c r="S213" t="s">
        <v>8268</v>
      </c>
      <c r="T213" t="s">
        <v>8311</v>
      </c>
      <c r="U213" t="s">
        <v>8315</v>
      </c>
    </row>
    <row r="214" spans="1:21" ht="29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s="6">
        <f t="shared" si="15"/>
        <v>42416.547685185178</v>
      </c>
      <c r="L214" s="6">
        <f t="shared" si="16"/>
        <v>42476.506018518521</v>
      </c>
      <c r="M214" s="15">
        <f t="shared" si="17"/>
        <v>2016</v>
      </c>
      <c r="N214" t="b">
        <v>0</v>
      </c>
      <c r="O214">
        <v>1</v>
      </c>
      <c r="P214" t="b">
        <v>0</v>
      </c>
      <c r="Q214" s="8">
        <f t="shared" si="18"/>
        <v>1.5873015873015873E-4</v>
      </c>
      <c r="R214" s="10">
        <f t="shared" si="19"/>
        <v>1</v>
      </c>
      <c r="S214" t="s">
        <v>8268</v>
      </c>
      <c r="T214" t="s">
        <v>8311</v>
      </c>
      <c r="U214" t="s">
        <v>8315</v>
      </c>
    </row>
    <row r="215" spans="1:21" ht="43.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s="6">
        <f t="shared" si="15"/>
        <v>42202.260960648149</v>
      </c>
      <c r="L215" s="6">
        <f t="shared" si="16"/>
        <v>42232.254641203697</v>
      </c>
      <c r="M215" s="15">
        <f t="shared" si="17"/>
        <v>2015</v>
      </c>
      <c r="N215" t="b">
        <v>0</v>
      </c>
      <c r="O215">
        <v>1</v>
      </c>
      <c r="P215" t="b">
        <v>0</v>
      </c>
      <c r="Q215" s="8">
        <f t="shared" si="18"/>
        <v>4.0000000000000002E-4</v>
      </c>
      <c r="R215" s="10">
        <f t="shared" si="19"/>
        <v>20</v>
      </c>
      <c r="S215" t="s">
        <v>8268</v>
      </c>
      <c r="T215" t="s">
        <v>8311</v>
      </c>
      <c r="U215" t="s">
        <v>8315</v>
      </c>
    </row>
    <row r="216" spans="1:21" ht="58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s="6">
        <f t="shared" si="15"/>
        <v>42009.307280092595</v>
      </c>
      <c r="L216" s="6">
        <f t="shared" si="16"/>
        <v>42069.307280092595</v>
      </c>
      <c r="M216" s="15">
        <f t="shared" si="17"/>
        <v>2015</v>
      </c>
      <c r="N216" t="b">
        <v>0</v>
      </c>
      <c r="O216">
        <v>1</v>
      </c>
      <c r="P216" t="b">
        <v>0</v>
      </c>
      <c r="Q216" s="8">
        <f t="shared" si="18"/>
        <v>8.0000000000000007E-5</v>
      </c>
      <c r="R216" s="10">
        <f t="shared" si="19"/>
        <v>1</v>
      </c>
      <c r="S216" t="s">
        <v>8268</v>
      </c>
      <c r="T216" t="s">
        <v>8311</v>
      </c>
      <c r="U216" t="s">
        <v>8315</v>
      </c>
    </row>
    <row r="217" spans="1:21" ht="43.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s="6">
        <f t="shared" si="15"/>
        <v>42374.896782407406</v>
      </c>
      <c r="L217" s="6">
        <f t="shared" si="16"/>
        <v>42417.665972222218</v>
      </c>
      <c r="M217" s="15">
        <f t="shared" si="17"/>
        <v>2016</v>
      </c>
      <c r="N217" t="b">
        <v>0</v>
      </c>
      <c r="O217">
        <v>1</v>
      </c>
      <c r="P217" t="b">
        <v>0</v>
      </c>
      <c r="Q217" s="8">
        <f t="shared" si="18"/>
        <v>2.2727272727272726E-3</v>
      </c>
      <c r="R217" s="10">
        <f t="shared" si="19"/>
        <v>10</v>
      </c>
      <c r="S217" t="s">
        <v>8268</v>
      </c>
      <c r="T217" t="s">
        <v>8311</v>
      </c>
      <c r="U217" t="s">
        <v>8315</v>
      </c>
    </row>
    <row r="218" spans="1:21" ht="43.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s="6">
        <f t="shared" si="15"/>
        <v>42066.625428240739</v>
      </c>
      <c r="L218" s="6">
        <f t="shared" si="16"/>
        <v>42116.583761574067</v>
      </c>
      <c r="M218" s="15">
        <f t="shared" si="17"/>
        <v>2015</v>
      </c>
      <c r="N218" t="b">
        <v>0</v>
      </c>
      <c r="O218">
        <v>84</v>
      </c>
      <c r="P218" t="b">
        <v>0</v>
      </c>
      <c r="Q218" s="8">
        <f t="shared" si="18"/>
        <v>0.55698440000000005</v>
      </c>
      <c r="R218" s="10">
        <f t="shared" si="19"/>
        <v>331.53833333333336</v>
      </c>
      <c r="S218" t="s">
        <v>8268</v>
      </c>
      <c r="T218" t="s">
        <v>8311</v>
      </c>
      <c r="U218" t="s">
        <v>8315</v>
      </c>
    </row>
    <row r="219" spans="1:21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s="6">
        <f t="shared" si="15"/>
        <v>41970.307280092595</v>
      </c>
      <c r="L219" s="6">
        <f t="shared" si="16"/>
        <v>42001.307280092595</v>
      </c>
      <c r="M219" s="15">
        <f t="shared" si="17"/>
        <v>2014</v>
      </c>
      <c r="N219" t="b">
        <v>0</v>
      </c>
      <c r="O219">
        <v>38</v>
      </c>
      <c r="P219" t="b">
        <v>0</v>
      </c>
      <c r="Q219" s="8">
        <f t="shared" si="18"/>
        <v>0.11942999999999999</v>
      </c>
      <c r="R219" s="10">
        <f t="shared" si="19"/>
        <v>314.28947368421052</v>
      </c>
      <c r="S219" t="s">
        <v>8268</v>
      </c>
      <c r="T219" t="s">
        <v>8311</v>
      </c>
      <c r="U219" t="s">
        <v>8315</v>
      </c>
    </row>
    <row r="220" spans="1:21" ht="43.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s="6">
        <f t="shared" si="15"/>
        <v>42079.295011574075</v>
      </c>
      <c r="L220" s="6">
        <f t="shared" si="16"/>
        <v>42139.295011574075</v>
      </c>
      <c r="M220" s="15">
        <f t="shared" si="17"/>
        <v>2015</v>
      </c>
      <c r="N220" t="b">
        <v>0</v>
      </c>
      <c r="O220">
        <v>1</v>
      </c>
      <c r="P220" t="b">
        <v>0</v>
      </c>
      <c r="Q220" s="8">
        <f t="shared" si="18"/>
        <v>0.02</v>
      </c>
      <c r="R220" s="10">
        <f t="shared" si="19"/>
        <v>100</v>
      </c>
      <c r="S220" t="s">
        <v>8268</v>
      </c>
      <c r="T220" t="s">
        <v>8311</v>
      </c>
      <c r="U220" t="s">
        <v>8315</v>
      </c>
    </row>
    <row r="221" spans="1:21" ht="29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s="6">
        <f t="shared" si="15"/>
        <v>42428.993344907409</v>
      </c>
      <c r="L221" s="6">
        <f t="shared" si="16"/>
        <v>42460.957638888889</v>
      </c>
      <c r="M221" s="15">
        <f t="shared" si="17"/>
        <v>2016</v>
      </c>
      <c r="N221" t="b">
        <v>0</v>
      </c>
      <c r="O221">
        <v>76</v>
      </c>
      <c r="P221" t="b">
        <v>0</v>
      </c>
      <c r="Q221" s="8">
        <f t="shared" si="18"/>
        <v>0.17630000000000001</v>
      </c>
      <c r="R221" s="10">
        <f t="shared" si="19"/>
        <v>115.98684210526316</v>
      </c>
      <c r="S221" t="s">
        <v>8268</v>
      </c>
      <c r="T221" t="s">
        <v>8311</v>
      </c>
      <c r="U221" t="s">
        <v>8315</v>
      </c>
    </row>
    <row r="222" spans="1:21" ht="43.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s="6">
        <f t="shared" si="15"/>
        <v>42195.310532407406</v>
      </c>
      <c r="L222" s="6">
        <f t="shared" si="16"/>
        <v>42236.504166666666</v>
      </c>
      <c r="M222" s="15">
        <f t="shared" si="17"/>
        <v>2015</v>
      </c>
      <c r="N222" t="b">
        <v>0</v>
      </c>
      <c r="O222">
        <v>3</v>
      </c>
      <c r="P222" t="b">
        <v>0</v>
      </c>
      <c r="Q222" s="8">
        <f t="shared" si="18"/>
        <v>7.1999999999999998E-3</v>
      </c>
      <c r="R222" s="10">
        <f t="shared" si="19"/>
        <v>120</v>
      </c>
      <c r="S222" t="s">
        <v>8268</v>
      </c>
      <c r="T222" t="s">
        <v>8311</v>
      </c>
      <c r="U222" t="s">
        <v>8315</v>
      </c>
    </row>
    <row r="223" spans="1:21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s="6">
        <f t="shared" si="15"/>
        <v>42031.504212962966</v>
      </c>
      <c r="L223" s="6">
        <f t="shared" si="16"/>
        <v>42091.462546296294</v>
      </c>
      <c r="M223" s="15">
        <f t="shared" si="17"/>
        <v>2015</v>
      </c>
      <c r="N223" t="b">
        <v>0</v>
      </c>
      <c r="O223">
        <v>0</v>
      </c>
      <c r="P223" t="b">
        <v>0</v>
      </c>
      <c r="Q223" s="8">
        <f t="shared" si="18"/>
        <v>0</v>
      </c>
      <c r="R223" s="10">
        <f t="shared" si="19"/>
        <v>0</v>
      </c>
      <c r="S223" t="s">
        <v>8268</v>
      </c>
      <c r="T223" t="s">
        <v>8311</v>
      </c>
      <c r="U223" t="s">
        <v>8315</v>
      </c>
    </row>
    <row r="224" spans="1:21" ht="43.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s="6">
        <f t="shared" si="15"/>
        <v>42031.436550925922</v>
      </c>
      <c r="L224" s="6">
        <f t="shared" si="16"/>
        <v>42089.777083333327</v>
      </c>
      <c r="M224" s="15">
        <f t="shared" si="17"/>
        <v>2015</v>
      </c>
      <c r="N224" t="b">
        <v>0</v>
      </c>
      <c r="O224">
        <v>2</v>
      </c>
      <c r="P224" t="b">
        <v>0</v>
      </c>
      <c r="Q224" s="8">
        <f t="shared" si="18"/>
        <v>0.13</v>
      </c>
      <c r="R224" s="10">
        <f t="shared" si="19"/>
        <v>65</v>
      </c>
      <c r="S224" t="s">
        <v>8268</v>
      </c>
      <c r="T224" t="s">
        <v>8311</v>
      </c>
      <c r="U224" t="s">
        <v>8315</v>
      </c>
    </row>
    <row r="225" spans="1:21" ht="58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s="6">
        <f t="shared" si="15"/>
        <v>42481.714699074073</v>
      </c>
      <c r="L225" s="6">
        <f t="shared" si="16"/>
        <v>42511.711805555555</v>
      </c>
      <c r="M225" s="15">
        <f t="shared" si="17"/>
        <v>2016</v>
      </c>
      <c r="N225" t="b">
        <v>0</v>
      </c>
      <c r="O225">
        <v>0</v>
      </c>
      <c r="P225" t="b">
        <v>0</v>
      </c>
      <c r="Q225" s="8">
        <f t="shared" si="18"/>
        <v>0</v>
      </c>
      <c r="R225" s="10">
        <f t="shared" si="19"/>
        <v>0</v>
      </c>
      <c r="S225" t="s">
        <v>8268</v>
      </c>
      <c r="T225" t="s">
        <v>8311</v>
      </c>
      <c r="U225" t="s">
        <v>8315</v>
      </c>
    </row>
    <row r="226" spans="1:21" ht="58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s="6">
        <f t="shared" si="15"/>
        <v>42134.901921296296</v>
      </c>
      <c r="L226" s="6">
        <f t="shared" si="16"/>
        <v>42194.901921296296</v>
      </c>
      <c r="M226" s="15">
        <f t="shared" si="17"/>
        <v>2015</v>
      </c>
      <c r="N226" t="b">
        <v>0</v>
      </c>
      <c r="O226">
        <v>0</v>
      </c>
      <c r="P226" t="b">
        <v>0</v>
      </c>
      <c r="Q226" s="8">
        <f t="shared" si="18"/>
        <v>0</v>
      </c>
      <c r="R226" s="10">
        <f t="shared" si="19"/>
        <v>0</v>
      </c>
      <c r="S226" t="s">
        <v>8268</v>
      </c>
      <c r="T226" t="s">
        <v>8311</v>
      </c>
      <c r="U226" t="s">
        <v>8315</v>
      </c>
    </row>
    <row r="227" spans="1:21" ht="43.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s="6">
        <f t="shared" si="15"/>
        <v>42438.627939814811</v>
      </c>
      <c r="L227" s="6">
        <f t="shared" si="16"/>
        <v>42468.586273148147</v>
      </c>
      <c r="M227" s="15">
        <f t="shared" si="17"/>
        <v>2016</v>
      </c>
      <c r="N227" t="b">
        <v>0</v>
      </c>
      <c r="O227">
        <v>0</v>
      </c>
      <c r="P227" t="b">
        <v>0</v>
      </c>
      <c r="Q227" s="8">
        <f t="shared" si="18"/>
        <v>0</v>
      </c>
      <c r="R227" s="10">
        <f t="shared" si="19"/>
        <v>0</v>
      </c>
      <c r="S227" t="s">
        <v>8268</v>
      </c>
      <c r="T227" t="s">
        <v>8311</v>
      </c>
      <c r="U227" t="s">
        <v>8315</v>
      </c>
    </row>
    <row r="228" spans="1:21" ht="43.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s="6">
        <f t="shared" si="15"/>
        <v>42106.332685185182</v>
      </c>
      <c r="L228" s="6">
        <f t="shared" si="16"/>
        <v>42155.061805555553</v>
      </c>
      <c r="M228" s="15">
        <f t="shared" si="17"/>
        <v>2015</v>
      </c>
      <c r="N228" t="b">
        <v>0</v>
      </c>
      <c r="O228">
        <v>2</v>
      </c>
      <c r="P228" t="b">
        <v>0</v>
      </c>
      <c r="Q228" s="8">
        <f t="shared" si="18"/>
        <v>8.6206896551724137E-3</v>
      </c>
      <c r="R228" s="10">
        <f t="shared" si="19"/>
        <v>125</v>
      </c>
      <c r="S228" t="s">
        <v>8268</v>
      </c>
      <c r="T228" t="s">
        <v>8311</v>
      </c>
      <c r="U228" t="s">
        <v>8315</v>
      </c>
    </row>
    <row r="229" spans="1:21" ht="43.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s="6">
        <f t="shared" si="15"/>
        <v>42164.560659722221</v>
      </c>
      <c r="L229" s="6">
        <f t="shared" si="16"/>
        <v>42194.560659722221</v>
      </c>
      <c r="M229" s="15">
        <f t="shared" si="17"/>
        <v>2015</v>
      </c>
      <c r="N229" t="b">
        <v>0</v>
      </c>
      <c r="O229">
        <v>0</v>
      </c>
      <c r="P229" t="b">
        <v>0</v>
      </c>
      <c r="Q229" s="8">
        <f t="shared" si="18"/>
        <v>0</v>
      </c>
      <c r="R229" s="10">
        <f t="shared" si="19"/>
        <v>0</v>
      </c>
      <c r="S229" t="s">
        <v>8268</v>
      </c>
      <c r="T229" t="s">
        <v>8311</v>
      </c>
      <c r="U229" t="s">
        <v>8315</v>
      </c>
    </row>
    <row r="230" spans="1:21" ht="29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s="6">
        <f t="shared" si="15"/>
        <v>42096.353067129625</v>
      </c>
      <c r="L230" s="6">
        <f t="shared" si="16"/>
        <v>42156.353067129625</v>
      </c>
      <c r="M230" s="15">
        <f t="shared" si="17"/>
        <v>2015</v>
      </c>
      <c r="N230" t="b">
        <v>0</v>
      </c>
      <c r="O230">
        <v>0</v>
      </c>
      <c r="P230" t="b">
        <v>0</v>
      </c>
      <c r="Q230" s="8">
        <f t="shared" si="18"/>
        <v>0</v>
      </c>
      <c r="R230" s="10">
        <f t="shared" si="19"/>
        <v>0</v>
      </c>
      <c r="S230" t="s">
        <v>8268</v>
      </c>
      <c r="T230" t="s">
        <v>8311</v>
      </c>
      <c r="U230" t="s">
        <v>8315</v>
      </c>
    </row>
    <row r="231" spans="1:21" ht="43.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s="6">
        <f t="shared" si="15"/>
        <v>42383.600659722222</v>
      </c>
      <c r="L231" s="6">
        <f t="shared" si="16"/>
        <v>42413.600659722222</v>
      </c>
      <c r="M231" s="15">
        <f t="shared" si="17"/>
        <v>2016</v>
      </c>
      <c r="N231" t="b">
        <v>0</v>
      </c>
      <c r="O231">
        <v>0</v>
      </c>
      <c r="P231" t="b">
        <v>0</v>
      </c>
      <c r="Q231" s="8">
        <f t="shared" si="18"/>
        <v>0</v>
      </c>
      <c r="R231" s="10">
        <f t="shared" si="19"/>
        <v>0</v>
      </c>
      <c r="S231" t="s">
        <v>8268</v>
      </c>
      <c r="T231" t="s">
        <v>8311</v>
      </c>
      <c r="U231" t="s">
        <v>8315</v>
      </c>
    </row>
    <row r="232" spans="1:21" ht="43.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s="6">
        <f t="shared" si="15"/>
        <v>42129.443877314814</v>
      </c>
      <c r="L232" s="6">
        <f t="shared" si="16"/>
        <v>42159.443877314814</v>
      </c>
      <c r="M232" s="15">
        <f t="shared" si="17"/>
        <v>2015</v>
      </c>
      <c r="N232" t="b">
        <v>0</v>
      </c>
      <c r="O232">
        <v>2</v>
      </c>
      <c r="P232" t="b">
        <v>0</v>
      </c>
      <c r="Q232" s="8">
        <f t="shared" si="18"/>
        <v>4.0000000000000001E-3</v>
      </c>
      <c r="R232" s="10">
        <f t="shared" si="19"/>
        <v>30</v>
      </c>
      <c r="S232" t="s">
        <v>8268</v>
      </c>
      <c r="T232" t="s">
        <v>8311</v>
      </c>
      <c r="U232" t="s">
        <v>8315</v>
      </c>
    </row>
    <row r="233" spans="1:21" ht="43.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s="6">
        <f t="shared" si="15"/>
        <v>42341.62559027777</v>
      </c>
      <c r="L233" s="6">
        <f t="shared" si="16"/>
        <v>42371.62559027777</v>
      </c>
      <c r="M233" s="15">
        <f t="shared" si="17"/>
        <v>2015</v>
      </c>
      <c r="N233" t="b">
        <v>0</v>
      </c>
      <c r="O233">
        <v>0</v>
      </c>
      <c r="P233" t="b">
        <v>0</v>
      </c>
      <c r="Q233" s="8">
        <f t="shared" si="18"/>
        <v>0</v>
      </c>
      <c r="R233" s="10">
        <f t="shared" si="19"/>
        <v>0</v>
      </c>
      <c r="S233" t="s">
        <v>8268</v>
      </c>
      <c r="T233" t="s">
        <v>8311</v>
      </c>
      <c r="U233" t="s">
        <v>8315</v>
      </c>
    </row>
    <row r="234" spans="1:21" ht="43.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s="6">
        <f t="shared" si="15"/>
        <v>42032.492430555554</v>
      </c>
      <c r="L234" s="6">
        <f t="shared" si="16"/>
        <v>42062.492430555554</v>
      </c>
      <c r="M234" s="15">
        <f t="shared" si="17"/>
        <v>2015</v>
      </c>
      <c r="N234" t="b">
        <v>0</v>
      </c>
      <c r="O234">
        <v>7</v>
      </c>
      <c r="P234" t="b">
        <v>0</v>
      </c>
      <c r="Q234" s="8">
        <f t="shared" si="18"/>
        <v>2.75E-2</v>
      </c>
      <c r="R234" s="10">
        <f t="shared" si="19"/>
        <v>15.714285714285714</v>
      </c>
      <c r="S234" t="s">
        <v>8268</v>
      </c>
      <c r="T234" t="s">
        <v>8311</v>
      </c>
      <c r="U234" t="s">
        <v>8315</v>
      </c>
    </row>
    <row r="235" spans="1:21" ht="43.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s="6">
        <f t="shared" si="15"/>
        <v>42612.578379629624</v>
      </c>
      <c r="L235" s="6">
        <f t="shared" si="16"/>
        <v>42642.578379629624</v>
      </c>
      <c r="M235" s="15">
        <f t="shared" si="17"/>
        <v>2016</v>
      </c>
      <c r="N235" t="b">
        <v>0</v>
      </c>
      <c r="O235">
        <v>0</v>
      </c>
      <c r="P235" t="b">
        <v>0</v>
      </c>
      <c r="Q235" s="8">
        <f t="shared" si="18"/>
        <v>0</v>
      </c>
      <c r="R235" s="10">
        <f t="shared" si="19"/>
        <v>0</v>
      </c>
      <c r="S235" t="s">
        <v>8268</v>
      </c>
      <c r="T235" t="s">
        <v>8311</v>
      </c>
      <c r="U235" t="s">
        <v>8315</v>
      </c>
    </row>
    <row r="236" spans="1:21" ht="58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s="6">
        <f t="shared" si="15"/>
        <v>42135.70207175926</v>
      </c>
      <c r="L236" s="6">
        <f t="shared" si="16"/>
        <v>42175.70207175926</v>
      </c>
      <c r="M236" s="15">
        <f t="shared" si="17"/>
        <v>2015</v>
      </c>
      <c r="N236" t="b">
        <v>0</v>
      </c>
      <c r="O236">
        <v>5</v>
      </c>
      <c r="P236" t="b">
        <v>0</v>
      </c>
      <c r="Q236" s="8">
        <f t="shared" si="18"/>
        <v>0.40100000000000002</v>
      </c>
      <c r="R236" s="10">
        <f t="shared" si="19"/>
        <v>80.2</v>
      </c>
      <c r="S236" t="s">
        <v>8268</v>
      </c>
      <c r="T236" t="s">
        <v>8311</v>
      </c>
      <c r="U236" t="s">
        <v>8315</v>
      </c>
    </row>
    <row r="237" spans="1:21" ht="43.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s="6">
        <f t="shared" si="15"/>
        <v>42164.575196759259</v>
      </c>
      <c r="L237" s="6">
        <f t="shared" si="16"/>
        <v>42194.575196759259</v>
      </c>
      <c r="M237" s="15">
        <f t="shared" si="17"/>
        <v>2015</v>
      </c>
      <c r="N237" t="b">
        <v>0</v>
      </c>
      <c r="O237">
        <v>0</v>
      </c>
      <c r="P237" t="b">
        <v>0</v>
      </c>
      <c r="Q237" s="8">
        <f t="shared" si="18"/>
        <v>0</v>
      </c>
      <c r="R237" s="10">
        <f t="shared" si="19"/>
        <v>0</v>
      </c>
      <c r="S237" t="s">
        <v>8268</v>
      </c>
      <c r="T237" t="s">
        <v>8311</v>
      </c>
      <c r="U237" t="s">
        <v>8315</v>
      </c>
    </row>
    <row r="238" spans="1:21" ht="43.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s="6">
        <f t="shared" si="15"/>
        <v>42320.751145833332</v>
      </c>
      <c r="L238" s="6">
        <f t="shared" si="16"/>
        <v>42373.666666666664</v>
      </c>
      <c r="M238" s="15">
        <f t="shared" si="17"/>
        <v>2015</v>
      </c>
      <c r="N238" t="b">
        <v>0</v>
      </c>
      <c r="O238">
        <v>0</v>
      </c>
      <c r="P238" t="b">
        <v>0</v>
      </c>
      <c r="Q238" s="8">
        <f t="shared" si="18"/>
        <v>0</v>
      </c>
      <c r="R238" s="10">
        <f t="shared" si="19"/>
        <v>0</v>
      </c>
      <c r="S238" t="s">
        <v>8268</v>
      </c>
      <c r="T238" t="s">
        <v>8311</v>
      </c>
      <c r="U238" t="s">
        <v>8315</v>
      </c>
    </row>
    <row r="239" spans="1:21" ht="29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s="6">
        <f t="shared" si="15"/>
        <v>42377.243854166663</v>
      </c>
      <c r="L239" s="6">
        <f t="shared" si="16"/>
        <v>42437.243854166663</v>
      </c>
      <c r="M239" s="15">
        <f t="shared" si="17"/>
        <v>2016</v>
      </c>
      <c r="N239" t="b">
        <v>0</v>
      </c>
      <c r="O239">
        <v>1</v>
      </c>
      <c r="P239" t="b">
        <v>0</v>
      </c>
      <c r="Q239" s="8">
        <f t="shared" si="18"/>
        <v>3.3333333333333335E-3</v>
      </c>
      <c r="R239" s="10">
        <f t="shared" si="19"/>
        <v>50</v>
      </c>
      <c r="S239" t="s">
        <v>8268</v>
      </c>
      <c r="T239" t="s">
        <v>8311</v>
      </c>
      <c r="U239" t="s">
        <v>8315</v>
      </c>
    </row>
    <row r="240" spans="1:21" ht="43.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s="6">
        <f t="shared" si="15"/>
        <v>42713.629166666666</v>
      </c>
      <c r="L240" s="6">
        <f t="shared" si="16"/>
        <v>42734.041666666664</v>
      </c>
      <c r="M240" s="15">
        <f t="shared" si="17"/>
        <v>2016</v>
      </c>
      <c r="N240" t="b">
        <v>0</v>
      </c>
      <c r="O240">
        <v>0</v>
      </c>
      <c r="P240" t="b">
        <v>0</v>
      </c>
      <c r="Q240" s="8">
        <f t="shared" si="18"/>
        <v>0</v>
      </c>
      <c r="R240" s="10">
        <f t="shared" si="19"/>
        <v>0</v>
      </c>
      <c r="S240" t="s">
        <v>8268</v>
      </c>
      <c r="T240" t="s">
        <v>8311</v>
      </c>
      <c r="U240" t="s">
        <v>8315</v>
      </c>
    </row>
    <row r="241" spans="1:21" ht="43.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s="6">
        <f t="shared" si="15"/>
        <v>42296.776967592588</v>
      </c>
      <c r="L241" s="6">
        <f t="shared" si="16"/>
        <v>42316.166666666664</v>
      </c>
      <c r="M241" s="15">
        <f t="shared" si="17"/>
        <v>2015</v>
      </c>
      <c r="N241" t="b">
        <v>0</v>
      </c>
      <c r="O241">
        <v>5</v>
      </c>
      <c r="P241" t="b">
        <v>0</v>
      </c>
      <c r="Q241" s="8">
        <f t="shared" si="18"/>
        <v>0.25</v>
      </c>
      <c r="R241" s="10">
        <f t="shared" si="19"/>
        <v>50</v>
      </c>
      <c r="S241" t="s">
        <v>8268</v>
      </c>
      <c r="T241" t="s">
        <v>8311</v>
      </c>
      <c r="U241" t="s">
        <v>8315</v>
      </c>
    </row>
    <row r="242" spans="1:21" ht="58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s="6">
        <f t="shared" si="15"/>
        <v>41354.375127314815</v>
      </c>
      <c r="L242" s="6">
        <f t="shared" si="16"/>
        <v>41399.375127314815</v>
      </c>
      <c r="M242" s="15">
        <f t="shared" si="17"/>
        <v>2013</v>
      </c>
      <c r="N242" t="b">
        <v>1</v>
      </c>
      <c r="O242">
        <v>137</v>
      </c>
      <c r="P242" t="b">
        <v>1</v>
      </c>
      <c r="Q242" s="8">
        <f t="shared" si="18"/>
        <v>1.0763413333333334</v>
      </c>
      <c r="R242" s="10">
        <f t="shared" si="19"/>
        <v>117.84759124087591</v>
      </c>
      <c r="S242" t="s">
        <v>8269</v>
      </c>
      <c r="T242" t="s">
        <v>8311</v>
      </c>
      <c r="U242" t="s">
        <v>8316</v>
      </c>
    </row>
    <row r="243" spans="1:21" ht="43.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s="6">
        <f t="shared" si="15"/>
        <v>41949.364629629628</v>
      </c>
      <c r="L243" s="6">
        <f t="shared" si="16"/>
        <v>41994.364629629628</v>
      </c>
      <c r="M243" s="15">
        <f t="shared" si="17"/>
        <v>2014</v>
      </c>
      <c r="N243" t="b">
        <v>1</v>
      </c>
      <c r="O243">
        <v>376</v>
      </c>
      <c r="P243" t="b">
        <v>1</v>
      </c>
      <c r="Q243" s="8">
        <f t="shared" si="18"/>
        <v>1.1263736263736264</v>
      </c>
      <c r="R243" s="10">
        <f t="shared" si="19"/>
        <v>109.04255319148936</v>
      </c>
      <c r="S243" t="s">
        <v>8269</v>
      </c>
      <c r="T243" t="s">
        <v>8311</v>
      </c>
      <c r="U243" t="s">
        <v>8316</v>
      </c>
    </row>
    <row r="244" spans="1:21" ht="43.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s="6">
        <f t="shared" si="15"/>
        <v>40862.15960648148</v>
      </c>
      <c r="L244" s="6">
        <f t="shared" si="16"/>
        <v>40897.15960648148</v>
      </c>
      <c r="M244" s="15">
        <f t="shared" si="17"/>
        <v>2011</v>
      </c>
      <c r="N244" t="b">
        <v>1</v>
      </c>
      <c r="O244">
        <v>202</v>
      </c>
      <c r="P244" t="b">
        <v>1</v>
      </c>
      <c r="Q244" s="8">
        <f t="shared" si="18"/>
        <v>1.1346153846153846</v>
      </c>
      <c r="R244" s="10">
        <f t="shared" si="19"/>
        <v>73.019801980198025</v>
      </c>
      <c r="S244" t="s">
        <v>8269</v>
      </c>
      <c r="T244" t="s">
        <v>8311</v>
      </c>
      <c r="U244" t="s">
        <v>8316</v>
      </c>
    </row>
    <row r="245" spans="1:21" ht="43.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s="6">
        <f t="shared" si="15"/>
        <v>41661.714166666665</v>
      </c>
      <c r="L245" s="6">
        <f t="shared" si="16"/>
        <v>41691.714166666665</v>
      </c>
      <c r="M245" s="15">
        <f t="shared" si="17"/>
        <v>2014</v>
      </c>
      <c r="N245" t="b">
        <v>1</v>
      </c>
      <c r="O245">
        <v>328</v>
      </c>
      <c r="P245" t="b">
        <v>1</v>
      </c>
      <c r="Q245" s="8">
        <f t="shared" si="18"/>
        <v>1.0259199999999999</v>
      </c>
      <c r="R245" s="10">
        <f t="shared" si="19"/>
        <v>78.195121951219505</v>
      </c>
      <c r="S245" t="s">
        <v>8269</v>
      </c>
      <c r="T245" t="s">
        <v>8311</v>
      </c>
      <c r="U245" t="s">
        <v>8316</v>
      </c>
    </row>
    <row r="246" spans="1:21" ht="58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s="6">
        <f t="shared" si="15"/>
        <v>40212.990266203698</v>
      </c>
      <c r="L246" s="6">
        <f t="shared" si="16"/>
        <v>40252.962500000001</v>
      </c>
      <c r="M246" s="15">
        <f t="shared" si="17"/>
        <v>2010</v>
      </c>
      <c r="N246" t="b">
        <v>1</v>
      </c>
      <c r="O246">
        <v>84</v>
      </c>
      <c r="P246" t="b">
        <v>1</v>
      </c>
      <c r="Q246" s="8">
        <f t="shared" si="18"/>
        <v>1.1375714285714287</v>
      </c>
      <c r="R246" s="10">
        <f t="shared" si="19"/>
        <v>47.398809523809526</v>
      </c>
      <c r="S246" t="s">
        <v>8269</v>
      </c>
      <c r="T246" t="s">
        <v>8311</v>
      </c>
      <c r="U246" t="s">
        <v>8316</v>
      </c>
    </row>
    <row r="247" spans="1:21" ht="43.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s="6">
        <f t="shared" si="15"/>
        <v>41106.719733796293</v>
      </c>
      <c r="L247" s="6">
        <f t="shared" si="16"/>
        <v>41136.719733796293</v>
      </c>
      <c r="M247" s="15">
        <f t="shared" si="17"/>
        <v>2012</v>
      </c>
      <c r="N247" t="b">
        <v>1</v>
      </c>
      <c r="O247">
        <v>96</v>
      </c>
      <c r="P247" t="b">
        <v>1</v>
      </c>
      <c r="Q247" s="8">
        <f t="shared" si="18"/>
        <v>1.0371999999999999</v>
      </c>
      <c r="R247" s="10">
        <f t="shared" si="19"/>
        <v>54.020833333333336</v>
      </c>
      <c r="S247" t="s">
        <v>8269</v>
      </c>
      <c r="T247" t="s">
        <v>8311</v>
      </c>
      <c r="U247" t="s">
        <v>8316</v>
      </c>
    </row>
    <row r="248" spans="1:21" ht="43.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s="6">
        <f t="shared" si="15"/>
        <v>40480.030150462961</v>
      </c>
      <c r="L248" s="6">
        <f t="shared" si="16"/>
        <v>40530.071817129625</v>
      </c>
      <c r="M248" s="15">
        <f t="shared" si="17"/>
        <v>2010</v>
      </c>
      <c r="N248" t="b">
        <v>1</v>
      </c>
      <c r="O248">
        <v>223</v>
      </c>
      <c r="P248" t="b">
        <v>1</v>
      </c>
      <c r="Q248" s="8">
        <f t="shared" si="18"/>
        <v>3.0546000000000002</v>
      </c>
      <c r="R248" s="10">
        <f t="shared" si="19"/>
        <v>68.488789237668158</v>
      </c>
      <c r="S248" t="s">
        <v>8269</v>
      </c>
      <c r="T248" t="s">
        <v>8311</v>
      </c>
      <c r="U248" t="s">
        <v>8316</v>
      </c>
    </row>
    <row r="249" spans="1:21" ht="58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s="6">
        <f t="shared" si="15"/>
        <v>40430.270995370367</v>
      </c>
      <c r="L249" s="6">
        <f t="shared" si="16"/>
        <v>40466.818749999999</v>
      </c>
      <c r="M249" s="15">
        <f t="shared" si="17"/>
        <v>2010</v>
      </c>
      <c r="N249" t="b">
        <v>1</v>
      </c>
      <c r="O249">
        <v>62</v>
      </c>
      <c r="P249" t="b">
        <v>1</v>
      </c>
      <c r="Q249" s="8">
        <f t="shared" si="18"/>
        <v>1.341</v>
      </c>
      <c r="R249" s="10">
        <f t="shared" si="19"/>
        <v>108.14516129032258</v>
      </c>
      <c r="S249" t="s">
        <v>8269</v>
      </c>
      <c r="T249" t="s">
        <v>8311</v>
      </c>
      <c r="U249" t="s">
        <v>8316</v>
      </c>
    </row>
    <row r="250" spans="1:21" ht="58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s="6">
        <f t="shared" si="15"/>
        <v>40870.441076388888</v>
      </c>
      <c r="L250" s="6">
        <f t="shared" si="16"/>
        <v>40915.441076388888</v>
      </c>
      <c r="M250" s="15">
        <f t="shared" si="17"/>
        <v>2011</v>
      </c>
      <c r="N250" t="b">
        <v>1</v>
      </c>
      <c r="O250">
        <v>146</v>
      </c>
      <c r="P250" t="b">
        <v>1</v>
      </c>
      <c r="Q250" s="8">
        <f t="shared" si="18"/>
        <v>1.0133294117647058</v>
      </c>
      <c r="R250" s="10">
        <f t="shared" si="19"/>
        <v>589.95205479452056</v>
      </c>
      <c r="S250" t="s">
        <v>8269</v>
      </c>
      <c r="T250" t="s">
        <v>8311</v>
      </c>
      <c r="U250" t="s">
        <v>8316</v>
      </c>
    </row>
    <row r="251" spans="1:21" ht="58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s="6">
        <f t="shared" si="15"/>
        <v>40332.590509259258</v>
      </c>
      <c r="L251" s="6">
        <f t="shared" si="16"/>
        <v>40412.402777777774</v>
      </c>
      <c r="M251" s="15">
        <f t="shared" si="17"/>
        <v>2010</v>
      </c>
      <c r="N251" t="b">
        <v>1</v>
      </c>
      <c r="O251">
        <v>235</v>
      </c>
      <c r="P251" t="b">
        <v>1</v>
      </c>
      <c r="Q251" s="8">
        <f t="shared" si="18"/>
        <v>1.1292</v>
      </c>
      <c r="R251" s="10">
        <f t="shared" si="19"/>
        <v>48.051063829787232</v>
      </c>
      <c r="S251" t="s">
        <v>8269</v>
      </c>
      <c r="T251" t="s">
        <v>8311</v>
      </c>
      <c r="U251" t="s">
        <v>8316</v>
      </c>
    </row>
    <row r="252" spans="1:21" ht="43.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s="6">
        <f t="shared" si="15"/>
        <v>41401.232534722221</v>
      </c>
      <c r="L252" s="6">
        <f t="shared" si="16"/>
        <v>41431.232534722221</v>
      </c>
      <c r="M252" s="15">
        <f t="shared" si="17"/>
        <v>2013</v>
      </c>
      <c r="N252" t="b">
        <v>1</v>
      </c>
      <c r="O252">
        <v>437</v>
      </c>
      <c r="P252" t="b">
        <v>1</v>
      </c>
      <c r="Q252" s="8">
        <f t="shared" si="18"/>
        <v>1.0558333333333334</v>
      </c>
      <c r="R252" s="10">
        <f t="shared" si="19"/>
        <v>72.482837528604122</v>
      </c>
      <c r="S252" t="s">
        <v>8269</v>
      </c>
      <c r="T252" t="s">
        <v>8311</v>
      </c>
      <c r="U252" t="s">
        <v>8316</v>
      </c>
    </row>
    <row r="253" spans="1:21" ht="43.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s="6">
        <f t="shared" si="15"/>
        <v>41013.454236111109</v>
      </c>
      <c r="L253" s="6">
        <f t="shared" si="16"/>
        <v>41045.458333333328</v>
      </c>
      <c r="M253" s="15">
        <f t="shared" si="17"/>
        <v>2012</v>
      </c>
      <c r="N253" t="b">
        <v>1</v>
      </c>
      <c r="O253">
        <v>77</v>
      </c>
      <c r="P253" t="b">
        <v>1</v>
      </c>
      <c r="Q253" s="8">
        <f t="shared" si="18"/>
        <v>1.2557142857142858</v>
      </c>
      <c r="R253" s="10">
        <f t="shared" si="19"/>
        <v>57.077922077922075</v>
      </c>
      <c r="S253" t="s">
        <v>8269</v>
      </c>
      <c r="T253" t="s">
        <v>8311</v>
      </c>
      <c r="U253" t="s">
        <v>8316</v>
      </c>
    </row>
    <row r="254" spans="1:21" ht="43.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s="6">
        <f t="shared" si="15"/>
        <v>40266.329374999994</v>
      </c>
      <c r="L254" s="6">
        <f t="shared" si="16"/>
        <v>40329.832638888889</v>
      </c>
      <c r="M254" s="15">
        <f t="shared" si="17"/>
        <v>2010</v>
      </c>
      <c r="N254" t="b">
        <v>1</v>
      </c>
      <c r="O254">
        <v>108</v>
      </c>
      <c r="P254" t="b">
        <v>1</v>
      </c>
      <c r="Q254" s="8">
        <f t="shared" si="18"/>
        <v>1.8455999999999999</v>
      </c>
      <c r="R254" s="10">
        <f t="shared" si="19"/>
        <v>85.444444444444443</v>
      </c>
      <c r="S254" t="s">
        <v>8269</v>
      </c>
      <c r="T254" t="s">
        <v>8311</v>
      </c>
      <c r="U254" t="s">
        <v>8316</v>
      </c>
    </row>
    <row r="255" spans="1:21" ht="58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s="6">
        <f t="shared" si="15"/>
        <v>40924.31753472222</v>
      </c>
      <c r="L255" s="6">
        <f t="shared" si="16"/>
        <v>40954.31753472222</v>
      </c>
      <c r="M255" s="15">
        <f t="shared" si="17"/>
        <v>2012</v>
      </c>
      <c r="N255" t="b">
        <v>1</v>
      </c>
      <c r="O255">
        <v>7</v>
      </c>
      <c r="P255" t="b">
        <v>1</v>
      </c>
      <c r="Q255" s="8">
        <f t="shared" si="18"/>
        <v>1.0073333333333334</v>
      </c>
      <c r="R255" s="10">
        <f t="shared" si="19"/>
        <v>215.85714285714286</v>
      </c>
      <c r="S255" t="s">
        <v>8269</v>
      </c>
      <c r="T255" t="s">
        <v>8311</v>
      </c>
      <c r="U255" t="s">
        <v>8316</v>
      </c>
    </row>
    <row r="256" spans="1:21" ht="43.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s="6">
        <f t="shared" si="15"/>
        <v>42263.619328703702</v>
      </c>
      <c r="L256" s="6">
        <f t="shared" si="16"/>
        <v>42293.749999999993</v>
      </c>
      <c r="M256" s="15">
        <f t="shared" si="17"/>
        <v>2015</v>
      </c>
      <c r="N256" t="b">
        <v>1</v>
      </c>
      <c r="O256">
        <v>314</v>
      </c>
      <c r="P256" t="b">
        <v>1</v>
      </c>
      <c r="Q256" s="8">
        <f t="shared" si="18"/>
        <v>1.1694724999999999</v>
      </c>
      <c r="R256" s="10">
        <f t="shared" si="19"/>
        <v>89.38643312101911</v>
      </c>
      <c r="S256" t="s">
        <v>8269</v>
      </c>
      <c r="T256" t="s">
        <v>8311</v>
      </c>
      <c r="U256" t="s">
        <v>8316</v>
      </c>
    </row>
    <row r="257" spans="1:21" ht="29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s="6">
        <f t="shared" si="15"/>
        <v>40588.193078703705</v>
      </c>
      <c r="L257" s="6">
        <f t="shared" si="16"/>
        <v>40618.151412037034</v>
      </c>
      <c r="M257" s="15">
        <f t="shared" si="17"/>
        <v>2011</v>
      </c>
      <c r="N257" t="b">
        <v>1</v>
      </c>
      <c r="O257">
        <v>188</v>
      </c>
      <c r="P257" t="b">
        <v>1</v>
      </c>
      <c r="Q257" s="8">
        <f t="shared" si="18"/>
        <v>1.0673325</v>
      </c>
      <c r="R257" s="10">
        <f t="shared" si="19"/>
        <v>45.418404255319146</v>
      </c>
      <c r="S257" t="s">
        <v>8269</v>
      </c>
      <c r="T257" t="s">
        <v>8311</v>
      </c>
      <c r="U257" t="s">
        <v>8316</v>
      </c>
    </row>
    <row r="258" spans="1:21" ht="58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s="6">
        <f t="shared" si="15"/>
        <v>41319.435960648145</v>
      </c>
      <c r="L258" s="6">
        <f t="shared" si="16"/>
        <v>41349.435960648145</v>
      </c>
      <c r="M258" s="15">
        <f t="shared" si="17"/>
        <v>2013</v>
      </c>
      <c r="N258" t="b">
        <v>1</v>
      </c>
      <c r="O258">
        <v>275</v>
      </c>
      <c r="P258" t="b">
        <v>1</v>
      </c>
      <c r="Q258" s="8">
        <f t="shared" si="18"/>
        <v>1.391</v>
      </c>
      <c r="R258" s="10">
        <f t="shared" si="19"/>
        <v>65.756363636363631</v>
      </c>
      <c r="S258" t="s">
        <v>8269</v>
      </c>
      <c r="T258" t="s">
        <v>8311</v>
      </c>
      <c r="U258" t="s">
        <v>8316</v>
      </c>
    </row>
    <row r="259" spans="1:21" ht="43.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s="6">
        <f t="shared" ref="K259:K322" si="20">(J259/86400)+25569+(-8/24)</f>
        <v>42479.293541666666</v>
      </c>
      <c r="L259" s="6">
        <f t="shared" ref="L259:L322" si="21">(I259/86400)+25569+(-8/24)</f>
        <v>42509.293541666666</v>
      </c>
      <c r="M259" s="15">
        <f t="shared" ref="M259:M322" si="22">YEAR(K259)</f>
        <v>2016</v>
      </c>
      <c r="N259" t="b">
        <v>1</v>
      </c>
      <c r="O259">
        <v>560</v>
      </c>
      <c r="P259" t="b">
        <v>1</v>
      </c>
      <c r="Q259" s="8">
        <f t="shared" ref="Q259:Q322" si="23">E259/D259</f>
        <v>1.0672648571428571</v>
      </c>
      <c r="R259" s="10">
        <f t="shared" ref="R259:R322" si="24">IFERROR(E259/O259,0)</f>
        <v>66.70405357142856</v>
      </c>
      <c r="S259" t="s">
        <v>8269</v>
      </c>
      <c r="T259" t="s">
        <v>8311</v>
      </c>
      <c r="U259" t="s">
        <v>8316</v>
      </c>
    </row>
    <row r="260" spans="1:21" ht="58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s="6">
        <f t="shared" si="20"/>
        <v>40681.718356481477</v>
      </c>
      <c r="L260" s="6">
        <f t="shared" si="21"/>
        <v>40711.718356481477</v>
      </c>
      <c r="M260" s="15">
        <f t="shared" si="22"/>
        <v>2011</v>
      </c>
      <c r="N260" t="b">
        <v>1</v>
      </c>
      <c r="O260">
        <v>688</v>
      </c>
      <c r="P260" t="b">
        <v>1</v>
      </c>
      <c r="Q260" s="8">
        <f t="shared" si="23"/>
        <v>1.9114</v>
      </c>
      <c r="R260" s="10">
        <f t="shared" si="24"/>
        <v>83.345930232558146</v>
      </c>
      <c r="S260" t="s">
        <v>8269</v>
      </c>
      <c r="T260" t="s">
        <v>8311</v>
      </c>
      <c r="U260" t="s">
        <v>8316</v>
      </c>
    </row>
    <row r="261" spans="1:21" ht="58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s="6">
        <f t="shared" si="20"/>
        <v>42072.404733796291</v>
      </c>
      <c r="L261" s="6">
        <f t="shared" si="21"/>
        <v>42102.404733796291</v>
      </c>
      <c r="M261" s="15">
        <f t="shared" si="22"/>
        <v>2015</v>
      </c>
      <c r="N261" t="b">
        <v>1</v>
      </c>
      <c r="O261">
        <v>942</v>
      </c>
      <c r="P261" t="b">
        <v>1</v>
      </c>
      <c r="Q261" s="8">
        <f t="shared" si="23"/>
        <v>1.3193789333333332</v>
      </c>
      <c r="R261" s="10">
        <f t="shared" si="24"/>
        <v>105.04609341825902</v>
      </c>
      <c r="S261" t="s">
        <v>8269</v>
      </c>
      <c r="T261" t="s">
        <v>8311</v>
      </c>
      <c r="U261" t="s">
        <v>8316</v>
      </c>
    </row>
    <row r="262" spans="1:21" ht="43.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s="6">
        <f t="shared" si="20"/>
        <v>40330.422210648147</v>
      </c>
      <c r="L262" s="6">
        <f t="shared" si="21"/>
        <v>40376.082638888889</v>
      </c>
      <c r="M262" s="15">
        <f t="shared" si="22"/>
        <v>2010</v>
      </c>
      <c r="N262" t="b">
        <v>1</v>
      </c>
      <c r="O262">
        <v>88</v>
      </c>
      <c r="P262" t="b">
        <v>1</v>
      </c>
      <c r="Q262" s="8">
        <f t="shared" si="23"/>
        <v>1.0640000000000001</v>
      </c>
      <c r="R262" s="10">
        <f t="shared" si="24"/>
        <v>120.90909090909091</v>
      </c>
      <c r="S262" t="s">
        <v>8269</v>
      </c>
      <c r="T262" t="s">
        <v>8311</v>
      </c>
      <c r="U262" t="s">
        <v>8316</v>
      </c>
    </row>
    <row r="263" spans="1:21" ht="29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s="6">
        <f t="shared" si="20"/>
        <v>41017.552129629628</v>
      </c>
      <c r="L263" s="6">
        <f t="shared" si="21"/>
        <v>41067.288194444445</v>
      </c>
      <c r="M263" s="15">
        <f t="shared" si="22"/>
        <v>2012</v>
      </c>
      <c r="N263" t="b">
        <v>1</v>
      </c>
      <c r="O263">
        <v>220</v>
      </c>
      <c r="P263" t="b">
        <v>1</v>
      </c>
      <c r="Q263" s="8">
        <f t="shared" si="23"/>
        <v>1.0740000000000001</v>
      </c>
      <c r="R263" s="10">
        <f t="shared" si="24"/>
        <v>97.63636363636364</v>
      </c>
      <c r="S263" t="s">
        <v>8269</v>
      </c>
      <c r="T263" t="s">
        <v>8311</v>
      </c>
      <c r="U263" t="s">
        <v>8316</v>
      </c>
    </row>
    <row r="264" spans="1:21" ht="29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s="6">
        <f t="shared" si="20"/>
        <v>40554.914675925924</v>
      </c>
      <c r="L264" s="6">
        <f t="shared" si="21"/>
        <v>40599.914675925924</v>
      </c>
      <c r="M264" s="15">
        <f t="shared" si="22"/>
        <v>2011</v>
      </c>
      <c r="N264" t="b">
        <v>1</v>
      </c>
      <c r="O264">
        <v>145</v>
      </c>
      <c r="P264" t="b">
        <v>1</v>
      </c>
      <c r="Q264" s="8">
        <f t="shared" si="23"/>
        <v>2.4</v>
      </c>
      <c r="R264" s="10">
        <f t="shared" si="24"/>
        <v>41.379310344827587</v>
      </c>
      <c r="S264" t="s">
        <v>8269</v>
      </c>
      <c r="T264" t="s">
        <v>8311</v>
      </c>
      <c r="U264" t="s">
        <v>8316</v>
      </c>
    </row>
    <row r="265" spans="1:21" ht="58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s="6">
        <f t="shared" si="20"/>
        <v>41149.621458333328</v>
      </c>
      <c r="L265" s="6">
        <f t="shared" si="21"/>
        <v>41179.621458333328</v>
      </c>
      <c r="M265" s="15">
        <f t="shared" si="22"/>
        <v>2012</v>
      </c>
      <c r="N265" t="b">
        <v>1</v>
      </c>
      <c r="O265">
        <v>963</v>
      </c>
      <c r="P265" t="b">
        <v>1</v>
      </c>
      <c r="Q265" s="8">
        <f t="shared" si="23"/>
        <v>1.1808107999999999</v>
      </c>
      <c r="R265" s="10">
        <f t="shared" si="24"/>
        <v>30.654485981308412</v>
      </c>
      <c r="S265" t="s">
        <v>8269</v>
      </c>
      <c r="T265" t="s">
        <v>8311</v>
      </c>
      <c r="U265" t="s">
        <v>8316</v>
      </c>
    </row>
    <row r="266" spans="1:21" ht="58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s="6">
        <f t="shared" si="20"/>
        <v>41010.286979166667</v>
      </c>
      <c r="L266" s="6">
        <f t="shared" si="21"/>
        <v>41040.286979166667</v>
      </c>
      <c r="M266" s="15">
        <f t="shared" si="22"/>
        <v>2012</v>
      </c>
      <c r="N266" t="b">
        <v>1</v>
      </c>
      <c r="O266">
        <v>91</v>
      </c>
      <c r="P266" t="b">
        <v>1</v>
      </c>
      <c r="Q266" s="8">
        <f t="shared" si="23"/>
        <v>1.1819999999999999</v>
      </c>
      <c r="R266" s="10">
        <f t="shared" si="24"/>
        <v>64.945054945054949</v>
      </c>
      <c r="S266" t="s">
        <v>8269</v>
      </c>
      <c r="T266" t="s">
        <v>8311</v>
      </c>
      <c r="U266" t="s">
        <v>8316</v>
      </c>
    </row>
    <row r="267" spans="1:21" ht="58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s="6">
        <f t="shared" si="20"/>
        <v>40266.91238425926</v>
      </c>
      <c r="L267" s="6">
        <f t="shared" si="21"/>
        <v>40308.511111111111</v>
      </c>
      <c r="M267" s="15">
        <f t="shared" si="22"/>
        <v>2010</v>
      </c>
      <c r="N267" t="b">
        <v>1</v>
      </c>
      <c r="O267">
        <v>58</v>
      </c>
      <c r="P267" t="b">
        <v>1</v>
      </c>
      <c r="Q267" s="8">
        <f t="shared" si="23"/>
        <v>1.111</v>
      </c>
      <c r="R267" s="10">
        <f t="shared" si="24"/>
        <v>95.775862068965523</v>
      </c>
      <c r="S267" t="s">
        <v>8269</v>
      </c>
      <c r="T267" t="s">
        <v>8311</v>
      </c>
      <c r="U267" t="s">
        <v>8316</v>
      </c>
    </row>
    <row r="268" spans="1:21" ht="58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s="6">
        <f t="shared" si="20"/>
        <v>40204.841516203705</v>
      </c>
      <c r="L268" s="6">
        <f t="shared" si="21"/>
        <v>40290.82708333333</v>
      </c>
      <c r="M268" s="15">
        <f t="shared" si="22"/>
        <v>2010</v>
      </c>
      <c r="N268" t="b">
        <v>1</v>
      </c>
      <c r="O268">
        <v>36</v>
      </c>
      <c r="P268" t="b">
        <v>1</v>
      </c>
      <c r="Q268" s="8">
        <f t="shared" si="23"/>
        <v>1.4550000000000001</v>
      </c>
      <c r="R268" s="10">
        <f t="shared" si="24"/>
        <v>40.416666666666664</v>
      </c>
      <c r="S268" t="s">
        <v>8269</v>
      </c>
      <c r="T268" t="s">
        <v>8311</v>
      </c>
      <c r="U268" t="s">
        <v>8316</v>
      </c>
    </row>
    <row r="269" spans="1:21" ht="43.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s="6">
        <f t="shared" si="20"/>
        <v>41785.119201388887</v>
      </c>
      <c r="L269" s="6">
        <f t="shared" si="21"/>
        <v>41815.119201388887</v>
      </c>
      <c r="M269" s="15">
        <f t="shared" si="22"/>
        <v>2014</v>
      </c>
      <c r="N269" t="b">
        <v>1</v>
      </c>
      <c r="O269">
        <v>165</v>
      </c>
      <c r="P269" t="b">
        <v>1</v>
      </c>
      <c r="Q269" s="8">
        <f t="shared" si="23"/>
        <v>1.3162883248730965</v>
      </c>
      <c r="R269" s="10">
        <f t="shared" si="24"/>
        <v>78.578424242424248</v>
      </c>
      <c r="S269" t="s">
        <v>8269</v>
      </c>
      <c r="T269" t="s">
        <v>8311</v>
      </c>
      <c r="U269" t="s">
        <v>8316</v>
      </c>
    </row>
    <row r="270" spans="1:21" ht="43.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s="6">
        <f t="shared" si="20"/>
        <v>40808.819189814814</v>
      </c>
      <c r="L270" s="6">
        <f t="shared" si="21"/>
        <v>40853.860856481479</v>
      </c>
      <c r="M270" s="15">
        <f t="shared" si="22"/>
        <v>2011</v>
      </c>
      <c r="N270" t="b">
        <v>1</v>
      </c>
      <c r="O270">
        <v>111</v>
      </c>
      <c r="P270" t="b">
        <v>1</v>
      </c>
      <c r="Q270" s="8">
        <f t="shared" si="23"/>
        <v>1.1140000000000001</v>
      </c>
      <c r="R270" s="10">
        <f t="shared" si="24"/>
        <v>50.18018018018018</v>
      </c>
      <c r="S270" t="s">
        <v>8269</v>
      </c>
      <c r="T270" t="s">
        <v>8311</v>
      </c>
      <c r="U270" t="s">
        <v>8316</v>
      </c>
    </row>
    <row r="271" spans="1:21" ht="43.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s="6">
        <f t="shared" si="20"/>
        <v>42757.863680555551</v>
      </c>
      <c r="L271" s="6">
        <f t="shared" si="21"/>
        <v>42787.863680555551</v>
      </c>
      <c r="M271" s="15">
        <f t="shared" si="22"/>
        <v>2017</v>
      </c>
      <c r="N271" t="b">
        <v>1</v>
      </c>
      <c r="O271">
        <v>1596</v>
      </c>
      <c r="P271" t="b">
        <v>1</v>
      </c>
      <c r="Q271" s="8">
        <f t="shared" si="23"/>
        <v>1.4723377</v>
      </c>
      <c r="R271" s="10">
        <f t="shared" si="24"/>
        <v>92.251735588972423</v>
      </c>
      <c r="S271" t="s">
        <v>8269</v>
      </c>
      <c r="T271" t="s">
        <v>8311</v>
      </c>
      <c r="U271" t="s">
        <v>8316</v>
      </c>
    </row>
    <row r="272" spans="1:21" ht="43.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s="6">
        <f t="shared" si="20"/>
        <v>40637.533217592594</v>
      </c>
      <c r="L272" s="6">
        <f t="shared" si="21"/>
        <v>40687.833333333328</v>
      </c>
      <c r="M272" s="15">
        <f t="shared" si="22"/>
        <v>2011</v>
      </c>
      <c r="N272" t="b">
        <v>1</v>
      </c>
      <c r="O272">
        <v>61</v>
      </c>
      <c r="P272" t="b">
        <v>1</v>
      </c>
      <c r="Q272" s="8">
        <f t="shared" si="23"/>
        <v>1.5260869565217392</v>
      </c>
      <c r="R272" s="10">
        <f t="shared" si="24"/>
        <v>57.540983606557376</v>
      </c>
      <c r="S272" t="s">
        <v>8269</v>
      </c>
      <c r="T272" t="s">
        <v>8311</v>
      </c>
      <c r="U272" t="s">
        <v>8316</v>
      </c>
    </row>
    <row r="273" spans="1:21" ht="43.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s="6">
        <f t="shared" si="20"/>
        <v>41611.766909722217</v>
      </c>
      <c r="L273" s="6">
        <f t="shared" si="21"/>
        <v>41641</v>
      </c>
      <c r="M273" s="15">
        <f t="shared" si="22"/>
        <v>2013</v>
      </c>
      <c r="N273" t="b">
        <v>1</v>
      </c>
      <c r="O273">
        <v>287</v>
      </c>
      <c r="P273" t="b">
        <v>1</v>
      </c>
      <c r="Q273" s="8">
        <f t="shared" si="23"/>
        <v>1.0468</v>
      </c>
      <c r="R273" s="10">
        <f t="shared" si="24"/>
        <v>109.42160278745645</v>
      </c>
      <c r="S273" t="s">
        <v>8269</v>
      </c>
      <c r="T273" t="s">
        <v>8311</v>
      </c>
      <c r="U273" t="s">
        <v>8316</v>
      </c>
    </row>
    <row r="274" spans="1:21" ht="43.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s="6">
        <f t="shared" si="20"/>
        <v>40235.567025462959</v>
      </c>
      <c r="L274" s="6">
        <f t="shared" si="21"/>
        <v>40296.450694444444</v>
      </c>
      <c r="M274" s="15">
        <f t="shared" si="22"/>
        <v>2010</v>
      </c>
      <c r="N274" t="b">
        <v>1</v>
      </c>
      <c r="O274">
        <v>65</v>
      </c>
      <c r="P274" t="b">
        <v>1</v>
      </c>
      <c r="Q274" s="8">
        <f t="shared" si="23"/>
        <v>1.7743366666666667</v>
      </c>
      <c r="R274" s="10">
        <f t="shared" si="24"/>
        <v>81.892461538461546</v>
      </c>
      <c r="S274" t="s">
        <v>8269</v>
      </c>
      <c r="T274" t="s">
        <v>8311</v>
      </c>
      <c r="U274" t="s">
        <v>8316</v>
      </c>
    </row>
    <row r="275" spans="1:21" ht="58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s="6">
        <f t="shared" si="20"/>
        <v>40697.16511574074</v>
      </c>
      <c r="L275" s="6">
        <f t="shared" si="21"/>
        <v>40727.16511574074</v>
      </c>
      <c r="M275" s="15">
        <f t="shared" si="22"/>
        <v>2011</v>
      </c>
      <c r="N275" t="b">
        <v>1</v>
      </c>
      <c r="O275">
        <v>118</v>
      </c>
      <c r="P275" t="b">
        <v>1</v>
      </c>
      <c r="Q275" s="8">
        <f t="shared" si="23"/>
        <v>1.077758</v>
      </c>
      <c r="R275" s="10">
        <f t="shared" si="24"/>
        <v>45.667711864406776</v>
      </c>
      <c r="S275" t="s">
        <v>8269</v>
      </c>
      <c r="T275" t="s">
        <v>8311</v>
      </c>
      <c r="U275" t="s">
        <v>8316</v>
      </c>
    </row>
    <row r="276" spans="1:21" ht="43.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s="6">
        <f t="shared" si="20"/>
        <v>40969.579039351847</v>
      </c>
      <c r="L276" s="6">
        <f t="shared" si="21"/>
        <v>41003.957638888889</v>
      </c>
      <c r="M276" s="15">
        <f t="shared" si="22"/>
        <v>2012</v>
      </c>
      <c r="N276" t="b">
        <v>1</v>
      </c>
      <c r="O276">
        <v>113</v>
      </c>
      <c r="P276" t="b">
        <v>1</v>
      </c>
      <c r="Q276" s="8">
        <f t="shared" si="23"/>
        <v>1.56</v>
      </c>
      <c r="R276" s="10">
        <f t="shared" si="24"/>
        <v>55.221238938053098</v>
      </c>
      <c r="S276" t="s">
        <v>8269</v>
      </c>
      <c r="T276" t="s">
        <v>8311</v>
      </c>
      <c r="U276" t="s">
        <v>8316</v>
      </c>
    </row>
    <row r="277" spans="1:21" ht="43.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s="6">
        <f t="shared" si="20"/>
        <v>41192.698680555557</v>
      </c>
      <c r="L277" s="6">
        <f t="shared" si="21"/>
        <v>41222.740347222221</v>
      </c>
      <c r="M277" s="15">
        <f t="shared" si="22"/>
        <v>2012</v>
      </c>
      <c r="N277" t="b">
        <v>1</v>
      </c>
      <c r="O277">
        <v>332</v>
      </c>
      <c r="P277" t="b">
        <v>1</v>
      </c>
      <c r="Q277" s="8">
        <f t="shared" si="23"/>
        <v>1.08395</v>
      </c>
      <c r="R277" s="10">
        <f t="shared" si="24"/>
        <v>65.298192771084331</v>
      </c>
      <c r="S277" t="s">
        <v>8269</v>
      </c>
      <c r="T277" t="s">
        <v>8311</v>
      </c>
      <c r="U277" t="s">
        <v>8316</v>
      </c>
    </row>
    <row r="278" spans="1:21" ht="43.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s="6">
        <f t="shared" si="20"/>
        <v>40966.748541666668</v>
      </c>
      <c r="L278" s="6">
        <f t="shared" si="21"/>
        <v>41026.706874999996</v>
      </c>
      <c r="M278" s="15">
        <f t="shared" si="22"/>
        <v>2012</v>
      </c>
      <c r="N278" t="b">
        <v>1</v>
      </c>
      <c r="O278">
        <v>62</v>
      </c>
      <c r="P278" t="b">
        <v>1</v>
      </c>
      <c r="Q278" s="8">
        <f t="shared" si="23"/>
        <v>1.476</v>
      </c>
      <c r="R278" s="10">
        <f t="shared" si="24"/>
        <v>95.225806451612897</v>
      </c>
      <c r="S278" t="s">
        <v>8269</v>
      </c>
      <c r="T278" t="s">
        <v>8311</v>
      </c>
      <c r="U278" t="s">
        <v>8316</v>
      </c>
    </row>
    <row r="279" spans="1:21" ht="58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s="6">
        <f t="shared" si="20"/>
        <v>42117.55809027778</v>
      </c>
      <c r="L279" s="6">
        <f t="shared" si="21"/>
        <v>42147.55809027778</v>
      </c>
      <c r="M279" s="15">
        <f t="shared" si="22"/>
        <v>2015</v>
      </c>
      <c r="N279" t="b">
        <v>1</v>
      </c>
      <c r="O279">
        <v>951</v>
      </c>
      <c r="P279" t="b">
        <v>1</v>
      </c>
      <c r="Q279" s="8">
        <f t="shared" si="23"/>
        <v>1.1038153846153846</v>
      </c>
      <c r="R279" s="10">
        <f t="shared" si="24"/>
        <v>75.444794952681391</v>
      </c>
      <c r="S279" t="s">
        <v>8269</v>
      </c>
      <c r="T279" t="s">
        <v>8311</v>
      </c>
      <c r="U279" t="s">
        <v>8316</v>
      </c>
    </row>
    <row r="280" spans="1:21" ht="29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s="6">
        <f t="shared" si="20"/>
        <v>41163.707627314812</v>
      </c>
      <c r="L280" s="6">
        <f t="shared" si="21"/>
        <v>41193.707627314812</v>
      </c>
      <c r="M280" s="15">
        <f t="shared" si="22"/>
        <v>2012</v>
      </c>
      <c r="N280" t="b">
        <v>1</v>
      </c>
      <c r="O280">
        <v>415</v>
      </c>
      <c r="P280" t="b">
        <v>1</v>
      </c>
      <c r="Q280" s="8">
        <f t="shared" si="23"/>
        <v>1.5034814814814814</v>
      </c>
      <c r="R280" s="10">
        <f t="shared" si="24"/>
        <v>97.816867469879512</v>
      </c>
      <c r="S280" t="s">
        <v>8269</v>
      </c>
      <c r="T280" t="s">
        <v>8311</v>
      </c>
      <c r="U280" t="s">
        <v>8316</v>
      </c>
    </row>
    <row r="281" spans="1:21" ht="43.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s="6">
        <f t="shared" si="20"/>
        <v>42758.910833333335</v>
      </c>
      <c r="L281" s="6">
        <f t="shared" si="21"/>
        <v>42792.750694444439</v>
      </c>
      <c r="M281" s="15">
        <f t="shared" si="22"/>
        <v>2017</v>
      </c>
      <c r="N281" t="b">
        <v>1</v>
      </c>
      <c r="O281">
        <v>305</v>
      </c>
      <c r="P281" t="b">
        <v>1</v>
      </c>
      <c r="Q281" s="8">
        <f t="shared" si="23"/>
        <v>1.5731829411764706</v>
      </c>
      <c r="R281" s="10">
        <f t="shared" si="24"/>
        <v>87.685606557377056</v>
      </c>
      <c r="S281" t="s">
        <v>8269</v>
      </c>
      <c r="T281" t="s">
        <v>8311</v>
      </c>
      <c r="U281" t="s">
        <v>8316</v>
      </c>
    </row>
    <row r="282" spans="1:21" ht="43.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s="6">
        <f t="shared" si="20"/>
        <v>41744.257349537038</v>
      </c>
      <c r="L282" s="6">
        <f t="shared" si="21"/>
        <v>41789.257349537038</v>
      </c>
      <c r="M282" s="15">
        <f t="shared" si="22"/>
        <v>2014</v>
      </c>
      <c r="N282" t="b">
        <v>1</v>
      </c>
      <c r="O282">
        <v>2139</v>
      </c>
      <c r="P282" t="b">
        <v>1</v>
      </c>
      <c r="Q282" s="8">
        <f t="shared" si="23"/>
        <v>1.5614399999999999</v>
      </c>
      <c r="R282" s="10">
        <f t="shared" si="24"/>
        <v>54.748948106591868</v>
      </c>
      <c r="S282" t="s">
        <v>8269</v>
      </c>
      <c r="T282" t="s">
        <v>8311</v>
      </c>
      <c r="U282" t="s">
        <v>8316</v>
      </c>
    </row>
    <row r="283" spans="1:21" ht="43.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s="6">
        <f t="shared" si="20"/>
        <v>39949.830011574071</v>
      </c>
      <c r="L283" s="6">
        <f t="shared" si="21"/>
        <v>40035.476388888885</v>
      </c>
      <c r="M283" s="15">
        <f t="shared" si="22"/>
        <v>2009</v>
      </c>
      <c r="N283" t="b">
        <v>1</v>
      </c>
      <c r="O283">
        <v>79</v>
      </c>
      <c r="P283" t="b">
        <v>1</v>
      </c>
      <c r="Q283" s="8">
        <f t="shared" si="23"/>
        <v>1.2058763636363636</v>
      </c>
      <c r="R283" s="10">
        <f t="shared" si="24"/>
        <v>83.953417721518989</v>
      </c>
      <c r="S283" t="s">
        <v>8269</v>
      </c>
      <c r="T283" t="s">
        <v>8311</v>
      </c>
      <c r="U283" t="s">
        <v>8316</v>
      </c>
    </row>
    <row r="284" spans="1:21" ht="43.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s="6">
        <f t="shared" si="20"/>
        <v>40194.586712962962</v>
      </c>
      <c r="L284" s="6">
        <f t="shared" si="21"/>
        <v>40231.583333333328</v>
      </c>
      <c r="M284" s="15">
        <f t="shared" si="22"/>
        <v>2010</v>
      </c>
      <c r="N284" t="b">
        <v>1</v>
      </c>
      <c r="O284">
        <v>179</v>
      </c>
      <c r="P284" t="b">
        <v>1</v>
      </c>
      <c r="Q284" s="8">
        <f t="shared" si="23"/>
        <v>1.0118888888888888</v>
      </c>
      <c r="R284" s="10">
        <f t="shared" si="24"/>
        <v>254.38547486033519</v>
      </c>
      <c r="S284" t="s">
        <v>8269</v>
      </c>
      <c r="T284" t="s">
        <v>8311</v>
      </c>
      <c r="U284" t="s">
        <v>8316</v>
      </c>
    </row>
    <row r="285" spans="1:21" ht="29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s="6">
        <f t="shared" si="20"/>
        <v>40675.376666666663</v>
      </c>
      <c r="L285" s="6">
        <f t="shared" si="21"/>
        <v>40694.874305555553</v>
      </c>
      <c r="M285" s="15">
        <f t="shared" si="22"/>
        <v>2011</v>
      </c>
      <c r="N285" t="b">
        <v>1</v>
      </c>
      <c r="O285">
        <v>202</v>
      </c>
      <c r="P285" t="b">
        <v>1</v>
      </c>
      <c r="Q285" s="8">
        <f t="shared" si="23"/>
        <v>1.142725</v>
      </c>
      <c r="R285" s="10">
        <f t="shared" si="24"/>
        <v>101.8269801980198</v>
      </c>
      <c r="S285" t="s">
        <v>8269</v>
      </c>
      <c r="T285" t="s">
        <v>8311</v>
      </c>
      <c r="U285" t="s">
        <v>8316</v>
      </c>
    </row>
    <row r="286" spans="1:21" ht="43.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s="6">
        <f t="shared" si="20"/>
        <v>40904.404861111107</v>
      </c>
      <c r="L286" s="6">
        <f t="shared" si="21"/>
        <v>40929.404861111107</v>
      </c>
      <c r="M286" s="15">
        <f t="shared" si="22"/>
        <v>2011</v>
      </c>
      <c r="N286" t="b">
        <v>1</v>
      </c>
      <c r="O286">
        <v>760</v>
      </c>
      <c r="P286" t="b">
        <v>1</v>
      </c>
      <c r="Q286" s="8">
        <f t="shared" si="23"/>
        <v>1.0462615</v>
      </c>
      <c r="R286" s="10">
        <f t="shared" si="24"/>
        <v>55.066394736842106</v>
      </c>
      <c r="S286" t="s">
        <v>8269</v>
      </c>
      <c r="T286" t="s">
        <v>8311</v>
      </c>
      <c r="U286" t="s">
        <v>8316</v>
      </c>
    </row>
    <row r="287" spans="1:21" ht="43.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s="6">
        <f t="shared" si="20"/>
        <v>41506.422777777778</v>
      </c>
      <c r="L287" s="6">
        <f t="shared" si="21"/>
        <v>41536.422777777778</v>
      </c>
      <c r="M287" s="15">
        <f t="shared" si="22"/>
        <v>2013</v>
      </c>
      <c r="N287" t="b">
        <v>1</v>
      </c>
      <c r="O287">
        <v>563</v>
      </c>
      <c r="P287" t="b">
        <v>1</v>
      </c>
      <c r="Q287" s="8">
        <f t="shared" si="23"/>
        <v>2.2882507142857142</v>
      </c>
      <c r="R287" s="10">
        <f t="shared" si="24"/>
        <v>56.901438721136763</v>
      </c>
      <c r="S287" t="s">
        <v>8269</v>
      </c>
      <c r="T287" t="s">
        <v>8311</v>
      </c>
      <c r="U287" t="s">
        <v>8316</v>
      </c>
    </row>
    <row r="288" spans="1:21" ht="43.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s="6">
        <f t="shared" si="20"/>
        <v>41313.482916666668</v>
      </c>
      <c r="L288" s="6">
        <f t="shared" si="21"/>
        <v>41358.441249999996</v>
      </c>
      <c r="M288" s="15">
        <f t="shared" si="22"/>
        <v>2013</v>
      </c>
      <c r="N288" t="b">
        <v>1</v>
      </c>
      <c r="O288">
        <v>135</v>
      </c>
      <c r="P288" t="b">
        <v>1</v>
      </c>
      <c r="Q288" s="8">
        <f t="shared" si="23"/>
        <v>1.0915333333333332</v>
      </c>
      <c r="R288" s="10">
        <f t="shared" si="24"/>
        <v>121.28148148148148</v>
      </c>
      <c r="S288" t="s">
        <v>8269</v>
      </c>
      <c r="T288" t="s">
        <v>8311</v>
      </c>
      <c r="U288" t="s">
        <v>8316</v>
      </c>
    </row>
    <row r="289" spans="1:21" ht="29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s="6">
        <f t="shared" si="20"/>
        <v>41183.944652777776</v>
      </c>
      <c r="L289" s="6">
        <f t="shared" si="21"/>
        <v>41214.833333333328</v>
      </c>
      <c r="M289" s="15">
        <f t="shared" si="22"/>
        <v>2012</v>
      </c>
      <c r="N289" t="b">
        <v>1</v>
      </c>
      <c r="O289">
        <v>290</v>
      </c>
      <c r="P289" t="b">
        <v>1</v>
      </c>
      <c r="Q289" s="8">
        <f t="shared" si="23"/>
        <v>1.7629999999999999</v>
      </c>
      <c r="R289" s="10">
        <f t="shared" si="24"/>
        <v>91.189655172413794</v>
      </c>
      <c r="S289" t="s">
        <v>8269</v>
      </c>
      <c r="T289" t="s">
        <v>8311</v>
      </c>
      <c r="U289" t="s">
        <v>8316</v>
      </c>
    </row>
    <row r="290" spans="1:21" ht="58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s="6">
        <f t="shared" si="20"/>
        <v>41050.835567129623</v>
      </c>
      <c r="L290" s="6">
        <f t="shared" si="21"/>
        <v>41085.835567129623</v>
      </c>
      <c r="M290" s="15">
        <f t="shared" si="22"/>
        <v>2012</v>
      </c>
      <c r="N290" t="b">
        <v>1</v>
      </c>
      <c r="O290">
        <v>447</v>
      </c>
      <c r="P290" t="b">
        <v>1</v>
      </c>
      <c r="Q290" s="8">
        <f t="shared" si="23"/>
        <v>1.0321061999999999</v>
      </c>
      <c r="R290" s="10">
        <f t="shared" si="24"/>
        <v>115.44812080536913</v>
      </c>
      <c r="S290" t="s">
        <v>8269</v>
      </c>
      <c r="T290" t="s">
        <v>8311</v>
      </c>
      <c r="U290" t="s">
        <v>8316</v>
      </c>
    </row>
    <row r="291" spans="1:21" ht="43.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s="6">
        <f t="shared" si="20"/>
        <v>41550.123078703698</v>
      </c>
      <c r="L291" s="6">
        <f t="shared" si="21"/>
        <v>41580.123078703698</v>
      </c>
      <c r="M291" s="15">
        <f t="shared" si="22"/>
        <v>2013</v>
      </c>
      <c r="N291" t="b">
        <v>1</v>
      </c>
      <c r="O291">
        <v>232</v>
      </c>
      <c r="P291" t="b">
        <v>1</v>
      </c>
      <c r="Q291" s="8">
        <f t="shared" si="23"/>
        <v>1.0482</v>
      </c>
      <c r="R291" s="10">
        <f t="shared" si="24"/>
        <v>67.771551724137936</v>
      </c>
      <c r="S291" t="s">
        <v>8269</v>
      </c>
      <c r="T291" t="s">
        <v>8311</v>
      </c>
      <c r="U291" t="s">
        <v>8316</v>
      </c>
    </row>
    <row r="292" spans="1:21" ht="29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s="6">
        <f t="shared" si="20"/>
        <v>40526.035844907405</v>
      </c>
      <c r="L292" s="6">
        <f t="shared" si="21"/>
        <v>40575.999305555553</v>
      </c>
      <c r="M292" s="15">
        <f t="shared" si="22"/>
        <v>2010</v>
      </c>
      <c r="N292" t="b">
        <v>1</v>
      </c>
      <c r="O292">
        <v>168</v>
      </c>
      <c r="P292" t="b">
        <v>1</v>
      </c>
      <c r="Q292" s="8">
        <f t="shared" si="23"/>
        <v>1.0668444444444445</v>
      </c>
      <c r="R292" s="10">
        <f t="shared" si="24"/>
        <v>28.576190476190476</v>
      </c>
      <c r="S292" t="s">
        <v>8269</v>
      </c>
      <c r="T292" t="s">
        <v>8311</v>
      </c>
      <c r="U292" t="s">
        <v>8316</v>
      </c>
    </row>
    <row r="293" spans="1:21" ht="43.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s="6">
        <f t="shared" si="20"/>
        <v>41376.435717592591</v>
      </c>
      <c r="L293" s="6">
        <f t="shared" si="21"/>
        <v>41394.667361111111</v>
      </c>
      <c r="M293" s="15">
        <f t="shared" si="22"/>
        <v>2013</v>
      </c>
      <c r="N293" t="b">
        <v>1</v>
      </c>
      <c r="O293">
        <v>128</v>
      </c>
      <c r="P293" t="b">
        <v>1</v>
      </c>
      <c r="Q293" s="8">
        <f t="shared" si="23"/>
        <v>1.2001999999999999</v>
      </c>
      <c r="R293" s="10">
        <f t="shared" si="24"/>
        <v>46.8828125</v>
      </c>
      <c r="S293" t="s">
        <v>8269</v>
      </c>
      <c r="T293" t="s">
        <v>8311</v>
      </c>
      <c r="U293" t="s">
        <v>8316</v>
      </c>
    </row>
    <row r="294" spans="1:21" ht="58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s="6">
        <f t="shared" si="20"/>
        <v>40812.469895833332</v>
      </c>
      <c r="L294" s="6">
        <f t="shared" si="21"/>
        <v>40844.832638888889</v>
      </c>
      <c r="M294" s="15">
        <f t="shared" si="22"/>
        <v>2011</v>
      </c>
      <c r="N294" t="b">
        <v>1</v>
      </c>
      <c r="O294">
        <v>493</v>
      </c>
      <c r="P294" t="b">
        <v>1</v>
      </c>
      <c r="Q294" s="8">
        <f t="shared" si="23"/>
        <v>1.0150693333333334</v>
      </c>
      <c r="R294" s="10">
        <f t="shared" si="24"/>
        <v>154.42231237322514</v>
      </c>
      <c r="S294" t="s">
        <v>8269</v>
      </c>
      <c r="T294" t="s">
        <v>8311</v>
      </c>
      <c r="U294" t="s">
        <v>8316</v>
      </c>
    </row>
    <row r="295" spans="1:21" ht="43.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s="6">
        <f t="shared" si="20"/>
        <v>41719.334652777776</v>
      </c>
      <c r="L295" s="6">
        <f t="shared" si="21"/>
        <v>41749.334652777776</v>
      </c>
      <c r="M295" s="15">
        <f t="shared" si="22"/>
        <v>2014</v>
      </c>
      <c r="N295" t="b">
        <v>1</v>
      </c>
      <c r="O295">
        <v>131</v>
      </c>
      <c r="P295" t="b">
        <v>1</v>
      </c>
      <c r="Q295" s="8">
        <f t="shared" si="23"/>
        <v>1.0138461538461538</v>
      </c>
      <c r="R295" s="10">
        <f t="shared" si="24"/>
        <v>201.22137404580153</v>
      </c>
      <c r="S295" t="s">
        <v>8269</v>
      </c>
      <c r="T295" t="s">
        <v>8311</v>
      </c>
      <c r="U295" t="s">
        <v>8316</v>
      </c>
    </row>
    <row r="296" spans="1:21" ht="72.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s="6">
        <f t="shared" si="20"/>
        <v>40342.751087962963</v>
      </c>
      <c r="L296" s="6">
        <f t="shared" si="21"/>
        <v>40378.333333333328</v>
      </c>
      <c r="M296" s="15">
        <f t="shared" si="22"/>
        <v>2010</v>
      </c>
      <c r="N296" t="b">
        <v>1</v>
      </c>
      <c r="O296">
        <v>50</v>
      </c>
      <c r="P296" t="b">
        <v>1</v>
      </c>
      <c r="Q296" s="8">
        <f t="shared" si="23"/>
        <v>1</v>
      </c>
      <c r="R296" s="10">
        <f t="shared" si="24"/>
        <v>100</v>
      </c>
      <c r="S296" t="s">
        <v>8269</v>
      </c>
      <c r="T296" t="s">
        <v>8311</v>
      </c>
      <c r="U296" t="s">
        <v>8316</v>
      </c>
    </row>
    <row r="297" spans="1:21" ht="43.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s="6">
        <f t="shared" si="20"/>
        <v>41518.671400462961</v>
      </c>
      <c r="L297" s="6">
        <f t="shared" si="21"/>
        <v>41578.666666666664</v>
      </c>
      <c r="M297" s="15">
        <f t="shared" si="22"/>
        <v>2013</v>
      </c>
      <c r="N297" t="b">
        <v>1</v>
      </c>
      <c r="O297">
        <v>665</v>
      </c>
      <c r="P297" t="b">
        <v>1</v>
      </c>
      <c r="Q297" s="8">
        <f t="shared" si="23"/>
        <v>1.3310911999999999</v>
      </c>
      <c r="R297" s="10">
        <f t="shared" si="24"/>
        <v>100.08204511278196</v>
      </c>
      <c r="S297" t="s">
        <v>8269</v>
      </c>
      <c r="T297" t="s">
        <v>8311</v>
      </c>
      <c r="U297" t="s">
        <v>8316</v>
      </c>
    </row>
    <row r="298" spans="1:21" ht="43.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s="6">
        <f t="shared" si="20"/>
        <v>41134.142164351848</v>
      </c>
      <c r="L298" s="6">
        <f t="shared" si="21"/>
        <v>41159.142164351848</v>
      </c>
      <c r="M298" s="15">
        <f t="shared" si="22"/>
        <v>2012</v>
      </c>
      <c r="N298" t="b">
        <v>1</v>
      </c>
      <c r="O298">
        <v>129</v>
      </c>
      <c r="P298" t="b">
        <v>1</v>
      </c>
      <c r="Q298" s="8">
        <f t="shared" si="23"/>
        <v>1.187262</v>
      </c>
      <c r="R298" s="10">
        <f t="shared" si="24"/>
        <v>230.08953488372092</v>
      </c>
      <c r="S298" t="s">
        <v>8269</v>
      </c>
      <c r="T298" t="s">
        <v>8311</v>
      </c>
      <c r="U298" t="s">
        <v>8316</v>
      </c>
    </row>
    <row r="299" spans="1:21" ht="43.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s="6">
        <f t="shared" si="20"/>
        <v>42089.394687499997</v>
      </c>
      <c r="L299" s="6">
        <f t="shared" si="21"/>
        <v>42124.832638888889</v>
      </c>
      <c r="M299" s="15">
        <f t="shared" si="22"/>
        <v>2015</v>
      </c>
      <c r="N299" t="b">
        <v>1</v>
      </c>
      <c r="O299">
        <v>142</v>
      </c>
      <c r="P299" t="b">
        <v>1</v>
      </c>
      <c r="Q299" s="8">
        <f t="shared" si="23"/>
        <v>1.0064</v>
      </c>
      <c r="R299" s="10">
        <f t="shared" si="24"/>
        <v>141.74647887323943</v>
      </c>
      <c r="S299" t="s">
        <v>8269</v>
      </c>
      <c r="T299" t="s">
        <v>8311</v>
      </c>
      <c r="U299" t="s">
        <v>8316</v>
      </c>
    </row>
    <row r="300" spans="1:21" ht="29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s="6">
        <f t="shared" si="20"/>
        <v>41709.130185185182</v>
      </c>
      <c r="L300" s="6">
        <f t="shared" si="21"/>
        <v>41768.541666666664</v>
      </c>
      <c r="M300" s="15">
        <f t="shared" si="22"/>
        <v>2014</v>
      </c>
      <c r="N300" t="b">
        <v>1</v>
      </c>
      <c r="O300">
        <v>2436</v>
      </c>
      <c r="P300" t="b">
        <v>1</v>
      </c>
      <c r="Q300" s="8">
        <f t="shared" si="23"/>
        <v>1.089324126984127</v>
      </c>
      <c r="R300" s="10">
        <f t="shared" si="24"/>
        <v>56.344351395730705</v>
      </c>
      <c r="S300" t="s">
        <v>8269</v>
      </c>
      <c r="T300" t="s">
        <v>8311</v>
      </c>
      <c r="U300" t="s">
        <v>8316</v>
      </c>
    </row>
    <row r="301" spans="1:21" ht="58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s="6">
        <f t="shared" si="20"/>
        <v>40468.891898148147</v>
      </c>
      <c r="L301" s="6">
        <f t="shared" si="21"/>
        <v>40498.933564814812</v>
      </c>
      <c r="M301" s="15">
        <f t="shared" si="22"/>
        <v>2010</v>
      </c>
      <c r="N301" t="b">
        <v>1</v>
      </c>
      <c r="O301">
        <v>244</v>
      </c>
      <c r="P301" t="b">
        <v>1</v>
      </c>
      <c r="Q301" s="8">
        <f t="shared" si="23"/>
        <v>1.789525</v>
      </c>
      <c r="R301" s="10">
        <f t="shared" si="24"/>
        <v>73.341188524590166</v>
      </c>
      <c r="S301" t="s">
        <v>8269</v>
      </c>
      <c r="T301" t="s">
        <v>8311</v>
      </c>
      <c r="U301" t="s">
        <v>8316</v>
      </c>
    </row>
    <row r="302" spans="1:21" ht="43.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s="6">
        <f t="shared" si="20"/>
        <v>40626.626597222217</v>
      </c>
      <c r="L302" s="6">
        <f t="shared" si="21"/>
        <v>40657.626597222217</v>
      </c>
      <c r="M302" s="15">
        <f t="shared" si="22"/>
        <v>2011</v>
      </c>
      <c r="N302" t="b">
        <v>1</v>
      </c>
      <c r="O302">
        <v>298</v>
      </c>
      <c r="P302" t="b">
        <v>1</v>
      </c>
      <c r="Q302" s="8">
        <f t="shared" si="23"/>
        <v>1.0172264</v>
      </c>
      <c r="R302" s="10">
        <f t="shared" si="24"/>
        <v>85.337785234899329</v>
      </c>
      <c r="S302" t="s">
        <v>8269</v>
      </c>
      <c r="T302" t="s">
        <v>8311</v>
      </c>
      <c r="U302" t="s">
        <v>8316</v>
      </c>
    </row>
    <row r="303" spans="1:21" ht="43.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s="6">
        <f t="shared" si="20"/>
        <v>41312.404340277775</v>
      </c>
      <c r="L303" s="6">
        <f t="shared" si="21"/>
        <v>41352.362673611111</v>
      </c>
      <c r="M303" s="15">
        <f t="shared" si="22"/>
        <v>2013</v>
      </c>
      <c r="N303" t="b">
        <v>1</v>
      </c>
      <c r="O303">
        <v>251</v>
      </c>
      <c r="P303" t="b">
        <v>1</v>
      </c>
      <c r="Q303" s="8">
        <f t="shared" si="23"/>
        <v>1.1873499999999999</v>
      </c>
      <c r="R303" s="10">
        <f t="shared" si="24"/>
        <v>61.496215139442228</v>
      </c>
      <c r="S303" t="s">
        <v>8269</v>
      </c>
      <c r="T303" t="s">
        <v>8311</v>
      </c>
      <c r="U303" t="s">
        <v>8316</v>
      </c>
    </row>
    <row r="304" spans="1:21" ht="58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s="6">
        <f t="shared" si="20"/>
        <v>40933.523587962962</v>
      </c>
      <c r="L304" s="6">
        <f t="shared" si="21"/>
        <v>40963.523587962962</v>
      </c>
      <c r="M304" s="15">
        <f t="shared" si="22"/>
        <v>2012</v>
      </c>
      <c r="N304" t="b">
        <v>1</v>
      </c>
      <c r="O304">
        <v>108</v>
      </c>
      <c r="P304" t="b">
        <v>1</v>
      </c>
      <c r="Q304" s="8">
        <f t="shared" si="23"/>
        <v>1.0045999999999999</v>
      </c>
      <c r="R304" s="10">
        <f t="shared" si="24"/>
        <v>93.018518518518519</v>
      </c>
      <c r="S304" t="s">
        <v>8269</v>
      </c>
      <c r="T304" t="s">
        <v>8311</v>
      </c>
      <c r="U304" t="s">
        <v>8316</v>
      </c>
    </row>
    <row r="305" spans="1:21" ht="43.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s="6">
        <f t="shared" si="20"/>
        <v>41031.737800925919</v>
      </c>
      <c r="L305" s="6">
        <f t="shared" si="21"/>
        <v>41061.737800925919</v>
      </c>
      <c r="M305" s="15">
        <f t="shared" si="22"/>
        <v>2012</v>
      </c>
      <c r="N305" t="b">
        <v>1</v>
      </c>
      <c r="O305">
        <v>82</v>
      </c>
      <c r="P305" t="b">
        <v>1</v>
      </c>
      <c r="Q305" s="8">
        <f t="shared" si="23"/>
        <v>1.3746666666666667</v>
      </c>
      <c r="R305" s="10">
        <f t="shared" si="24"/>
        <v>50.292682926829265</v>
      </c>
      <c r="S305" t="s">
        <v>8269</v>
      </c>
      <c r="T305" t="s">
        <v>8311</v>
      </c>
      <c r="U305" t="s">
        <v>8316</v>
      </c>
    </row>
    <row r="306" spans="1:21" ht="29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s="6">
        <f t="shared" si="20"/>
        <v>41113.76153935185</v>
      </c>
      <c r="L306" s="6">
        <f t="shared" si="21"/>
        <v>41152.75</v>
      </c>
      <c r="M306" s="15">
        <f t="shared" si="22"/>
        <v>2012</v>
      </c>
      <c r="N306" t="b">
        <v>1</v>
      </c>
      <c r="O306">
        <v>74</v>
      </c>
      <c r="P306" t="b">
        <v>1</v>
      </c>
      <c r="Q306" s="8">
        <f t="shared" si="23"/>
        <v>2.3164705882352941</v>
      </c>
      <c r="R306" s="10">
        <f t="shared" si="24"/>
        <v>106.43243243243244</v>
      </c>
      <c r="S306" t="s">
        <v>8269</v>
      </c>
      <c r="T306" t="s">
        <v>8311</v>
      </c>
      <c r="U306" t="s">
        <v>8316</v>
      </c>
    </row>
    <row r="307" spans="1:21" ht="43.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s="6">
        <f t="shared" si="20"/>
        <v>40948.296863425923</v>
      </c>
      <c r="L307" s="6">
        <f t="shared" si="21"/>
        <v>40978.296863425923</v>
      </c>
      <c r="M307" s="15">
        <f t="shared" si="22"/>
        <v>2012</v>
      </c>
      <c r="N307" t="b">
        <v>1</v>
      </c>
      <c r="O307">
        <v>189</v>
      </c>
      <c r="P307" t="b">
        <v>1</v>
      </c>
      <c r="Q307" s="8">
        <f t="shared" si="23"/>
        <v>1.3033333333333332</v>
      </c>
      <c r="R307" s="10">
        <f t="shared" si="24"/>
        <v>51.719576719576722</v>
      </c>
      <c r="S307" t="s">
        <v>8269</v>
      </c>
      <c r="T307" t="s">
        <v>8311</v>
      </c>
      <c r="U307" t="s">
        <v>8316</v>
      </c>
    </row>
    <row r="308" spans="1:21" ht="29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s="6">
        <f t="shared" si="20"/>
        <v>41333.503854166665</v>
      </c>
      <c r="L308" s="6">
        <f t="shared" si="21"/>
        <v>41353.462187499994</v>
      </c>
      <c r="M308" s="15">
        <f t="shared" si="22"/>
        <v>2013</v>
      </c>
      <c r="N308" t="b">
        <v>1</v>
      </c>
      <c r="O308">
        <v>80</v>
      </c>
      <c r="P308" t="b">
        <v>1</v>
      </c>
      <c r="Q308" s="8">
        <f t="shared" si="23"/>
        <v>2.9289999999999998</v>
      </c>
      <c r="R308" s="10">
        <f t="shared" si="24"/>
        <v>36.612499999999997</v>
      </c>
      <c r="S308" t="s">
        <v>8269</v>
      </c>
      <c r="T308" t="s">
        <v>8311</v>
      </c>
      <c r="U308" t="s">
        <v>8316</v>
      </c>
    </row>
    <row r="309" spans="1:21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s="6">
        <f t="shared" si="20"/>
        <v>41282.611122685186</v>
      </c>
      <c r="L309" s="6">
        <f t="shared" si="21"/>
        <v>41312.611122685186</v>
      </c>
      <c r="M309" s="15">
        <f t="shared" si="22"/>
        <v>2013</v>
      </c>
      <c r="N309" t="b">
        <v>1</v>
      </c>
      <c r="O309">
        <v>576</v>
      </c>
      <c r="P309" t="b">
        <v>1</v>
      </c>
      <c r="Q309" s="8">
        <f t="shared" si="23"/>
        <v>1.1131818181818183</v>
      </c>
      <c r="R309" s="10">
        <f t="shared" si="24"/>
        <v>42.517361111111114</v>
      </c>
      <c r="S309" t="s">
        <v>8269</v>
      </c>
      <c r="T309" t="s">
        <v>8311</v>
      </c>
      <c r="U309" t="s">
        <v>8316</v>
      </c>
    </row>
    <row r="310" spans="1:21" ht="43.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s="6">
        <f t="shared" si="20"/>
        <v>40567.361226851848</v>
      </c>
      <c r="L310" s="6">
        <f t="shared" si="21"/>
        <v>40612.361226851848</v>
      </c>
      <c r="M310" s="15">
        <f t="shared" si="22"/>
        <v>2011</v>
      </c>
      <c r="N310" t="b">
        <v>1</v>
      </c>
      <c r="O310">
        <v>202</v>
      </c>
      <c r="P310" t="b">
        <v>1</v>
      </c>
      <c r="Q310" s="8">
        <f t="shared" si="23"/>
        <v>1.0556666666666668</v>
      </c>
      <c r="R310" s="10">
        <f t="shared" si="24"/>
        <v>62.712871287128714</v>
      </c>
      <c r="S310" t="s">
        <v>8269</v>
      </c>
      <c r="T310" t="s">
        <v>8311</v>
      </c>
      <c r="U310" t="s">
        <v>8316</v>
      </c>
    </row>
    <row r="311" spans="1:21" ht="43.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s="6">
        <f t="shared" si="20"/>
        <v>41134.418217592589</v>
      </c>
      <c r="L311" s="6">
        <f t="shared" si="21"/>
        <v>41155.418217592589</v>
      </c>
      <c r="M311" s="15">
        <f t="shared" si="22"/>
        <v>2012</v>
      </c>
      <c r="N311" t="b">
        <v>1</v>
      </c>
      <c r="O311">
        <v>238</v>
      </c>
      <c r="P311" t="b">
        <v>1</v>
      </c>
      <c r="Q311" s="8">
        <f t="shared" si="23"/>
        <v>1.1894444444444445</v>
      </c>
      <c r="R311" s="10">
        <f t="shared" si="24"/>
        <v>89.957983193277315</v>
      </c>
      <c r="S311" t="s">
        <v>8269</v>
      </c>
      <c r="T311" t="s">
        <v>8311</v>
      </c>
      <c r="U311" t="s">
        <v>8316</v>
      </c>
    </row>
    <row r="312" spans="1:21" ht="43.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s="6">
        <f t="shared" si="20"/>
        <v>40820.849803240737</v>
      </c>
      <c r="L312" s="6">
        <f t="shared" si="21"/>
        <v>40835.75</v>
      </c>
      <c r="M312" s="15">
        <f t="shared" si="22"/>
        <v>2011</v>
      </c>
      <c r="N312" t="b">
        <v>1</v>
      </c>
      <c r="O312">
        <v>36</v>
      </c>
      <c r="P312" t="b">
        <v>1</v>
      </c>
      <c r="Q312" s="8">
        <f t="shared" si="23"/>
        <v>1.04129</v>
      </c>
      <c r="R312" s="10">
        <f t="shared" si="24"/>
        <v>28.924722222222222</v>
      </c>
      <c r="S312" t="s">
        <v>8269</v>
      </c>
      <c r="T312" t="s">
        <v>8311</v>
      </c>
      <c r="U312" t="s">
        <v>8316</v>
      </c>
    </row>
    <row r="313" spans="1:21" ht="43.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s="6">
        <f t="shared" si="20"/>
        <v>40867.886481481481</v>
      </c>
      <c r="L313" s="6">
        <f t="shared" si="21"/>
        <v>40908.999305555553</v>
      </c>
      <c r="M313" s="15">
        <f t="shared" si="22"/>
        <v>2011</v>
      </c>
      <c r="N313" t="b">
        <v>1</v>
      </c>
      <c r="O313">
        <v>150</v>
      </c>
      <c r="P313" t="b">
        <v>1</v>
      </c>
      <c r="Q313" s="8">
        <f t="shared" si="23"/>
        <v>1.0410165</v>
      </c>
      <c r="R313" s="10">
        <f t="shared" si="24"/>
        <v>138.8022</v>
      </c>
      <c r="S313" t="s">
        <v>8269</v>
      </c>
      <c r="T313" t="s">
        <v>8311</v>
      </c>
      <c r="U313" t="s">
        <v>8316</v>
      </c>
    </row>
    <row r="314" spans="1:21" ht="58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s="6">
        <f t="shared" si="20"/>
        <v>41348.544351851851</v>
      </c>
      <c r="L314" s="6">
        <f t="shared" si="21"/>
        <v>41378.544351851851</v>
      </c>
      <c r="M314" s="15">
        <f t="shared" si="22"/>
        <v>2013</v>
      </c>
      <c r="N314" t="b">
        <v>1</v>
      </c>
      <c r="O314">
        <v>146</v>
      </c>
      <c r="P314" t="b">
        <v>1</v>
      </c>
      <c r="Q314" s="8">
        <f t="shared" si="23"/>
        <v>1.1187499999999999</v>
      </c>
      <c r="R314" s="10">
        <f t="shared" si="24"/>
        <v>61.301369863013697</v>
      </c>
      <c r="S314" t="s">
        <v>8269</v>
      </c>
      <c r="T314" t="s">
        <v>8311</v>
      </c>
      <c r="U314" t="s">
        <v>8316</v>
      </c>
    </row>
    <row r="315" spans="1:21" ht="58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s="6">
        <f t="shared" si="20"/>
        <v>40356.894606481481</v>
      </c>
      <c r="L315" s="6">
        <f t="shared" si="21"/>
        <v>40401.332638888889</v>
      </c>
      <c r="M315" s="15">
        <f t="shared" si="22"/>
        <v>2010</v>
      </c>
      <c r="N315" t="b">
        <v>1</v>
      </c>
      <c r="O315">
        <v>222</v>
      </c>
      <c r="P315" t="b">
        <v>1</v>
      </c>
      <c r="Q315" s="8">
        <f t="shared" si="23"/>
        <v>1.0473529411764706</v>
      </c>
      <c r="R315" s="10">
        <f t="shared" si="24"/>
        <v>80.202702702702709</v>
      </c>
      <c r="S315" t="s">
        <v>8269</v>
      </c>
      <c r="T315" t="s">
        <v>8311</v>
      </c>
      <c r="U315" t="s">
        <v>8316</v>
      </c>
    </row>
    <row r="316" spans="1:21" ht="43.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s="6">
        <f t="shared" si="20"/>
        <v>41304.499861111108</v>
      </c>
      <c r="L316" s="6">
        <f t="shared" si="21"/>
        <v>41334.499861111108</v>
      </c>
      <c r="M316" s="15">
        <f t="shared" si="22"/>
        <v>2013</v>
      </c>
      <c r="N316" t="b">
        <v>1</v>
      </c>
      <c r="O316">
        <v>120</v>
      </c>
      <c r="P316" t="b">
        <v>1</v>
      </c>
      <c r="Q316" s="8">
        <f t="shared" si="23"/>
        <v>3.8515000000000001</v>
      </c>
      <c r="R316" s="10">
        <f t="shared" si="24"/>
        <v>32.095833333333331</v>
      </c>
      <c r="S316" t="s">
        <v>8269</v>
      </c>
      <c r="T316" t="s">
        <v>8311</v>
      </c>
      <c r="U316" t="s">
        <v>8316</v>
      </c>
    </row>
    <row r="317" spans="1:21" ht="43.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s="6">
        <f t="shared" si="20"/>
        <v>41113.439050925925</v>
      </c>
      <c r="L317" s="6">
        <f t="shared" si="21"/>
        <v>41143.439050925925</v>
      </c>
      <c r="M317" s="15">
        <f t="shared" si="22"/>
        <v>2012</v>
      </c>
      <c r="N317" t="b">
        <v>1</v>
      </c>
      <c r="O317">
        <v>126</v>
      </c>
      <c r="P317" t="b">
        <v>1</v>
      </c>
      <c r="Q317" s="8">
        <f t="shared" si="23"/>
        <v>1.01248</v>
      </c>
      <c r="R317" s="10">
        <f t="shared" si="24"/>
        <v>200.88888888888889</v>
      </c>
      <c r="S317" t="s">
        <v>8269</v>
      </c>
      <c r="T317" t="s">
        <v>8311</v>
      </c>
      <c r="U317" t="s">
        <v>8316</v>
      </c>
    </row>
    <row r="318" spans="1:21" ht="29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s="6">
        <f t="shared" si="20"/>
        <v>41950.590243055551</v>
      </c>
      <c r="L318" s="6">
        <f t="shared" si="21"/>
        <v>41983.874305555553</v>
      </c>
      <c r="M318" s="15">
        <f t="shared" si="22"/>
        <v>2014</v>
      </c>
      <c r="N318" t="b">
        <v>1</v>
      </c>
      <c r="O318">
        <v>158</v>
      </c>
      <c r="P318" t="b">
        <v>1</v>
      </c>
      <c r="Q318" s="8">
        <f t="shared" si="23"/>
        <v>1.1377333333333333</v>
      </c>
      <c r="R318" s="10">
        <f t="shared" si="24"/>
        <v>108.01265822784811</v>
      </c>
      <c r="S318" t="s">
        <v>8269</v>
      </c>
      <c r="T318" t="s">
        <v>8311</v>
      </c>
      <c r="U318" t="s">
        <v>8316</v>
      </c>
    </row>
    <row r="319" spans="1:21" ht="43.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s="6">
        <f t="shared" si="20"/>
        <v>41589.343553240738</v>
      </c>
      <c r="L319" s="6">
        <f t="shared" si="21"/>
        <v>41619.343553240738</v>
      </c>
      <c r="M319" s="15">
        <f t="shared" si="22"/>
        <v>2013</v>
      </c>
      <c r="N319" t="b">
        <v>1</v>
      </c>
      <c r="O319">
        <v>316</v>
      </c>
      <c r="P319" t="b">
        <v>1</v>
      </c>
      <c r="Q319" s="8">
        <f t="shared" si="23"/>
        <v>1.0080333333333333</v>
      </c>
      <c r="R319" s="10">
        <f t="shared" si="24"/>
        <v>95.699367088607602</v>
      </c>
      <c r="S319" t="s">
        <v>8269</v>
      </c>
      <c r="T319" t="s">
        <v>8311</v>
      </c>
      <c r="U319" t="s">
        <v>8316</v>
      </c>
    </row>
    <row r="320" spans="1:21" ht="43.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s="6">
        <f t="shared" si="20"/>
        <v>41329.705451388887</v>
      </c>
      <c r="L320" s="6">
        <f t="shared" si="21"/>
        <v>41359.663784722223</v>
      </c>
      <c r="M320" s="15">
        <f t="shared" si="22"/>
        <v>2013</v>
      </c>
      <c r="N320" t="b">
        <v>1</v>
      </c>
      <c r="O320">
        <v>284</v>
      </c>
      <c r="P320" t="b">
        <v>1</v>
      </c>
      <c r="Q320" s="8">
        <f t="shared" si="23"/>
        <v>2.8332000000000002</v>
      </c>
      <c r="R320" s="10">
        <f t="shared" si="24"/>
        <v>49.880281690140848</v>
      </c>
      <c r="S320" t="s">
        <v>8269</v>
      </c>
      <c r="T320" t="s">
        <v>8311</v>
      </c>
      <c r="U320" t="s">
        <v>8316</v>
      </c>
    </row>
    <row r="321" spans="1:21" ht="58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s="6">
        <f t="shared" si="20"/>
        <v>40123.504965277774</v>
      </c>
      <c r="L321" s="6">
        <f t="shared" si="21"/>
        <v>40210.999305555553</v>
      </c>
      <c r="M321" s="15">
        <f t="shared" si="22"/>
        <v>2009</v>
      </c>
      <c r="N321" t="b">
        <v>1</v>
      </c>
      <c r="O321">
        <v>51</v>
      </c>
      <c r="P321" t="b">
        <v>1</v>
      </c>
      <c r="Q321" s="8">
        <f t="shared" si="23"/>
        <v>1.1268</v>
      </c>
      <c r="R321" s="10">
        <f t="shared" si="24"/>
        <v>110.47058823529412</v>
      </c>
      <c r="S321" t="s">
        <v>8269</v>
      </c>
      <c r="T321" t="s">
        <v>8311</v>
      </c>
      <c r="U321" t="s">
        <v>8316</v>
      </c>
    </row>
    <row r="322" spans="1:21" ht="43.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s="6">
        <f t="shared" si="20"/>
        <v>42331.21797453703</v>
      </c>
      <c r="L322" s="6">
        <f t="shared" si="21"/>
        <v>42360.624999999993</v>
      </c>
      <c r="M322" s="15">
        <f t="shared" si="22"/>
        <v>2015</v>
      </c>
      <c r="N322" t="b">
        <v>1</v>
      </c>
      <c r="O322">
        <v>158</v>
      </c>
      <c r="P322" t="b">
        <v>1</v>
      </c>
      <c r="Q322" s="8">
        <f t="shared" si="23"/>
        <v>1.0658000000000001</v>
      </c>
      <c r="R322" s="10">
        <f t="shared" si="24"/>
        <v>134.91139240506328</v>
      </c>
      <c r="S322" t="s">
        <v>8269</v>
      </c>
      <c r="T322" t="s">
        <v>8311</v>
      </c>
      <c r="U322" t="s">
        <v>8316</v>
      </c>
    </row>
    <row r="323" spans="1:21" ht="43.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s="6">
        <f t="shared" ref="K323:K386" si="25">(J323/86400)+25569+(-8/24)</f>
        <v>42647.113263888888</v>
      </c>
      <c r="L323" s="6">
        <f t="shared" ref="L323:L386" si="26">(I323/86400)+25569+(-8/24)</f>
        <v>42682.154930555553</v>
      </c>
      <c r="M323" s="15">
        <f t="shared" ref="M323:M386" si="27">YEAR(K323)</f>
        <v>2016</v>
      </c>
      <c r="N323" t="b">
        <v>1</v>
      </c>
      <c r="O323">
        <v>337</v>
      </c>
      <c r="P323" t="b">
        <v>1</v>
      </c>
      <c r="Q323" s="8">
        <f t="shared" ref="Q323:Q386" si="28">E323/D323</f>
        <v>1.0266285714285714</v>
      </c>
      <c r="R323" s="10">
        <f t="shared" ref="R323:R386" si="29">IFERROR(E323/O323,0)</f>
        <v>106.62314540059347</v>
      </c>
      <c r="S323" t="s">
        <v>8269</v>
      </c>
      <c r="T323" t="s">
        <v>8311</v>
      </c>
      <c r="U323" t="s">
        <v>8316</v>
      </c>
    </row>
    <row r="324" spans="1:21" ht="43.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s="6">
        <f t="shared" si="25"/>
        <v>42473.236666666664</v>
      </c>
      <c r="L324" s="6">
        <f t="shared" si="26"/>
        <v>42503.236666666664</v>
      </c>
      <c r="M324" s="15">
        <f t="shared" si="27"/>
        <v>2016</v>
      </c>
      <c r="N324" t="b">
        <v>1</v>
      </c>
      <c r="O324">
        <v>186</v>
      </c>
      <c r="P324" t="b">
        <v>1</v>
      </c>
      <c r="Q324" s="8">
        <f t="shared" si="28"/>
        <v>1.0791200000000001</v>
      </c>
      <c r="R324" s="10">
        <f t="shared" si="29"/>
        <v>145.04301075268816</v>
      </c>
      <c r="S324" t="s">
        <v>8269</v>
      </c>
      <c r="T324" t="s">
        <v>8311</v>
      </c>
      <c r="U324" t="s">
        <v>8316</v>
      </c>
    </row>
    <row r="325" spans="1:21" ht="43.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s="6">
        <f t="shared" si="25"/>
        <v>42696.988032407404</v>
      </c>
      <c r="L325" s="6">
        <f t="shared" si="26"/>
        <v>42724.999305555553</v>
      </c>
      <c r="M325" s="15">
        <f t="shared" si="27"/>
        <v>2016</v>
      </c>
      <c r="N325" t="b">
        <v>1</v>
      </c>
      <c r="O325">
        <v>58</v>
      </c>
      <c r="P325" t="b">
        <v>1</v>
      </c>
      <c r="Q325" s="8">
        <f t="shared" si="28"/>
        <v>1.2307407407407407</v>
      </c>
      <c r="R325" s="10">
        <f t="shared" si="29"/>
        <v>114.58620689655173</v>
      </c>
      <c r="S325" t="s">
        <v>8269</v>
      </c>
      <c r="T325" t="s">
        <v>8311</v>
      </c>
      <c r="U325" t="s">
        <v>8316</v>
      </c>
    </row>
    <row r="326" spans="1:21" ht="43.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s="6">
        <f t="shared" si="25"/>
        <v>42184.292916666665</v>
      </c>
      <c r="L326" s="6">
        <f t="shared" si="26"/>
        <v>42217.292916666665</v>
      </c>
      <c r="M326" s="15">
        <f t="shared" si="27"/>
        <v>2015</v>
      </c>
      <c r="N326" t="b">
        <v>1</v>
      </c>
      <c r="O326">
        <v>82</v>
      </c>
      <c r="P326" t="b">
        <v>1</v>
      </c>
      <c r="Q326" s="8">
        <f t="shared" si="28"/>
        <v>1.016</v>
      </c>
      <c r="R326" s="10">
        <f t="shared" si="29"/>
        <v>105.3170731707317</v>
      </c>
      <c r="S326" t="s">
        <v>8269</v>
      </c>
      <c r="T326" t="s">
        <v>8311</v>
      </c>
      <c r="U326" t="s">
        <v>8316</v>
      </c>
    </row>
    <row r="327" spans="1:21" ht="43.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s="6">
        <f t="shared" si="25"/>
        <v>42688.854548611103</v>
      </c>
      <c r="L327" s="6">
        <f t="shared" si="26"/>
        <v>42723.854548611103</v>
      </c>
      <c r="M327" s="15">
        <f t="shared" si="27"/>
        <v>2016</v>
      </c>
      <c r="N327" t="b">
        <v>1</v>
      </c>
      <c r="O327">
        <v>736</v>
      </c>
      <c r="P327" t="b">
        <v>1</v>
      </c>
      <c r="Q327" s="8">
        <f t="shared" si="28"/>
        <v>1.04396</v>
      </c>
      <c r="R327" s="10">
        <f t="shared" si="29"/>
        <v>70.921195652173907</v>
      </c>
      <c r="S327" t="s">
        <v>8269</v>
      </c>
      <c r="T327" t="s">
        <v>8311</v>
      </c>
      <c r="U327" t="s">
        <v>8316</v>
      </c>
    </row>
    <row r="328" spans="1:21" ht="43.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s="6">
        <f t="shared" si="25"/>
        <v>42774.981550925928</v>
      </c>
      <c r="L328" s="6">
        <f t="shared" si="26"/>
        <v>42808.622916666667</v>
      </c>
      <c r="M328" s="15">
        <f t="shared" si="27"/>
        <v>2017</v>
      </c>
      <c r="N328" t="b">
        <v>1</v>
      </c>
      <c r="O328">
        <v>1151</v>
      </c>
      <c r="P328" t="b">
        <v>1</v>
      </c>
      <c r="Q328" s="8">
        <f t="shared" si="28"/>
        <v>1.1292973333333334</v>
      </c>
      <c r="R328" s="10">
        <f t="shared" si="29"/>
        <v>147.17167680278018</v>
      </c>
      <c r="S328" t="s">
        <v>8269</v>
      </c>
      <c r="T328" t="s">
        <v>8311</v>
      </c>
      <c r="U328" t="s">
        <v>8316</v>
      </c>
    </row>
    <row r="329" spans="1:21" ht="43.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s="6">
        <f t="shared" si="25"/>
        <v>42057.901956018519</v>
      </c>
      <c r="L329" s="6">
        <f t="shared" si="26"/>
        <v>42084.999999999993</v>
      </c>
      <c r="M329" s="15">
        <f t="shared" si="27"/>
        <v>2015</v>
      </c>
      <c r="N329" t="b">
        <v>1</v>
      </c>
      <c r="O329">
        <v>34</v>
      </c>
      <c r="P329" t="b">
        <v>1</v>
      </c>
      <c r="Q329" s="8">
        <f t="shared" si="28"/>
        <v>1.3640000000000001</v>
      </c>
      <c r="R329" s="10">
        <f t="shared" si="29"/>
        <v>160.47058823529412</v>
      </c>
      <c r="S329" t="s">
        <v>8269</v>
      </c>
      <c r="T329" t="s">
        <v>8311</v>
      </c>
      <c r="U329" t="s">
        <v>8316</v>
      </c>
    </row>
    <row r="330" spans="1:21" ht="43.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s="6">
        <f t="shared" si="25"/>
        <v>42278.613287037035</v>
      </c>
      <c r="L330" s="6">
        <f t="shared" si="26"/>
        <v>42308.833333333336</v>
      </c>
      <c r="M330" s="15">
        <f t="shared" si="27"/>
        <v>2015</v>
      </c>
      <c r="N330" t="b">
        <v>1</v>
      </c>
      <c r="O330">
        <v>498</v>
      </c>
      <c r="P330" t="b">
        <v>1</v>
      </c>
      <c r="Q330" s="8">
        <f t="shared" si="28"/>
        <v>1.036144</v>
      </c>
      <c r="R330" s="10">
        <f t="shared" si="29"/>
        <v>156.04578313253012</v>
      </c>
      <c r="S330" t="s">
        <v>8269</v>
      </c>
      <c r="T330" t="s">
        <v>8311</v>
      </c>
      <c r="U330" t="s">
        <v>8316</v>
      </c>
    </row>
    <row r="331" spans="1:21" ht="43.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s="6">
        <f t="shared" si="25"/>
        <v>42291.133414351854</v>
      </c>
      <c r="L331" s="6">
        <f t="shared" si="26"/>
        <v>42314.833333333336</v>
      </c>
      <c r="M331" s="15">
        <f t="shared" si="27"/>
        <v>2015</v>
      </c>
      <c r="N331" t="b">
        <v>1</v>
      </c>
      <c r="O331">
        <v>167</v>
      </c>
      <c r="P331" t="b">
        <v>1</v>
      </c>
      <c r="Q331" s="8">
        <f t="shared" si="28"/>
        <v>1.0549999999999999</v>
      </c>
      <c r="R331" s="10">
        <f t="shared" si="29"/>
        <v>63.17365269461078</v>
      </c>
      <c r="S331" t="s">
        <v>8269</v>
      </c>
      <c r="T331" t="s">
        <v>8311</v>
      </c>
      <c r="U331" t="s">
        <v>8316</v>
      </c>
    </row>
    <row r="332" spans="1:21" ht="43.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s="6">
        <f t="shared" si="25"/>
        <v>41379.182442129626</v>
      </c>
      <c r="L332" s="6">
        <f t="shared" si="26"/>
        <v>41410.832638888889</v>
      </c>
      <c r="M332" s="15">
        <f t="shared" si="27"/>
        <v>2013</v>
      </c>
      <c r="N332" t="b">
        <v>1</v>
      </c>
      <c r="O332">
        <v>340</v>
      </c>
      <c r="P332" t="b">
        <v>1</v>
      </c>
      <c r="Q332" s="8">
        <f t="shared" si="28"/>
        <v>1.0182857142857142</v>
      </c>
      <c r="R332" s="10">
        <f t="shared" si="29"/>
        <v>104.82352941176471</v>
      </c>
      <c r="S332" t="s">
        <v>8269</v>
      </c>
      <c r="T332" t="s">
        <v>8311</v>
      </c>
      <c r="U332" t="s">
        <v>8316</v>
      </c>
    </row>
    <row r="333" spans="1:21" ht="43.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s="6">
        <f t="shared" si="25"/>
        <v>42507.248078703698</v>
      </c>
      <c r="L333" s="6">
        <f t="shared" si="26"/>
        <v>42538.248078703698</v>
      </c>
      <c r="M333" s="15">
        <f t="shared" si="27"/>
        <v>2016</v>
      </c>
      <c r="N333" t="b">
        <v>1</v>
      </c>
      <c r="O333">
        <v>438</v>
      </c>
      <c r="P333" t="b">
        <v>1</v>
      </c>
      <c r="Q333" s="8">
        <f t="shared" si="28"/>
        <v>1.0660499999999999</v>
      </c>
      <c r="R333" s="10">
        <f t="shared" si="29"/>
        <v>97.356164383561648</v>
      </c>
      <c r="S333" t="s">
        <v>8269</v>
      </c>
      <c r="T333" t="s">
        <v>8311</v>
      </c>
      <c r="U333" t="s">
        <v>8316</v>
      </c>
    </row>
    <row r="334" spans="1:21" ht="43.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s="6">
        <f t="shared" si="25"/>
        <v>42263.346956018511</v>
      </c>
      <c r="L334" s="6">
        <f t="shared" si="26"/>
        <v>42304.999999999993</v>
      </c>
      <c r="M334" s="15">
        <f t="shared" si="27"/>
        <v>2015</v>
      </c>
      <c r="N334" t="b">
        <v>1</v>
      </c>
      <c r="O334">
        <v>555</v>
      </c>
      <c r="P334" t="b">
        <v>1</v>
      </c>
      <c r="Q334" s="8">
        <f t="shared" si="28"/>
        <v>1.13015</v>
      </c>
      <c r="R334" s="10">
        <f t="shared" si="29"/>
        <v>203.63063063063063</v>
      </c>
      <c r="S334" t="s">
        <v>8269</v>
      </c>
      <c r="T334" t="s">
        <v>8311</v>
      </c>
      <c r="U334" t="s">
        <v>8316</v>
      </c>
    </row>
    <row r="335" spans="1:21" ht="43.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s="6">
        <f t="shared" si="25"/>
        <v>42437.303136574068</v>
      </c>
      <c r="L335" s="6">
        <f t="shared" si="26"/>
        <v>42467.261469907404</v>
      </c>
      <c r="M335" s="15">
        <f t="shared" si="27"/>
        <v>2016</v>
      </c>
      <c r="N335" t="b">
        <v>1</v>
      </c>
      <c r="O335">
        <v>266</v>
      </c>
      <c r="P335" t="b">
        <v>1</v>
      </c>
      <c r="Q335" s="8">
        <f t="shared" si="28"/>
        <v>1.252275</v>
      </c>
      <c r="R335" s="10">
        <f t="shared" si="29"/>
        <v>188.31203007518798</v>
      </c>
      <c r="S335" t="s">
        <v>8269</v>
      </c>
      <c r="T335" t="s">
        <v>8311</v>
      </c>
      <c r="U335" t="s">
        <v>8316</v>
      </c>
    </row>
    <row r="336" spans="1:21" ht="58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s="6">
        <f t="shared" si="25"/>
        <v>42101.349039351851</v>
      </c>
      <c r="L336" s="6">
        <f t="shared" si="26"/>
        <v>42139.458333333336</v>
      </c>
      <c r="M336" s="15">
        <f t="shared" si="27"/>
        <v>2015</v>
      </c>
      <c r="N336" t="b">
        <v>1</v>
      </c>
      <c r="O336">
        <v>69</v>
      </c>
      <c r="P336" t="b">
        <v>1</v>
      </c>
      <c r="Q336" s="8">
        <f t="shared" si="28"/>
        <v>1.0119</v>
      </c>
      <c r="R336" s="10">
        <f t="shared" si="29"/>
        <v>146.65217391304347</v>
      </c>
      <c r="S336" t="s">
        <v>8269</v>
      </c>
      <c r="T336" t="s">
        <v>8311</v>
      </c>
      <c r="U336" t="s">
        <v>8316</v>
      </c>
    </row>
    <row r="337" spans="1:21" ht="43.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s="6">
        <f t="shared" si="25"/>
        <v>42101.404108796291</v>
      </c>
      <c r="L337" s="6">
        <f t="shared" si="26"/>
        <v>42132.583333333336</v>
      </c>
      <c r="M337" s="15">
        <f t="shared" si="27"/>
        <v>2015</v>
      </c>
      <c r="N337" t="b">
        <v>1</v>
      </c>
      <c r="O337">
        <v>80</v>
      </c>
      <c r="P337" t="b">
        <v>1</v>
      </c>
      <c r="Q337" s="8">
        <f t="shared" si="28"/>
        <v>1.0276470588235294</v>
      </c>
      <c r="R337" s="10">
        <f t="shared" si="29"/>
        <v>109.1875</v>
      </c>
      <c r="S337" t="s">
        <v>8269</v>
      </c>
      <c r="T337" t="s">
        <v>8311</v>
      </c>
      <c r="U337" t="s">
        <v>8316</v>
      </c>
    </row>
    <row r="338" spans="1:21" ht="43.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s="6">
        <f t="shared" si="25"/>
        <v>42291.262939814813</v>
      </c>
      <c r="L338" s="6">
        <f t="shared" si="26"/>
        <v>42321.304606481477</v>
      </c>
      <c r="M338" s="15">
        <f t="shared" si="27"/>
        <v>2015</v>
      </c>
      <c r="N338" t="b">
        <v>1</v>
      </c>
      <c r="O338">
        <v>493</v>
      </c>
      <c r="P338" t="b">
        <v>1</v>
      </c>
      <c r="Q338" s="8">
        <f t="shared" si="28"/>
        <v>1.1683911999999999</v>
      </c>
      <c r="R338" s="10">
        <f t="shared" si="29"/>
        <v>59.249046653144013</v>
      </c>
      <c r="S338" t="s">
        <v>8269</v>
      </c>
      <c r="T338" t="s">
        <v>8311</v>
      </c>
      <c r="U338" t="s">
        <v>8316</v>
      </c>
    </row>
    <row r="339" spans="1:21" ht="43.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s="6">
        <f t="shared" si="25"/>
        <v>42046.795231481483</v>
      </c>
      <c r="L339" s="6">
        <f t="shared" si="26"/>
        <v>42076.753564814811</v>
      </c>
      <c r="M339" s="15">
        <f t="shared" si="27"/>
        <v>2015</v>
      </c>
      <c r="N339" t="b">
        <v>1</v>
      </c>
      <c r="O339">
        <v>31</v>
      </c>
      <c r="P339" t="b">
        <v>1</v>
      </c>
      <c r="Q339" s="8">
        <f t="shared" si="28"/>
        <v>1.0116833333333335</v>
      </c>
      <c r="R339" s="10">
        <f t="shared" si="29"/>
        <v>97.904838709677421</v>
      </c>
      <c r="S339" t="s">
        <v>8269</v>
      </c>
      <c r="T339" t="s">
        <v>8311</v>
      </c>
      <c r="U339" t="s">
        <v>8316</v>
      </c>
    </row>
    <row r="340" spans="1:21" ht="43.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s="6">
        <f t="shared" si="25"/>
        <v>42559.422337962962</v>
      </c>
      <c r="L340" s="6">
        <f t="shared" si="26"/>
        <v>42615.708333333336</v>
      </c>
      <c r="M340" s="15">
        <f t="shared" si="27"/>
        <v>2016</v>
      </c>
      <c r="N340" t="b">
        <v>1</v>
      </c>
      <c r="O340">
        <v>236</v>
      </c>
      <c r="P340" t="b">
        <v>1</v>
      </c>
      <c r="Q340" s="8">
        <f t="shared" si="28"/>
        <v>1.1013360000000001</v>
      </c>
      <c r="R340" s="10">
        <f t="shared" si="29"/>
        <v>70.000169491525426</v>
      </c>
      <c r="S340" t="s">
        <v>8269</v>
      </c>
      <c r="T340" t="s">
        <v>8311</v>
      </c>
      <c r="U340" t="s">
        <v>8316</v>
      </c>
    </row>
    <row r="341" spans="1:21" ht="43.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s="6">
        <f t="shared" si="25"/>
        <v>42093.426712962959</v>
      </c>
      <c r="L341" s="6">
        <f t="shared" si="26"/>
        <v>42123.426712962959</v>
      </c>
      <c r="M341" s="15">
        <f t="shared" si="27"/>
        <v>2015</v>
      </c>
      <c r="N341" t="b">
        <v>1</v>
      </c>
      <c r="O341">
        <v>89</v>
      </c>
      <c r="P341" t="b">
        <v>1</v>
      </c>
      <c r="Q341" s="8">
        <f t="shared" si="28"/>
        <v>1.0808333333333333</v>
      </c>
      <c r="R341" s="10">
        <f t="shared" si="29"/>
        <v>72.865168539325836</v>
      </c>
      <c r="S341" t="s">
        <v>8269</v>
      </c>
      <c r="T341" t="s">
        <v>8311</v>
      </c>
      <c r="U341" t="s">
        <v>8316</v>
      </c>
    </row>
    <row r="342" spans="1:21" ht="43.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s="6">
        <f t="shared" si="25"/>
        <v>42772.335729166669</v>
      </c>
      <c r="L342" s="6">
        <f t="shared" si="26"/>
        <v>42802.541666666664</v>
      </c>
      <c r="M342" s="15">
        <f t="shared" si="27"/>
        <v>2017</v>
      </c>
      <c r="N342" t="b">
        <v>1</v>
      </c>
      <c r="O342">
        <v>299</v>
      </c>
      <c r="P342" t="b">
        <v>1</v>
      </c>
      <c r="Q342" s="8">
        <f t="shared" si="28"/>
        <v>1.2502285714285715</v>
      </c>
      <c r="R342" s="10">
        <f t="shared" si="29"/>
        <v>146.34782608695653</v>
      </c>
      <c r="S342" t="s">
        <v>8269</v>
      </c>
      <c r="T342" t="s">
        <v>8311</v>
      </c>
      <c r="U342" t="s">
        <v>8316</v>
      </c>
    </row>
    <row r="343" spans="1:21" ht="43.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s="6">
        <f t="shared" si="25"/>
        <v>41894.546273148146</v>
      </c>
      <c r="L343" s="6">
        <f t="shared" si="26"/>
        <v>41912.832638888889</v>
      </c>
      <c r="M343" s="15">
        <f t="shared" si="27"/>
        <v>2014</v>
      </c>
      <c r="N343" t="b">
        <v>1</v>
      </c>
      <c r="O343">
        <v>55</v>
      </c>
      <c r="P343" t="b">
        <v>1</v>
      </c>
      <c r="Q343" s="8">
        <f t="shared" si="28"/>
        <v>1.0671428571428572</v>
      </c>
      <c r="R343" s="10">
        <f t="shared" si="29"/>
        <v>67.909090909090907</v>
      </c>
      <c r="S343" t="s">
        <v>8269</v>
      </c>
      <c r="T343" t="s">
        <v>8311</v>
      </c>
      <c r="U343" t="s">
        <v>8316</v>
      </c>
    </row>
    <row r="344" spans="1:21" ht="29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s="6">
        <f t="shared" si="25"/>
        <v>42459.447511574072</v>
      </c>
      <c r="L344" s="6">
        <f t="shared" si="26"/>
        <v>42489.447511574072</v>
      </c>
      <c r="M344" s="15">
        <f t="shared" si="27"/>
        <v>2016</v>
      </c>
      <c r="N344" t="b">
        <v>1</v>
      </c>
      <c r="O344">
        <v>325</v>
      </c>
      <c r="P344" t="b">
        <v>1</v>
      </c>
      <c r="Q344" s="8">
        <f t="shared" si="28"/>
        <v>1.0036639999999999</v>
      </c>
      <c r="R344" s="10">
        <f t="shared" si="29"/>
        <v>169.85083076923075</v>
      </c>
      <c r="S344" t="s">
        <v>8269</v>
      </c>
      <c r="T344" t="s">
        <v>8311</v>
      </c>
      <c r="U344" t="s">
        <v>8316</v>
      </c>
    </row>
    <row r="345" spans="1:21" ht="58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s="6">
        <f t="shared" si="25"/>
        <v>41926.404456018514</v>
      </c>
      <c r="L345" s="6">
        <f t="shared" si="26"/>
        <v>41956.791666666664</v>
      </c>
      <c r="M345" s="15">
        <f t="shared" si="27"/>
        <v>2014</v>
      </c>
      <c r="N345" t="b">
        <v>1</v>
      </c>
      <c r="O345">
        <v>524</v>
      </c>
      <c r="P345" t="b">
        <v>1</v>
      </c>
      <c r="Q345" s="8">
        <f t="shared" si="28"/>
        <v>1.0202863333333334</v>
      </c>
      <c r="R345" s="10">
        <f t="shared" si="29"/>
        <v>58.413339694656486</v>
      </c>
      <c r="S345" t="s">
        <v>8269</v>
      </c>
      <c r="T345" t="s">
        <v>8311</v>
      </c>
      <c r="U345" t="s">
        <v>8316</v>
      </c>
    </row>
    <row r="346" spans="1:21" ht="58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s="6">
        <f t="shared" si="25"/>
        <v>42111.637662037036</v>
      </c>
      <c r="L346" s="6">
        <f t="shared" si="26"/>
        <v>42155.763888888883</v>
      </c>
      <c r="M346" s="15">
        <f t="shared" si="27"/>
        <v>2015</v>
      </c>
      <c r="N346" t="b">
        <v>1</v>
      </c>
      <c r="O346">
        <v>285</v>
      </c>
      <c r="P346" t="b">
        <v>1</v>
      </c>
      <c r="Q346" s="8">
        <f t="shared" si="28"/>
        <v>1.0208358208955224</v>
      </c>
      <c r="R346" s="10">
        <f t="shared" si="29"/>
        <v>119.99298245614035</v>
      </c>
      <c r="S346" t="s">
        <v>8269</v>
      </c>
      <c r="T346" t="s">
        <v>8311</v>
      </c>
      <c r="U346" t="s">
        <v>8316</v>
      </c>
    </row>
    <row r="347" spans="1:21" ht="43.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s="6">
        <f t="shared" si="25"/>
        <v>42114.610995370364</v>
      </c>
      <c r="L347" s="6">
        <f t="shared" si="26"/>
        <v>42144.610995370364</v>
      </c>
      <c r="M347" s="15">
        <f t="shared" si="27"/>
        <v>2015</v>
      </c>
      <c r="N347" t="b">
        <v>1</v>
      </c>
      <c r="O347">
        <v>179</v>
      </c>
      <c r="P347" t="b">
        <v>1</v>
      </c>
      <c r="Q347" s="8">
        <f t="shared" si="28"/>
        <v>1.2327586206896552</v>
      </c>
      <c r="R347" s="10">
        <f t="shared" si="29"/>
        <v>99.860335195530723</v>
      </c>
      <c r="S347" t="s">
        <v>8269</v>
      </c>
      <c r="T347" t="s">
        <v>8311</v>
      </c>
      <c r="U347" t="s">
        <v>8316</v>
      </c>
    </row>
    <row r="348" spans="1:21" ht="43.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s="6">
        <f t="shared" si="25"/>
        <v>42261.166909722218</v>
      </c>
      <c r="L348" s="6">
        <f t="shared" si="26"/>
        <v>42291.166909722218</v>
      </c>
      <c r="M348" s="15">
        <f t="shared" si="27"/>
        <v>2015</v>
      </c>
      <c r="N348" t="b">
        <v>1</v>
      </c>
      <c r="O348">
        <v>188</v>
      </c>
      <c r="P348" t="b">
        <v>1</v>
      </c>
      <c r="Q348" s="8">
        <f t="shared" si="28"/>
        <v>1.7028880000000002</v>
      </c>
      <c r="R348" s="10">
        <f t="shared" si="29"/>
        <v>90.579148936170213</v>
      </c>
      <c r="S348" t="s">
        <v>8269</v>
      </c>
      <c r="T348" t="s">
        <v>8311</v>
      </c>
      <c r="U348" t="s">
        <v>8316</v>
      </c>
    </row>
    <row r="349" spans="1:21" ht="43.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s="6">
        <f t="shared" si="25"/>
        <v>42292.162141203698</v>
      </c>
      <c r="L349" s="6">
        <f t="shared" si="26"/>
        <v>42322.20380787037</v>
      </c>
      <c r="M349" s="15">
        <f t="shared" si="27"/>
        <v>2015</v>
      </c>
      <c r="N349" t="b">
        <v>1</v>
      </c>
      <c r="O349">
        <v>379</v>
      </c>
      <c r="P349" t="b">
        <v>1</v>
      </c>
      <c r="Q349" s="8">
        <f t="shared" si="28"/>
        <v>1.1159049999999999</v>
      </c>
      <c r="R349" s="10">
        <f t="shared" si="29"/>
        <v>117.77361477572559</v>
      </c>
      <c r="S349" t="s">
        <v>8269</v>
      </c>
      <c r="T349" t="s">
        <v>8311</v>
      </c>
      <c r="U349" t="s">
        <v>8316</v>
      </c>
    </row>
    <row r="350" spans="1:21" ht="43.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s="6">
        <f t="shared" si="25"/>
        <v>42207.253657407404</v>
      </c>
      <c r="L350" s="6">
        <f t="shared" si="26"/>
        <v>42237.253657407404</v>
      </c>
      <c r="M350" s="15">
        <f t="shared" si="27"/>
        <v>2015</v>
      </c>
      <c r="N350" t="b">
        <v>1</v>
      </c>
      <c r="O350">
        <v>119</v>
      </c>
      <c r="P350" t="b">
        <v>1</v>
      </c>
      <c r="Q350" s="8">
        <f t="shared" si="28"/>
        <v>1.03</v>
      </c>
      <c r="R350" s="10">
        <f t="shared" si="29"/>
        <v>86.554621848739501</v>
      </c>
      <c r="S350" t="s">
        <v>8269</v>
      </c>
      <c r="T350" t="s">
        <v>8311</v>
      </c>
      <c r="U350" t="s">
        <v>8316</v>
      </c>
    </row>
    <row r="351" spans="1:21" ht="43.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s="6">
        <f t="shared" si="25"/>
        <v>42760.165601851848</v>
      </c>
      <c r="L351" s="6">
        <f t="shared" si="26"/>
        <v>42790.165601851848</v>
      </c>
      <c r="M351" s="15">
        <f t="shared" si="27"/>
        <v>2017</v>
      </c>
      <c r="N351" t="b">
        <v>1</v>
      </c>
      <c r="O351">
        <v>167</v>
      </c>
      <c r="P351" t="b">
        <v>1</v>
      </c>
      <c r="Q351" s="8">
        <f t="shared" si="28"/>
        <v>1.0663570159857905</v>
      </c>
      <c r="R351" s="10">
        <f t="shared" si="29"/>
        <v>71.899281437125751</v>
      </c>
      <c r="S351" t="s">
        <v>8269</v>
      </c>
      <c r="T351" t="s">
        <v>8311</v>
      </c>
      <c r="U351" t="s">
        <v>8316</v>
      </c>
    </row>
    <row r="352" spans="1:21" ht="43.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s="6">
        <f t="shared" si="25"/>
        <v>42585.732743055552</v>
      </c>
      <c r="L352" s="6">
        <f t="shared" si="26"/>
        <v>42623.832638888889</v>
      </c>
      <c r="M352" s="15">
        <f t="shared" si="27"/>
        <v>2016</v>
      </c>
      <c r="N352" t="b">
        <v>1</v>
      </c>
      <c r="O352">
        <v>221</v>
      </c>
      <c r="P352" t="b">
        <v>1</v>
      </c>
      <c r="Q352" s="8">
        <f t="shared" si="28"/>
        <v>1.1476</v>
      </c>
      <c r="R352" s="10">
        <f t="shared" si="29"/>
        <v>129.81900452488688</v>
      </c>
      <c r="S352" t="s">
        <v>8269</v>
      </c>
      <c r="T352" t="s">
        <v>8311</v>
      </c>
      <c r="U352" t="s">
        <v>8316</v>
      </c>
    </row>
    <row r="353" spans="1:21" ht="58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s="6">
        <f t="shared" si="25"/>
        <v>42427.63141203703</v>
      </c>
      <c r="L353" s="6">
        <f t="shared" si="26"/>
        <v>42467.589745370373</v>
      </c>
      <c r="M353" s="15">
        <f t="shared" si="27"/>
        <v>2016</v>
      </c>
      <c r="N353" t="b">
        <v>1</v>
      </c>
      <c r="O353">
        <v>964</v>
      </c>
      <c r="P353" t="b">
        <v>1</v>
      </c>
      <c r="Q353" s="8">
        <f t="shared" si="28"/>
        <v>1.2734117647058822</v>
      </c>
      <c r="R353" s="10">
        <f t="shared" si="29"/>
        <v>44.912863070539416</v>
      </c>
      <c r="S353" t="s">
        <v>8269</v>
      </c>
      <c r="T353" t="s">
        <v>8311</v>
      </c>
      <c r="U353" t="s">
        <v>8316</v>
      </c>
    </row>
    <row r="354" spans="1:21" ht="43.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s="6">
        <f t="shared" si="25"/>
        <v>41889.834120370368</v>
      </c>
      <c r="L354" s="6">
        <f t="shared" si="26"/>
        <v>41919.834120370368</v>
      </c>
      <c r="M354" s="15">
        <f t="shared" si="27"/>
        <v>2014</v>
      </c>
      <c r="N354" t="b">
        <v>1</v>
      </c>
      <c r="O354">
        <v>286</v>
      </c>
      <c r="P354" t="b">
        <v>1</v>
      </c>
      <c r="Q354" s="8">
        <f t="shared" si="28"/>
        <v>1.1656</v>
      </c>
      <c r="R354" s="10">
        <f t="shared" si="29"/>
        <v>40.755244755244753</v>
      </c>
      <c r="S354" t="s">
        <v>8269</v>
      </c>
      <c r="T354" t="s">
        <v>8311</v>
      </c>
      <c r="U354" t="s">
        <v>8316</v>
      </c>
    </row>
    <row r="355" spans="1:21" ht="58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s="6">
        <f t="shared" si="25"/>
        <v>42297.458553240744</v>
      </c>
      <c r="L355" s="6">
        <f t="shared" si="26"/>
        <v>42327.500219907401</v>
      </c>
      <c r="M355" s="15">
        <f t="shared" si="27"/>
        <v>2015</v>
      </c>
      <c r="N355" t="b">
        <v>1</v>
      </c>
      <c r="O355">
        <v>613</v>
      </c>
      <c r="P355" t="b">
        <v>1</v>
      </c>
      <c r="Q355" s="8">
        <f t="shared" si="28"/>
        <v>1.0861819426615318</v>
      </c>
      <c r="R355" s="10">
        <f t="shared" si="29"/>
        <v>103.52394779771615</v>
      </c>
      <c r="S355" t="s">
        <v>8269</v>
      </c>
      <c r="T355" t="s">
        <v>8311</v>
      </c>
      <c r="U355" t="s">
        <v>8316</v>
      </c>
    </row>
    <row r="356" spans="1:21" ht="43.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s="6">
        <f t="shared" si="25"/>
        <v>42438.494456018518</v>
      </c>
      <c r="L356" s="6">
        <f t="shared" si="26"/>
        <v>42468.452789351846</v>
      </c>
      <c r="M356" s="15">
        <f t="shared" si="27"/>
        <v>2016</v>
      </c>
      <c r="N356" t="b">
        <v>1</v>
      </c>
      <c r="O356">
        <v>29</v>
      </c>
      <c r="P356" t="b">
        <v>1</v>
      </c>
      <c r="Q356" s="8">
        <f t="shared" si="28"/>
        <v>1.0394285714285714</v>
      </c>
      <c r="R356" s="10">
        <f t="shared" si="29"/>
        <v>125.44827586206897</v>
      </c>
      <c r="S356" t="s">
        <v>8269</v>
      </c>
      <c r="T356" t="s">
        <v>8311</v>
      </c>
      <c r="U356" t="s">
        <v>8316</v>
      </c>
    </row>
    <row r="357" spans="1:21" ht="43.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s="6">
        <f t="shared" si="25"/>
        <v>41942.9605787037</v>
      </c>
      <c r="L357" s="6">
        <f t="shared" si="26"/>
        <v>41974.002245370364</v>
      </c>
      <c r="M357" s="15">
        <f t="shared" si="27"/>
        <v>2014</v>
      </c>
      <c r="N357" t="b">
        <v>1</v>
      </c>
      <c r="O357">
        <v>165</v>
      </c>
      <c r="P357" t="b">
        <v>1</v>
      </c>
      <c r="Q357" s="8">
        <f t="shared" si="28"/>
        <v>1.1625714285714286</v>
      </c>
      <c r="R357" s="10">
        <f t="shared" si="29"/>
        <v>246.60606060606059</v>
      </c>
      <c r="S357" t="s">
        <v>8269</v>
      </c>
      <c r="T357" t="s">
        <v>8311</v>
      </c>
      <c r="U357" t="s">
        <v>8316</v>
      </c>
    </row>
    <row r="358" spans="1:21" ht="43.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s="6">
        <f t="shared" si="25"/>
        <v>42415.469826388886</v>
      </c>
      <c r="L358" s="6">
        <f t="shared" si="26"/>
        <v>42445.428159722222</v>
      </c>
      <c r="M358" s="15">
        <f t="shared" si="27"/>
        <v>2016</v>
      </c>
      <c r="N358" t="b">
        <v>1</v>
      </c>
      <c r="O358">
        <v>97</v>
      </c>
      <c r="P358" t="b">
        <v>1</v>
      </c>
      <c r="Q358" s="8">
        <f t="shared" si="28"/>
        <v>1.0269239999999999</v>
      </c>
      <c r="R358" s="10">
        <f t="shared" si="29"/>
        <v>79.401340206185566</v>
      </c>
      <c r="S358" t="s">
        <v>8269</v>
      </c>
      <c r="T358" t="s">
        <v>8311</v>
      </c>
      <c r="U358" t="s">
        <v>8316</v>
      </c>
    </row>
    <row r="359" spans="1:21" ht="58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s="6">
        <f t="shared" si="25"/>
        <v>42077.88885416666</v>
      </c>
      <c r="L359" s="6">
        <f t="shared" si="26"/>
        <v>42117.88885416666</v>
      </c>
      <c r="M359" s="15">
        <f t="shared" si="27"/>
        <v>2015</v>
      </c>
      <c r="N359" t="b">
        <v>1</v>
      </c>
      <c r="O359">
        <v>303</v>
      </c>
      <c r="P359" t="b">
        <v>1</v>
      </c>
      <c r="Q359" s="8">
        <f t="shared" si="28"/>
        <v>1.74</v>
      </c>
      <c r="R359" s="10">
        <f t="shared" si="29"/>
        <v>86.138613861386133</v>
      </c>
      <c r="S359" t="s">
        <v>8269</v>
      </c>
      <c r="T359" t="s">
        <v>8311</v>
      </c>
      <c r="U359" t="s">
        <v>8316</v>
      </c>
    </row>
    <row r="360" spans="1:21" ht="43.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s="6">
        <f t="shared" si="25"/>
        <v>42507.526863425919</v>
      </c>
      <c r="L360" s="6">
        <f t="shared" si="26"/>
        <v>42536.291666666664</v>
      </c>
      <c r="M360" s="15">
        <f t="shared" si="27"/>
        <v>2016</v>
      </c>
      <c r="N360" t="b">
        <v>1</v>
      </c>
      <c r="O360">
        <v>267</v>
      </c>
      <c r="P360" t="b">
        <v>1</v>
      </c>
      <c r="Q360" s="8">
        <f t="shared" si="28"/>
        <v>1.03088</v>
      </c>
      <c r="R360" s="10">
        <f t="shared" si="29"/>
        <v>193.04868913857678</v>
      </c>
      <c r="S360" t="s">
        <v>8269</v>
      </c>
      <c r="T360" t="s">
        <v>8311</v>
      </c>
      <c r="U360" t="s">
        <v>8316</v>
      </c>
    </row>
    <row r="361" spans="1:21" ht="43.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s="6">
        <f t="shared" si="25"/>
        <v>41934.73715277778</v>
      </c>
      <c r="L361" s="6">
        <f t="shared" si="26"/>
        <v>41956.883333333331</v>
      </c>
      <c r="M361" s="15">
        <f t="shared" si="27"/>
        <v>2014</v>
      </c>
      <c r="N361" t="b">
        <v>1</v>
      </c>
      <c r="O361">
        <v>302</v>
      </c>
      <c r="P361" t="b">
        <v>1</v>
      </c>
      <c r="Q361" s="8">
        <f t="shared" si="28"/>
        <v>1.0485537190082646</v>
      </c>
      <c r="R361" s="10">
        <f t="shared" si="29"/>
        <v>84.023178807947019</v>
      </c>
      <c r="S361" t="s">
        <v>8269</v>
      </c>
      <c r="T361" t="s">
        <v>8311</v>
      </c>
      <c r="U361" t="s">
        <v>8316</v>
      </c>
    </row>
    <row r="362" spans="1:21" ht="43.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s="6">
        <f t="shared" si="25"/>
        <v>42163.564583333333</v>
      </c>
      <c r="L362" s="6">
        <f t="shared" si="26"/>
        <v>42207.799305555549</v>
      </c>
      <c r="M362" s="15">
        <f t="shared" si="27"/>
        <v>2015</v>
      </c>
      <c r="N362" t="b">
        <v>0</v>
      </c>
      <c r="O362">
        <v>87</v>
      </c>
      <c r="P362" t="b">
        <v>1</v>
      </c>
      <c r="Q362" s="8">
        <f t="shared" si="28"/>
        <v>1.0137499999999999</v>
      </c>
      <c r="R362" s="10">
        <f t="shared" si="29"/>
        <v>139.82758620689654</v>
      </c>
      <c r="S362" t="s">
        <v>8269</v>
      </c>
      <c r="T362" t="s">
        <v>8311</v>
      </c>
      <c r="U362" t="s">
        <v>8316</v>
      </c>
    </row>
    <row r="363" spans="1:21" ht="43.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s="6">
        <f t="shared" si="25"/>
        <v>41935.667893518512</v>
      </c>
      <c r="L363" s="6">
        <f t="shared" si="26"/>
        <v>41965.709560185183</v>
      </c>
      <c r="M363" s="15">
        <f t="shared" si="27"/>
        <v>2014</v>
      </c>
      <c r="N363" t="b">
        <v>0</v>
      </c>
      <c r="O363">
        <v>354</v>
      </c>
      <c r="P363" t="b">
        <v>1</v>
      </c>
      <c r="Q363" s="8">
        <f t="shared" si="28"/>
        <v>1.1107699999999998</v>
      </c>
      <c r="R363" s="10">
        <f t="shared" si="29"/>
        <v>109.82189265536722</v>
      </c>
      <c r="S363" t="s">
        <v>8269</v>
      </c>
      <c r="T363" t="s">
        <v>8311</v>
      </c>
      <c r="U363" t="s">
        <v>8316</v>
      </c>
    </row>
    <row r="364" spans="1:21" ht="58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s="6">
        <f t="shared" si="25"/>
        <v>41836.877210648148</v>
      </c>
      <c r="L364" s="6">
        <f t="shared" si="26"/>
        <v>41858.666666666664</v>
      </c>
      <c r="M364" s="15">
        <f t="shared" si="27"/>
        <v>2014</v>
      </c>
      <c r="N364" t="b">
        <v>0</v>
      </c>
      <c r="O364">
        <v>86</v>
      </c>
      <c r="P364" t="b">
        <v>1</v>
      </c>
      <c r="Q364" s="8">
        <f t="shared" si="28"/>
        <v>1.2415933781686497</v>
      </c>
      <c r="R364" s="10">
        <f t="shared" si="29"/>
        <v>139.53488372093022</v>
      </c>
      <c r="S364" t="s">
        <v>8269</v>
      </c>
      <c r="T364" t="s">
        <v>8311</v>
      </c>
      <c r="U364" t="s">
        <v>8316</v>
      </c>
    </row>
    <row r="365" spans="1:21" ht="58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s="6">
        <f t="shared" si="25"/>
        <v>40255.41129629629</v>
      </c>
      <c r="L365" s="6">
        <f t="shared" si="26"/>
        <v>40300.473611111105</v>
      </c>
      <c r="M365" s="15">
        <f t="shared" si="27"/>
        <v>2010</v>
      </c>
      <c r="N365" t="b">
        <v>0</v>
      </c>
      <c r="O365">
        <v>26</v>
      </c>
      <c r="P365" t="b">
        <v>1</v>
      </c>
      <c r="Q365" s="8">
        <f t="shared" si="28"/>
        <v>1.0133333333333334</v>
      </c>
      <c r="R365" s="10">
        <f t="shared" si="29"/>
        <v>347.84615384615387</v>
      </c>
      <c r="S365" t="s">
        <v>8269</v>
      </c>
      <c r="T365" t="s">
        <v>8311</v>
      </c>
      <c r="U365" t="s">
        <v>8316</v>
      </c>
    </row>
    <row r="366" spans="1:21" ht="43.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s="6">
        <f t="shared" si="25"/>
        <v>41780.526296296295</v>
      </c>
      <c r="L366" s="6">
        <f t="shared" si="26"/>
        <v>41810.832638888889</v>
      </c>
      <c r="M366" s="15">
        <f t="shared" si="27"/>
        <v>2014</v>
      </c>
      <c r="N366" t="b">
        <v>0</v>
      </c>
      <c r="O366">
        <v>113</v>
      </c>
      <c r="P366" t="b">
        <v>1</v>
      </c>
      <c r="Q366" s="8">
        <f t="shared" si="28"/>
        <v>1.1016142857142857</v>
      </c>
      <c r="R366" s="10">
        <f t="shared" si="29"/>
        <v>68.24159292035398</v>
      </c>
      <c r="S366" t="s">
        <v>8269</v>
      </c>
      <c r="T366" t="s">
        <v>8311</v>
      </c>
      <c r="U366" t="s">
        <v>8316</v>
      </c>
    </row>
    <row r="367" spans="1:21" ht="43.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s="6">
        <f t="shared" si="25"/>
        <v>41668.273136574069</v>
      </c>
      <c r="L367" s="6">
        <f t="shared" si="26"/>
        <v>41698.273136574069</v>
      </c>
      <c r="M367" s="15">
        <f t="shared" si="27"/>
        <v>2014</v>
      </c>
      <c r="N367" t="b">
        <v>0</v>
      </c>
      <c r="O367">
        <v>65</v>
      </c>
      <c r="P367" t="b">
        <v>1</v>
      </c>
      <c r="Q367" s="8">
        <f t="shared" si="28"/>
        <v>1.0397333333333334</v>
      </c>
      <c r="R367" s="10">
        <f t="shared" si="29"/>
        <v>239.93846153846152</v>
      </c>
      <c r="S367" t="s">
        <v>8269</v>
      </c>
      <c r="T367" t="s">
        <v>8311</v>
      </c>
      <c r="U367" t="s">
        <v>8316</v>
      </c>
    </row>
    <row r="368" spans="1:21" ht="43.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s="6">
        <f t="shared" si="25"/>
        <v>41019.459699074076</v>
      </c>
      <c r="L368" s="6">
        <f t="shared" si="26"/>
        <v>41049.459699074076</v>
      </c>
      <c r="M368" s="15">
        <f t="shared" si="27"/>
        <v>2012</v>
      </c>
      <c r="N368" t="b">
        <v>0</v>
      </c>
      <c r="O368">
        <v>134</v>
      </c>
      <c r="P368" t="b">
        <v>1</v>
      </c>
      <c r="Q368" s="8">
        <f t="shared" si="28"/>
        <v>1.013157894736842</v>
      </c>
      <c r="R368" s="10">
        <f t="shared" si="29"/>
        <v>287.31343283582089</v>
      </c>
      <c r="S368" t="s">
        <v>8269</v>
      </c>
      <c r="T368" t="s">
        <v>8311</v>
      </c>
      <c r="U368" t="s">
        <v>8316</v>
      </c>
    </row>
    <row r="369" spans="1:21" ht="43.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s="6">
        <f t="shared" si="25"/>
        <v>41355.243958333333</v>
      </c>
      <c r="L369" s="6">
        <f t="shared" si="26"/>
        <v>41394.874305555553</v>
      </c>
      <c r="M369" s="15">
        <f t="shared" si="27"/>
        <v>2013</v>
      </c>
      <c r="N369" t="b">
        <v>0</v>
      </c>
      <c r="O369">
        <v>119</v>
      </c>
      <c r="P369" t="b">
        <v>1</v>
      </c>
      <c r="Q369" s="8">
        <f t="shared" si="28"/>
        <v>1.033501</v>
      </c>
      <c r="R369" s="10">
        <f t="shared" si="29"/>
        <v>86.84882352941176</v>
      </c>
      <c r="S369" t="s">
        <v>8269</v>
      </c>
      <c r="T369" t="s">
        <v>8311</v>
      </c>
      <c r="U369" t="s">
        <v>8316</v>
      </c>
    </row>
    <row r="370" spans="1:21" ht="43.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s="6">
        <f t="shared" si="25"/>
        <v>42043.272245370368</v>
      </c>
      <c r="L370" s="6">
        <f t="shared" si="26"/>
        <v>42078.230578703697</v>
      </c>
      <c r="M370" s="15">
        <f t="shared" si="27"/>
        <v>2015</v>
      </c>
      <c r="N370" t="b">
        <v>0</v>
      </c>
      <c r="O370">
        <v>159</v>
      </c>
      <c r="P370" t="b">
        <v>1</v>
      </c>
      <c r="Q370" s="8">
        <f t="shared" si="28"/>
        <v>1.04112</v>
      </c>
      <c r="R370" s="10">
        <f t="shared" si="29"/>
        <v>81.84905660377359</v>
      </c>
      <c r="S370" t="s">
        <v>8269</v>
      </c>
      <c r="T370" t="s">
        <v>8311</v>
      </c>
      <c r="U370" t="s">
        <v>8316</v>
      </c>
    </row>
    <row r="371" spans="1:21" ht="43.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s="6">
        <f t="shared" si="25"/>
        <v>40893.2183912037</v>
      </c>
      <c r="L371" s="6">
        <f t="shared" si="26"/>
        <v>40923.2183912037</v>
      </c>
      <c r="M371" s="15">
        <f t="shared" si="27"/>
        <v>2011</v>
      </c>
      <c r="N371" t="b">
        <v>0</v>
      </c>
      <c r="O371">
        <v>167</v>
      </c>
      <c r="P371" t="b">
        <v>1</v>
      </c>
      <c r="Q371" s="8">
        <f t="shared" si="28"/>
        <v>1.1015569230769231</v>
      </c>
      <c r="R371" s="10">
        <f t="shared" si="29"/>
        <v>42.874970059880241</v>
      </c>
      <c r="S371" t="s">
        <v>8269</v>
      </c>
      <c r="T371" t="s">
        <v>8311</v>
      </c>
      <c r="U371" t="s">
        <v>8316</v>
      </c>
    </row>
    <row r="372" spans="1:21" ht="43.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s="6">
        <f t="shared" si="25"/>
        <v>42711.461805555555</v>
      </c>
      <c r="L372" s="6">
        <f t="shared" si="26"/>
        <v>42741.461805555555</v>
      </c>
      <c r="M372" s="15">
        <f t="shared" si="27"/>
        <v>2016</v>
      </c>
      <c r="N372" t="b">
        <v>0</v>
      </c>
      <c r="O372">
        <v>43</v>
      </c>
      <c r="P372" t="b">
        <v>1</v>
      </c>
      <c r="Q372" s="8">
        <f t="shared" si="28"/>
        <v>1.2202</v>
      </c>
      <c r="R372" s="10">
        <f t="shared" si="29"/>
        <v>709.41860465116281</v>
      </c>
      <c r="S372" t="s">
        <v>8269</v>
      </c>
      <c r="T372" t="s">
        <v>8311</v>
      </c>
      <c r="U372" t="s">
        <v>8316</v>
      </c>
    </row>
    <row r="373" spans="1:21" ht="58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s="6">
        <f t="shared" si="25"/>
        <v>41261.434479166666</v>
      </c>
      <c r="L373" s="6">
        <f t="shared" si="26"/>
        <v>41306.434479166666</v>
      </c>
      <c r="M373" s="15">
        <f t="shared" si="27"/>
        <v>2012</v>
      </c>
      <c r="N373" t="b">
        <v>0</v>
      </c>
      <c r="O373">
        <v>1062</v>
      </c>
      <c r="P373" t="b">
        <v>1</v>
      </c>
      <c r="Q373" s="8">
        <f t="shared" si="28"/>
        <v>1.1416866666666667</v>
      </c>
      <c r="R373" s="10">
        <f t="shared" si="29"/>
        <v>161.25517890772127</v>
      </c>
      <c r="S373" t="s">
        <v>8269</v>
      </c>
      <c r="T373" t="s">
        <v>8311</v>
      </c>
      <c r="U373" t="s">
        <v>8316</v>
      </c>
    </row>
    <row r="374" spans="1:21" ht="29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s="6">
        <f t="shared" si="25"/>
        <v>42425.243564814817</v>
      </c>
      <c r="L374" s="6">
        <f t="shared" si="26"/>
        <v>42465.333333333336</v>
      </c>
      <c r="M374" s="15">
        <f t="shared" si="27"/>
        <v>2016</v>
      </c>
      <c r="N374" t="b">
        <v>0</v>
      </c>
      <c r="O374">
        <v>9</v>
      </c>
      <c r="P374" t="b">
        <v>1</v>
      </c>
      <c r="Q374" s="8">
        <f t="shared" si="28"/>
        <v>1.2533333333333334</v>
      </c>
      <c r="R374" s="10">
        <f t="shared" si="29"/>
        <v>41.777777777777779</v>
      </c>
      <c r="S374" t="s">
        <v>8269</v>
      </c>
      <c r="T374" t="s">
        <v>8311</v>
      </c>
      <c r="U374" t="s">
        <v>8316</v>
      </c>
    </row>
    <row r="375" spans="1:21" ht="43.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s="6">
        <f t="shared" si="25"/>
        <v>41078.578680555554</v>
      </c>
      <c r="L375" s="6">
        <f t="shared" si="26"/>
        <v>41108.578680555554</v>
      </c>
      <c r="M375" s="15">
        <f t="shared" si="27"/>
        <v>2012</v>
      </c>
      <c r="N375" t="b">
        <v>0</v>
      </c>
      <c r="O375">
        <v>89</v>
      </c>
      <c r="P375" t="b">
        <v>1</v>
      </c>
      <c r="Q375" s="8">
        <f t="shared" si="28"/>
        <v>1.0666666666666667</v>
      </c>
      <c r="R375" s="10">
        <f t="shared" si="29"/>
        <v>89.887640449438209</v>
      </c>
      <c r="S375" t="s">
        <v>8269</v>
      </c>
      <c r="T375" t="s">
        <v>8311</v>
      </c>
      <c r="U375" t="s">
        <v>8316</v>
      </c>
    </row>
    <row r="376" spans="1:21" ht="43.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s="6">
        <f t="shared" si="25"/>
        <v>40757.555914351848</v>
      </c>
      <c r="L376" s="6">
        <f t="shared" si="26"/>
        <v>40802.555914351848</v>
      </c>
      <c r="M376" s="15">
        <f t="shared" si="27"/>
        <v>2011</v>
      </c>
      <c r="N376" t="b">
        <v>0</v>
      </c>
      <c r="O376">
        <v>174</v>
      </c>
      <c r="P376" t="b">
        <v>1</v>
      </c>
      <c r="Q376" s="8">
        <f t="shared" si="28"/>
        <v>1.3065</v>
      </c>
      <c r="R376" s="10">
        <f t="shared" si="29"/>
        <v>45.051724137931032</v>
      </c>
      <c r="S376" t="s">
        <v>8269</v>
      </c>
      <c r="T376" t="s">
        <v>8311</v>
      </c>
      <c r="U376" t="s">
        <v>8316</v>
      </c>
    </row>
    <row r="377" spans="1:21" ht="43.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s="6">
        <f t="shared" si="25"/>
        <v>41657.65174768518</v>
      </c>
      <c r="L377" s="6">
        <f t="shared" si="26"/>
        <v>41699.387499999997</v>
      </c>
      <c r="M377" s="15">
        <f t="shared" si="27"/>
        <v>2014</v>
      </c>
      <c r="N377" t="b">
        <v>0</v>
      </c>
      <c r="O377">
        <v>14</v>
      </c>
      <c r="P377" t="b">
        <v>1</v>
      </c>
      <c r="Q377" s="8">
        <f t="shared" si="28"/>
        <v>1.2</v>
      </c>
      <c r="R377" s="10">
        <f t="shared" si="29"/>
        <v>42.857142857142854</v>
      </c>
      <c r="S377" t="s">
        <v>8269</v>
      </c>
      <c r="T377" t="s">
        <v>8311</v>
      </c>
      <c r="U377" t="s">
        <v>8316</v>
      </c>
    </row>
    <row r="378" spans="1:21" ht="58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s="6">
        <f t="shared" si="25"/>
        <v>42576.119398148141</v>
      </c>
      <c r="L378" s="6">
        <f t="shared" si="26"/>
        <v>42607.119398148141</v>
      </c>
      <c r="M378" s="15">
        <f t="shared" si="27"/>
        <v>2016</v>
      </c>
      <c r="N378" t="b">
        <v>0</v>
      </c>
      <c r="O378">
        <v>48</v>
      </c>
      <c r="P378" t="b">
        <v>1</v>
      </c>
      <c r="Q378" s="8">
        <f t="shared" si="28"/>
        <v>1.0595918367346939</v>
      </c>
      <c r="R378" s="10">
        <f t="shared" si="29"/>
        <v>54.083333333333336</v>
      </c>
      <c r="S378" t="s">
        <v>8269</v>
      </c>
      <c r="T378" t="s">
        <v>8311</v>
      </c>
      <c r="U378" t="s">
        <v>8316</v>
      </c>
    </row>
    <row r="379" spans="1:21" ht="43.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s="6">
        <f t="shared" si="25"/>
        <v>42291.917453703696</v>
      </c>
      <c r="L379" s="6">
        <f t="shared" si="26"/>
        <v>42321.959027777775</v>
      </c>
      <c r="M379" s="15">
        <f t="shared" si="27"/>
        <v>2015</v>
      </c>
      <c r="N379" t="b">
        <v>0</v>
      </c>
      <c r="O379">
        <v>133</v>
      </c>
      <c r="P379" t="b">
        <v>1</v>
      </c>
      <c r="Q379" s="8">
        <f t="shared" si="28"/>
        <v>1.1439999999999999</v>
      </c>
      <c r="R379" s="10">
        <f t="shared" si="29"/>
        <v>103.21804511278195</v>
      </c>
      <c r="S379" t="s">
        <v>8269</v>
      </c>
      <c r="T379" t="s">
        <v>8311</v>
      </c>
      <c r="U379" t="s">
        <v>8316</v>
      </c>
    </row>
    <row r="380" spans="1:21" ht="58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s="6">
        <f t="shared" si="25"/>
        <v>42370.238518518519</v>
      </c>
      <c r="L380" s="6">
        <f t="shared" si="26"/>
        <v>42394.661111111105</v>
      </c>
      <c r="M380" s="15">
        <f t="shared" si="27"/>
        <v>2016</v>
      </c>
      <c r="N380" t="b">
        <v>0</v>
      </c>
      <c r="O380">
        <v>83</v>
      </c>
      <c r="P380" t="b">
        <v>1</v>
      </c>
      <c r="Q380" s="8">
        <f t="shared" si="28"/>
        <v>1.1176666666666666</v>
      </c>
      <c r="R380" s="10">
        <f t="shared" si="29"/>
        <v>40.397590361445786</v>
      </c>
      <c r="S380" t="s">
        <v>8269</v>
      </c>
      <c r="T380" t="s">
        <v>8311</v>
      </c>
      <c r="U380" t="s">
        <v>8316</v>
      </c>
    </row>
    <row r="381" spans="1:21" ht="43.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s="6">
        <f t="shared" si="25"/>
        <v>40987.354999999996</v>
      </c>
      <c r="L381" s="6">
        <f t="shared" si="26"/>
        <v>41032.354999999996</v>
      </c>
      <c r="M381" s="15">
        <f t="shared" si="27"/>
        <v>2012</v>
      </c>
      <c r="N381" t="b">
        <v>0</v>
      </c>
      <c r="O381">
        <v>149</v>
      </c>
      <c r="P381" t="b">
        <v>1</v>
      </c>
      <c r="Q381" s="8">
        <f t="shared" si="28"/>
        <v>1.1608000000000001</v>
      </c>
      <c r="R381" s="10">
        <f t="shared" si="29"/>
        <v>116.85906040268456</v>
      </c>
      <c r="S381" t="s">
        <v>8269</v>
      </c>
      <c r="T381" t="s">
        <v>8311</v>
      </c>
      <c r="U381" t="s">
        <v>8316</v>
      </c>
    </row>
    <row r="382" spans="1:21" ht="58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s="6">
        <f t="shared" si="25"/>
        <v>42367.386481481481</v>
      </c>
      <c r="L382" s="6">
        <f t="shared" si="26"/>
        <v>42392.386481481481</v>
      </c>
      <c r="M382" s="15">
        <f t="shared" si="27"/>
        <v>2015</v>
      </c>
      <c r="N382" t="b">
        <v>0</v>
      </c>
      <c r="O382">
        <v>49</v>
      </c>
      <c r="P382" t="b">
        <v>1</v>
      </c>
      <c r="Q382" s="8">
        <f t="shared" si="28"/>
        <v>1.415</v>
      </c>
      <c r="R382" s="10">
        <f t="shared" si="29"/>
        <v>115.51020408163265</v>
      </c>
      <c r="S382" t="s">
        <v>8269</v>
      </c>
      <c r="T382" t="s">
        <v>8311</v>
      </c>
      <c r="U382" t="s">
        <v>8316</v>
      </c>
    </row>
    <row r="383" spans="1:21" ht="43.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s="6">
        <f t="shared" si="25"/>
        <v>41085.36478009259</v>
      </c>
      <c r="L383" s="6">
        <f t="shared" si="26"/>
        <v>41119.875</v>
      </c>
      <c r="M383" s="15">
        <f t="shared" si="27"/>
        <v>2012</v>
      </c>
      <c r="N383" t="b">
        <v>0</v>
      </c>
      <c r="O383">
        <v>251</v>
      </c>
      <c r="P383" t="b">
        <v>1</v>
      </c>
      <c r="Q383" s="8">
        <f t="shared" si="28"/>
        <v>1.0472999999999999</v>
      </c>
      <c r="R383" s="10">
        <f t="shared" si="29"/>
        <v>104.31274900398407</v>
      </c>
      <c r="S383" t="s">
        <v>8269</v>
      </c>
      <c r="T383" t="s">
        <v>8311</v>
      </c>
      <c r="U383" t="s">
        <v>8316</v>
      </c>
    </row>
    <row r="384" spans="1:21" ht="58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s="6">
        <f t="shared" si="25"/>
        <v>41144.376157407409</v>
      </c>
      <c r="L384" s="6">
        <f t="shared" si="26"/>
        <v>41158.376157407409</v>
      </c>
      <c r="M384" s="15">
        <f t="shared" si="27"/>
        <v>2012</v>
      </c>
      <c r="N384" t="b">
        <v>0</v>
      </c>
      <c r="O384">
        <v>22</v>
      </c>
      <c r="P384" t="b">
        <v>1</v>
      </c>
      <c r="Q384" s="8">
        <f t="shared" si="28"/>
        <v>2.5583333333333331</v>
      </c>
      <c r="R384" s="10">
        <f t="shared" si="29"/>
        <v>69.772727272727266</v>
      </c>
      <c r="S384" t="s">
        <v>8269</v>
      </c>
      <c r="T384" t="s">
        <v>8311</v>
      </c>
      <c r="U384" t="s">
        <v>8316</v>
      </c>
    </row>
    <row r="385" spans="1:21" ht="43.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s="6">
        <f t="shared" si="25"/>
        <v>41754.78424768518</v>
      </c>
      <c r="L385" s="6">
        <f t="shared" si="26"/>
        <v>41777.78424768518</v>
      </c>
      <c r="M385" s="15">
        <f t="shared" si="27"/>
        <v>2014</v>
      </c>
      <c r="N385" t="b">
        <v>0</v>
      </c>
      <c r="O385">
        <v>48</v>
      </c>
      <c r="P385" t="b">
        <v>1</v>
      </c>
      <c r="Q385" s="8">
        <f t="shared" si="28"/>
        <v>2.0670670670670672</v>
      </c>
      <c r="R385" s="10">
        <f t="shared" si="29"/>
        <v>43.020833333333336</v>
      </c>
      <c r="S385" t="s">
        <v>8269</v>
      </c>
      <c r="T385" t="s">
        <v>8311</v>
      </c>
      <c r="U385" t="s">
        <v>8316</v>
      </c>
    </row>
    <row r="386" spans="1:21" ht="43.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s="6">
        <f t="shared" si="25"/>
        <v>41980.448460648149</v>
      </c>
      <c r="L386" s="6">
        <f t="shared" si="26"/>
        <v>42010.448460648149</v>
      </c>
      <c r="M386" s="15">
        <f t="shared" si="27"/>
        <v>2014</v>
      </c>
      <c r="N386" t="b">
        <v>0</v>
      </c>
      <c r="O386">
        <v>383</v>
      </c>
      <c r="P386" t="b">
        <v>1</v>
      </c>
      <c r="Q386" s="8">
        <f t="shared" si="28"/>
        <v>1.1210500000000001</v>
      </c>
      <c r="R386" s="10">
        <f t="shared" si="29"/>
        <v>58.540469973890339</v>
      </c>
      <c r="S386" t="s">
        <v>8269</v>
      </c>
      <c r="T386" t="s">
        <v>8311</v>
      </c>
      <c r="U386" t="s">
        <v>8316</v>
      </c>
    </row>
    <row r="387" spans="1:21" ht="43.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s="6">
        <f t="shared" ref="K387:K450" si="30">(J387/86400)+25569+(-8/24)</f>
        <v>41934.251168981478</v>
      </c>
      <c r="L387" s="6">
        <f t="shared" ref="L387:L450" si="31">(I387/86400)+25569+(-8/24)</f>
        <v>41964.29283564815</v>
      </c>
      <c r="M387" s="15">
        <f t="shared" ref="M387:M450" si="32">YEAR(K387)</f>
        <v>2014</v>
      </c>
      <c r="N387" t="b">
        <v>0</v>
      </c>
      <c r="O387">
        <v>237</v>
      </c>
      <c r="P387" t="b">
        <v>1</v>
      </c>
      <c r="Q387" s="8">
        <f t="shared" ref="Q387:Q450" si="33">E387/D387</f>
        <v>1.05982</v>
      </c>
      <c r="R387" s="10">
        <f t="shared" ref="R387:R450" si="34">IFERROR(E387/O387,0)</f>
        <v>111.79535864978902</v>
      </c>
      <c r="S387" t="s">
        <v>8269</v>
      </c>
      <c r="T387" t="s">
        <v>8311</v>
      </c>
      <c r="U387" t="s">
        <v>8316</v>
      </c>
    </row>
    <row r="388" spans="1:21" ht="43.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s="6">
        <f t="shared" si="30"/>
        <v>42211.617951388886</v>
      </c>
      <c r="L388" s="6">
        <f t="shared" si="31"/>
        <v>42226.617951388886</v>
      </c>
      <c r="M388" s="15">
        <f t="shared" si="32"/>
        <v>2015</v>
      </c>
      <c r="N388" t="b">
        <v>0</v>
      </c>
      <c r="O388">
        <v>13</v>
      </c>
      <c r="P388" t="b">
        <v>1</v>
      </c>
      <c r="Q388" s="8">
        <f t="shared" si="33"/>
        <v>1.0016666666666667</v>
      </c>
      <c r="R388" s="10">
        <f t="shared" si="34"/>
        <v>46.230769230769234</v>
      </c>
      <c r="S388" t="s">
        <v>8269</v>
      </c>
      <c r="T388" t="s">
        <v>8311</v>
      </c>
      <c r="U388" t="s">
        <v>8316</v>
      </c>
    </row>
    <row r="389" spans="1:21" ht="58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s="6">
        <f t="shared" si="30"/>
        <v>42200.343263888884</v>
      </c>
      <c r="L389" s="6">
        <f t="shared" si="31"/>
        <v>42230.916666666664</v>
      </c>
      <c r="M389" s="15">
        <f t="shared" si="32"/>
        <v>2015</v>
      </c>
      <c r="N389" t="b">
        <v>0</v>
      </c>
      <c r="O389">
        <v>562</v>
      </c>
      <c r="P389" t="b">
        <v>1</v>
      </c>
      <c r="Q389" s="8">
        <f t="shared" si="33"/>
        <v>2.1398947368421051</v>
      </c>
      <c r="R389" s="10">
        <f t="shared" si="34"/>
        <v>144.69039145907473</v>
      </c>
      <c r="S389" t="s">
        <v>8269</v>
      </c>
      <c r="T389" t="s">
        <v>8311</v>
      </c>
      <c r="U389" t="s">
        <v>8316</v>
      </c>
    </row>
    <row r="390" spans="1:21" ht="43.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s="6">
        <f t="shared" si="30"/>
        <v>42548.74282407407</v>
      </c>
      <c r="L390" s="6">
        <f t="shared" si="31"/>
        <v>42578.74282407407</v>
      </c>
      <c r="M390" s="15">
        <f t="shared" si="32"/>
        <v>2016</v>
      </c>
      <c r="N390" t="b">
        <v>0</v>
      </c>
      <c r="O390">
        <v>71</v>
      </c>
      <c r="P390" t="b">
        <v>1</v>
      </c>
      <c r="Q390" s="8">
        <f t="shared" si="33"/>
        <v>1.2616000000000001</v>
      </c>
      <c r="R390" s="10">
        <f t="shared" si="34"/>
        <v>88.845070422535215</v>
      </c>
      <c r="S390" t="s">
        <v>8269</v>
      </c>
      <c r="T390" t="s">
        <v>8311</v>
      </c>
      <c r="U390" t="s">
        <v>8316</v>
      </c>
    </row>
    <row r="391" spans="1:21" ht="58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s="6">
        <f t="shared" si="30"/>
        <v>41673.729745370372</v>
      </c>
      <c r="L391" s="6">
        <f t="shared" si="31"/>
        <v>41705.624305555553</v>
      </c>
      <c r="M391" s="15">
        <f t="shared" si="32"/>
        <v>2014</v>
      </c>
      <c r="N391" t="b">
        <v>0</v>
      </c>
      <c r="O391">
        <v>1510</v>
      </c>
      <c r="P391" t="b">
        <v>1</v>
      </c>
      <c r="Q391" s="8">
        <f t="shared" si="33"/>
        <v>1.8153547058823529</v>
      </c>
      <c r="R391" s="10">
        <f t="shared" si="34"/>
        <v>81.75107284768211</v>
      </c>
      <c r="S391" t="s">
        <v>8269</v>
      </c>
      <c r="T391" t="s">
        <v>8311</v>
      </c>
      <c r="U391" t="s">
        <v>8316</v>
      </c>
    </row>
    <row r="392" spans="1:21" ht="43.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s="6">
        <f t="shared" si="30"/>
        <v>42111.703379629624</v>
      </c>
      <c r="L392" s="6">
        <f t="shared" si="31"/>
        <v>42131.703379629624</v>
      </c>
      <c r="M392" s="15">
        <f t="shared" si="32"/>
        <v>2015</v>
      </c>
      <c r="N392" t="b">
        <v>0</v>
      </c>
      <c r="O392">
        <v>14</v>
      </c>
      <c r="P392" t="b">
        <v>1</v>
      </c>
      <c r="Q392" s="8">
        <f t="shared" si="33"/>
        <v>1</v>
      </c>
      <c r="R392" s="10">
        <f t="shared" si="34"/>
        <v>71.428571428571431</v>
      </c>
      <c r="S392" t="s">
        <v>8269</v>
      </c>
      <c r="T392" t="s">
        <v>8311</v>
      </c>
      <c r="U392" t="s">
        <v>8316</v>
      </c>
    </row>
    <row r="393" spans="1:21" ht="43.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s="6">
        <f t="shared" si="30"/>
        <v>40864.708923611106</v>
      </c>
      <c r="L393" s="6">
        <f t="shared" si="31"/>
        <v>40894.707638888889</v>
      </c>
      <c r="M393" s="15">
        <f t="shared" si="32"/>
        <v>2011</v>
      </c>
      <c r="N393" t="b">
        <v>0</v>
      </c>
      <c r="O393">
        <v>193</v>
      </c>
      <c r="P393" t="b">
        <v>1</v>
      </c>
      <c r="Q393" s="8">
        <f t="shared" si="33"/>
        <v>1.0061</v>
      </c>
      <c r="R393" s="10">
        <f t="shared" si="34"/>
        <v>104.25906735751295</v>
      </c>
      <c r="S393" t="s">
        <v>8269</v>
      </c>
      <c r="T393" t="s">
        <v>8311</v>
      </c>
      <c r="U393" t="s">
        <v>8316</v>
      </c>
    </row>
    <row r="394" spans="1:21" ht="43.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s="6">
        <f t="shared" si="30"/>
        <v>40763.383923611109</v>
      </c>
      <c r="L394" s="6">
        <f t="shared" si="31"/>
        <v>40793.791666666664</v>
      </c>
      <c r="M394" s="15">
        <f t="shared" si="32"/>
        <v>2011</v>
      </c>
      <c r="N394" t="b">
        <v>0</v>
      </c>
      <c r="O394">
        <v>206</v>
      </c>
      <c r="P394" t="b">
        <v>1</v>
      </c>
      <c r="Q394" s="8">
        <f t="shared" si="33"/>
        <v>1.009027027027027</v>
      </c>
      <c r="R394" s="10">
        <f t="shared" si="34"/>
        <v>90.616504854368927</v>
      </c>
      <c r="S394" t="s">
        <v>8269</v>
      </c>
      <c r="T394" t="s">
        <v>8311</v>
      </c>
      <c r="U394" t="s">
        <v>8316</v>
      </c>
    </row>
    <row r="395" spans="1:21" ht="43.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s="6">
        <f t="shared" si="30"/>
        <v>41526.375601851847</v>
      </c>
      <c r="L395" s="6">
        <f t="shared" si="31"/>
        <v>41557.375601851847</v>
      </c>
      <c r="M395" s="15">
        <f t="shared" si="32"/>
        <v>2013</v>
      </c>
      <c r="N395" t="b">
        <v>0</v>
      </c>
      <c r="O395">
        <v>351</v>
      </c>
      <c r="P395" t="b">
        <v>1</v>
      </c>
      <c r="Q395" s="8">
        <f t="shared" si="33"/>
        <v>1.10446</v>
      </c>
      <c r="R395" s="10">
        <f t="shared" si="34"/>
        <v>157.33048433048432</v>
      </c>
      <c r="S395" t="s">
        <v>8269</v>
      </c>
      <c r="T395" t="s">
        <v>8311</v>
      </c>
      <c r="U395" t="s">
        <v>8316</v>
      </c>
    </row>
    <row r="396" spans="1:21" ht="43.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s="6">
        <f t="shared" si="30"/>
        <v>42417.48474537037</v>
      </c>
      <c r="L396" s="6">
        <f t="shared" si="31"/>
        <v>42477.443078703705</v>
      </c>
      <c r="M396" s="15">
        <f t="shared" si="32"/>
        <v>2016</v>
      </c>
      <c r="N396" t="b">
        <v>0</v>
      </c>
      <c r="O396">
        <v>50</v>
      </c>
      <c r="P396" t="b">
        <v>1</v>
      </c>
      <c r="Q396" s="8">
        <f t="shared" si="33"/>
        <v>1.118936170212766</v>
      </c>
      <c r="R396" s="10">
        <f t="shared" si="34"/>
        <v>105.18</v>
      </c>
      <c r="S396" t="s">
        <v>8269</v>
      </c>
      <c r="T396" t="s">
        <v>8311</v>
      </c>
      <c r="U396" t="s">
        <v>8316</v>
      </c>
    </row>
    <row r="397" spans="1:21" ht="43.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s="6">
        <f t="shared" si="30"/>
        <v>40990.575925925921</v>
      </c>
      <c r="L397" s="6">
        <f t="shared" si="31"/>
        <v>41026.563888888886</v>
      </c>
      <c r="M397" s="15">
        <f t="shared" si="32"/>
        <v>2012</v>
      </c>
      <c r="N397" t="b">
        <v>0</v>
      </c>
      <c r="O397">
        <v>184</v>
      </c>
      <c r="P397" t="b">
        <v>1</v>
      </c>
      <c r="Q397" s="8">
        <f t="shared" si="33"/>
        <v>1.0804450000000001</v>
      </c>
      <c r="R397" s="10">
        <f t="shared" si="34"/>
        <v>58.719836956521746</v>
      </c>
      <c r="S397" t="s">
        <v>8269</v>
      </c>
      <c r="T397" t="s">
        <v>8311</v>
      </c>
      <c r="U397" t="s">
        <v>8316</v>
      </c>
    </row>
    <row r="398" spans="1:21" ht="43.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s="6">
        <f t="shared" si="30"/>
        <v>41082.231550925928</v>
      </c>
      <c r="L398" s="6">
        <f t="shared" si="31"/>
        <v>41097.231550925928</v>
      </c>
      <c r="M398" s="15">
        <f t="shared" si="32"/>
        <v>2012</v>
      </c>
      <c r="N398" t="b">
        <v>0</v>
      </c>
      <c r="O398">
        <v>196</v>
      </c>
      <c r="P398" t="b">
        <v>1</v>
      </c>
      <c r="Q398" s="8">
        <f t="shared" si="33"/>
        <v>1.0666666666666667</v>
      </c>
      <c r="R398" s="10">
        <f t="shared" si="34"/>
        <v>81.632653061224488</v>
      </c>
      <c r="S398" t="s">
        <v>8269</v>
      </c>
      <c r="T398" t="s">
        <v>8311</v>
      </c>
      <c r="U398" t="s">
        <v>8316</v>
      </c>
    </row>
    <row r="399" spans="1:21" ht="58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s="6">
        <f t="shared" si="30"/>
        <v>40379.443101851852</v>
      </c>
      <c r="L399" s="6">
        <f t="shared" si="31"/>
        <v>40421.822222222218</v>
      </c>
      <c r="M399" s="15">
        <f t="shared" si="32"/>
        <v>2010</v>
      </c>
      <c r="N399" t="b">
        <v>0</v>
      </c>
      <c r="O399">
        <v>229</v>
      </c>
      <c r="P399" t="b">
        <v>1</v>
      </c>
      <c r="Q399" s="8">
        <f t="shared" si="33"/>
        <v>1.0390027322404372</v>
      </c>
      <c r="R399" s="10">
        <f t="shared" si="34"/>
        <v>56.460043668122275</v>
      </c>
      <c r="S399" t="s">
        <v>8269</v>
      </c>
      <c r="T399" t="s">
        <v>8311</v>
      </c>
      <c r="U399" t="s">
        <v>8316</v>
      </c>
    </row>
    <row r="400" spans="1:21" ht="43.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s="6">
        <f t="shared" si="30"/>
        <v>42078.459791666661</v>
      </c>
      <c r="L400" s="6">
        <f t="shared" si="31"/>
        <v>42123.459791666661</v>
      </c>
      <c r="M400" s="15">
        <f t="shared" si="32"/>
        <v>2015</v>
      </c>
      <c r="N400" t="b">
        <v>0</v>
      </c>
      <c r="O400">
        <v>67</v>
      </c>
      <c r="P400" t="b">
        <v>1</v>
      </c>
      <c r="Q400" s="8">
        <f t="shared" si="33"/>
        <v>1.2516</v>
      </c>
      <c r="R400" s="10">
        <f t="shared" si="34"/>
        <v>140.1044776119403</v>
      </c>
      <c r="S400" t="s">
        <v>8269</v>
      </c>
      <c r="T400" t="s">
        <v>8311</v>
      </c>
      <c r="U400" t="s">
        <v>8316</v>
      </c>
    </row>
    <row r="401" spans="1:21" ht="58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s="6">
        <f t="shared" si="30"/>
        <v>42687.542442129627</v>
      </c>
      <c r="L401" s="6">
        <f t="shared" si="31"/>
        <v>42718.166666666664</v>
      </c>
      <c r="M401" s="15">
        <f t="shared" si="32"/>
        <v>2016</v>
      </c>
      <c r="N401" t="b">
        <v>0</v>
      </c>
      <c r="O401">
        <v>95</v>
      </c>
      <c r="P401" t="b">
        <v>1</v>
      </c>
      <c r="Q401" s="8">
        <f t="shared" si="33"/>
        <v>1.0680499999999999</v>
      </c>
      <c r="R401" s="10">
        <f t="shared" si="34"/>
        <v>224.85263157894738</v>
      </c>
      <c r="S401" t="s">
        <v>8269</v>
      </c>
      <c r="T401" t="s">
        <v>8311</v>
      </c>
      <c r="U401" t="s">
        <v>8316</v>
      </c>
    </row>
    <row r="402" spans="1:21" ht="43.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s="6">
        <f t="shared" si="30"/>
        <v>41745.302627314813</v>
      </c>
      <c r="L402" s="6">
        <f t="shared" si="31"/>
        <v>41775.8125</v>
      </c>
      <c r="M402" s="15">
        <f t="shared" si="32"/>
        <v>2014</v>
      </c>
      <c r="N402" t="b">
        <v>0</v>
      </c>
      <c r="O402">
        <v>62</v>
      </c>
      <c r="P402" t="b">
        <v>1</v>
      </c>
      <c r="Q402" s="8">
        <f t="shared" si="33"/>
        <v>1.1230249999999999</v>
      </c>
      <c r="R402" s="10">
        <f t="shared" si="34"/>
        <v>181.13306451612902</v>
      </c>
      <c r="S402" t="s">
        <v>8269</v>
      </c>
      <c r="T402" t="s">
        <v>8311</v>
      </c>
      <c r="U402" t="s">
        <v>8316</v>
      </c>
    </row>
    <row r="403" spans="1:21" ht="43.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s="6">
        <f t="shared" si="30"/>
        <v>40732.508912037032</v>
      </c>
      <c r="L403" s="6">
        <f t="shared" si="31"/>
        <v>40762.508912037032</v>
      </c>
      <c r="M403" s="15">
        <f t="shared" si="32"/>
        <v>2011</v>
      </c>
      <c r="N403" t="b">
        <v>0</v>
      </c>
      <c r="O403">
        <v>73</v>
      </c>
      <c r="P403" t="b">
        <v>1</v>
      </c>
      <c r="Q403" s="8">
        <f t="shared" si="33"/>
        <v>1.0381199999999999</v>
      </c>
      <c r="R403" s="10">
        <f t="shared" si="34"/>
        <v>711.04109589041093</v>
      </c>
      <c r="S403" t="s">
        <v>8269</v>
      </c>
      <c r="T403" t="s">
        <v>8311</v>
      </c>
      <c r="U403" t="s">
        <v>8316</v>
      </c>
    </row>
    <row r="404" spans="1:21" ht="58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s="6">
        <f t="shared" si="30"/>
        <v>42292.206215277773</v>
      </c>
      <c r="L404" s="6">
        <f t="shared" si="31"/>
        <v>42313.247881944444</v>
      </c>
      <c r="M404" s="15">
        <f t="shared" si="32"/>
        <v>2015</v>
      </c>
      <c r="N404" t="b">
        <v>0</v>
      </c>
      <c r="O404">
        <v>43</v>
      </c>
      <c r="P404" t="b">
        <v>1</v>
      </c>
      <c r="Q404" s="8">
        <f t="shared" si="33"/>
        <v>1.4165000000000001</v>
      </c>
      <c r="R404" s="10">
        <f t="shared" si="34"/>
        <v>65.883720930232556</v>
      </c>
      <c r="S404" t="s">
        <v>8269</v>
      </c>
      <c r="T404" t="s">
        <v>8311</v>
      </c>
      <c r="U404" t="s">
        <v>8316</v>
      </c>
    </row>
    <row r="405" spans="1:21" ht="43.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s="6">
        <f t="shared" si="30"/>
        <v>40717.977326388886</v>
      </c>
      <c r="L405" s="6">
        <f t="shared" si="31"/>
        <v>40764.963888888888</v>
      </c>
      <c r="M405" s="15">
        <f t="shared" si="32"/>
        <v>2011</v>
      </c>
      <c r="N405" t="b">
        <v>0</v>
      </c>
      <c r="O405">
        <v>70</v>
      </c>
      <c r="P405" t="b">
        <v>1</v>
      </c>
      <c r="Q405" s="8">
        <f t="shared" si="33"/>
        <v>1.0526</v>
      </c>
      <c r="R405" s="10">
        <f t="shared" si="34"/>
        <v>75.185714285714283</v>
      </c>
      <c r="S405" t="s">
        <v>8269</v>
      </c>
      <c r="T405" t="s">
        <v>8311</v>
      </c>
      <c r="U405" t="s">
        <v>8316</v>
      </c>
    </row>
    <row r="406" spans="1:21" ht="43.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s="6">
        <f t="shared" si="30"/>
        <v>41646.294699074067</v>
      </c>
      <c r="L406" s="6">
        <f t="shared" si="31"/>
        <v>41675.62777777778</v>
      </c>
      <c r="M406" s="15">
        <f t="shared" si="32"/>
        <v>2014</v>
      </c>
      <c r="N406" t="b">
        <v>0</v>
      </c>
      <c r="O406">
        <v>271</v>
      </c>
      <c r="P406" t="b">
        <v>1</v>
      </c>
      <c r="Q406" s="8">
        <f t="shared" si="33"/>
        <v>1.0309142857142857</v>
      </c>
      <c r="R406" s="10">
        <f t="shared" si="34"/>
        <v>133.14391143911439</v>
      </c>
      <c r="S406" t="s">
        <v>8269</v>
      </c>
      <c r="T406" t="s">
        <v>8311</v>
      </c>
      <c r="U406" t="s">
        <v>8316</v>
      </c>
    </row>
    <row r="407" spans="1:21" ht="43.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s="6">
        <f t="shared" si="30"/>
        <v>41673.751608796294</v>
      </c>
      <c r="L407" s="6">
        <f t="shared" si="31"/>
        <v>41703.751608796294</v>
      </c>
      <c r="M407" s="15">
        <f t="shared" si="32"/>
        <v>2014</v>
      </c>
      <c r="N407" t="b">
        <v>0</v>
      </c>
      <c r="O407">
        <v>55</v>
      </c>
      <c r="P407" t="b">
        <v>1</v>
      </c>
      <c r="Q407" s="8">
        <f t="shared" si="33"/>
        <v>1.0765957446808512</v>
      </c>
      <c r="R407" s="10">
        <f t="shared" si="34"/>
        <v>55.2</v>
      </c>
      <c r="S407" t="s">
        <v>8269</v>
      </c>
      <c r="T407" t="s">
        <v>8311</v>
      </c>
      <c r="U407" t="s">
        <v>8316</v>
      </c>
    </row>
    <row r="408" spans="1:21" ht="43.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s="6">
        <f t="shared" si="30"/>
        <v>40637.82913194444</v>
      </c>
      <c r="L408" s="6">
        <f t="shared" si="31"/>
        <v>40671.915972222218</v>
      </c>
      <c r="M408" s="15">
        <f t="shared" si="32"/>
        <v>2011</v>
      </c>
      <c r="N408" t="b">
        <v>0</v>
      </c>
      <c r="O408">
        <v>35</v>
      </c>
      <c r="P408" t="b">
        <v>1</v>
      </c>
      <c r="Q408" s="8">
        <f t="shared" si="33"/>
        <v>1.0770464285714285</v>
      </c>
      <c r="R408" s="10">
        <f t="shared" si="34"/>
        <v>86.163714285714292</v>
      </c>
      <c r="S408" t="s">
        <v>8269</v>
      </c>
      <c r="T408" t="s">
        <v>8311</v>
      </c>
      <c r="U408" t="s">
        <v>8316</v>
      </c>
    </row>
    <row r="409" spans="1:21" ht="43.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s="6">
        <f t="shared" si="30"/>
        <v>40806.537615740737</v>
      </c>
      <c r="L409" s="6">
        <f t="shared" si="31"/>
        <v>40866.579282407409</v>
      </c>
      <c r="M409" s="15">
        <f t="shared" si="32"/>
        <v>2011</v>
      </c>
      <c r="N409" t="b">
        <v>0</v>
      </c>
      <c r="O409">
        <v>22</v>
      </c>
      <c r="P409" t="b">
        <v>1</v>
      </c>
      <c r="Q409" s="8">
        <f t="shared" si="33"/>
        <v>1.0155000000000001</v>
      </c>
      <c r="R409" s="10">
        <f t="shared" si="34"/>
        <v>92.318181818181813</v>
      </c>
      <c r="S409" t="s">
        <v>8269</v>
      </c>
      <c r="T409" t="s">
        <v>8311</v>
      </c>
      <c r="U409" t="s">
        <v>8316</v>
      </c>
    </row>
    <row r="410" spans="1:21" ht="43.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s="6">
        <f t="shared" si="30"/>
        <v>41543.402662037035</v>
      </c>
      <c r="L410" s="6">
        <f t="shared" si="31"/>
        <v>41583.444328703699</v>
      </c>
      <c r="M410" s="15">
        <f t="shared" si="32"/>
        <v>2013</v>
      </c>
      <c r="N410" t="b">
        <v>0</v>
      </c>
      <c r="O410">
        <v>38</v>
      </c>
      <c r="P410" t="b">
        <v>1</v>
      </c>
      <c r="Q410" s="8">
        <f t="shared" si="33"/>
        <v>1.0143766666666667</v>
      </c>
      <c r="R410" s="10">
        <f t="shared" si="34"/>
        <v>160.16473684210527</v>
      </c>
      <c r="S410" t="s">
        <v>8269</v>
      </c>
      <c r="T410" t="s">
        <v>8311</v>
      </c>
      <c r="U410" t="s">
        <v>8316</v>
      </c>
    </row>
    <row r="411" spans="1:21" ht="43.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s="6">
        <f t="shared" si="30"/>
        <v>42543.529444444437</v>
      </c>
      <c r="L411" s="6">
        <f t="shared" si="31"/>
        <v>42573.529444444437</v>
      </c>
      <c r="M411" s="15">
        <f t="shared" si="32"/>
        <v>2016</v>
      </c>
      <c r="N411" t="b">
        <v>0</v>
      </c>
      <c r="O411">
        <v>15</v>
      </c>
      <c r="P411" t="b">
        <v>1</v>
      </c>
      <c r="Q411" s="8">
        <f t="shared" si="33"/>
        <v>1.3680000000000001</v>
      </c>
      <c r="R411" s="10">
        <f t="shared" si="34"/>
        <v>45.6</v>
      </c>
      <c r="S411" t="s">
        <v>8269</v>
      </c>
      <c r="T411" t="s">
        <v>8311</v>
      </c>
      <c r="U411" t="s">
        <v>8316</v>
      </c>
    </row>
    <row r="412" spans="1:21" ht="43.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s="6">
        <f t="shared" si="30"/>
        <v>42113.648113425923</v>
      </c>
      <c r="L412" s="6">
        <f t="shared" si="31"/>
        <v>42173.648113425923</v>
      </c>
      <c r="M412" s="15">
        <f t="shared" si="32"/>
        <v>2015</v>
      </c>
      <c r="N412" t="b">
        <v>0</v>
      </c>
      <c r="O412">
        <v>7</v>
      </c>
      <c r="P412" t="b">
        <v>1</v>
      </c>
      <c r="Q412" s="8">
        <f t="shared" si="33"/>
        <v>1.2829999999999999</v>
      </c>
      <c r="R412" s="10">
        <f t="shared" si="34"/>
        <v>183.28571428571428</v>
      </c>
      <c r="S412" t="s">
        <v>8269</v>
      </c>
      <c r="T412" t="s">
        <v>8311</v>
      </c>
      <c r="U412" t="s">
        <v>8316</v>
      </c>
    </row>
    <row r="413" spans="1:21" ht="43.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s="6">
        <f t="shared" si="30"/>
        <v>41597.842638888884</v>
      </c>
      <c r="L413" s="6">
        <f t="shared" si="31"/>
        <v>41629.875</v>
      </c>
      <c r="M413" s="15">
        <f t="shared" si="32"/>
        <v>2013</v>
      </c>
      <c r="N413" t="b">
        <v>0</v>
      </c>
      <c r="O413">
        <v>241</v>
      </c>
      <c r="P413" t="b">
        <v>1</v>
      </c>
      <c r="Q413" s="8">
        <f t="shared" si="33"/>
        <v>1.0105</v>
      </c>
      <c r="R413" s="10">
        <f t="shared" si="34"/>
        <v>125.78838174273859</v>
      </c>
      <c r="S413" t="s">
        <v>8269</v>
      </c>
      <c r="T413" t="s">
        <v>8311</v>
      </c>
      <c r="U413" t="s">
        <v>8316</v>
      </c>
    </row>
    <row r="414" spans="1:21" ht="58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s="6">
        <f t="shared" si="30"/>
        <v>41099.409467592588</v>
      </c>
      <c r="L414" s="6">
        <f t="shared" si="31"/>
        <v>41115.409467592588</v>
      </c>
      <c r="M414" s="15">
        <f t="shared" si="32"/>
        <v>2012</v>
      </c>
      <c r="N414" t="b">
        <v>0</v>
      </c>
      <c r="O414">
        <v>55</v>
      </c>
      <c r="P414" t="b">
        <v>1</v>
      </c>
      <c r="Q414" s="8">
        <f t="shared" si="33"/>
        <v>1.2684</v>
      </c>
      <c r="R414" s="10">
        <f t="shared" si="34"/>
        <v>57.654545454545456</v>
      </c>
      <c r="S414" t="s">
        <v>8269</v>
      </c>
      <c r="T414" t="s">
        <v>8311</v>
      </c>
      <c r="U414" t="s">
        <v>8316</v>
      </c>
    </row>
    <row r="415" spans="1:21" ht="43.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s="6">
        <f t="shared" si="30"/>
        <v>41079.54410879629</v>
      </c>
      <c r="L415" s="6">
        <f t="shared" si="31"/>
        <v>41109.54410879629</v>
      </c>
      <c r="M415" s="15">
        <f t="shared" si="32"/>
        <v>2012</v>
      </c>
      <c r="N415" t="b">
        <v>0</v>
      </c>
      <c r="O415">
        <v>171</v>
      </c>
      <c r="P415" t="b">
        <v>1</v>
      </c>
      <c r="Q415" s="8">
        <f t="shared" si="33"/>
        <v>1.0508593749999999</v>
      </c>
      <c r="R415" s="10">
        <f t="shared" si="34"/>
        <v>78.660818713450297</v>
      </c>
      <c r="S415" t="s">
        <v>8269</v>
      </c>
      <c r="T415" t="s">
        <v>8311</v>
      </c>
      <c r="U415" t="s">
        <v>8316</v>
      </c>
    </row>
    <row r="416" spans="1:21" ht="43.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s="6">
        <f t="shared" si="30"/>
        <v>41528.72991898148</v>
      </c>
      <c r="L416" s="6">
        <f t="shared" si="31"/>
        <v>41558.72991898148</v>
      </c>
      <c r="M416" s="15">
        <f t="shared" si="32"/>
        <v>2013</v>
      </c>
      <c r="N416" t="b">
        <v>0</v>
      </c>
      <c r="O416">
        <v>208</v>
      </c>
      <c r="P416" t="b">
        <v>1</v>
      </c>
      <c r="Q416" s="8">
        <f t="shared" si="33"/>
        <v>1.0285405405405406</v>
      </c>
      <c r="R416" s="10">
        <f t="shared" si="34"/>
        <v>91.480769230769226</v>
      </c>
      <c r="S416" t="s">
        <v>8269</v>
      </c>
      <c r="T416" t="s">
        <v>8311</v>
      </c>
      <c r="U416" t="s">
        <v>8316</v>
      </c>
    </row>
    <row r="417" spans="1:21" ht="58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s="6">
        <f t="shared" si="30"/>
        <v>41904.518541666665</v>
      </c>
      <c r="L417" s="6">
        <f t="shared" si="31"/>
        <v>41929.166666666664</v>
      </c>
      <c r="M417" s="15">
        <f t="shared" si="32"/>
        <v>2014</v>
      </c>
      <c r="N417" t="b">
        <v>0</v>
      </c>
      <c r="O417">
        <v>21</v>
      </c>
      <c r="P417" t="b">
        <v>1</v>
      </c>
      <c r="Q417" s="8">
        <f t="shared" si="33"/>
        <v>1.0214714285714286</v>
      </c>
      <c r="R417" s="10">
        <f t="shared" si="34"/>
        <v>68.09809523809524</v>
      </c>
      <c r="S417" t="s">
        <v>8269</v>
      </c>
      <c r="T417" t="s">
        <v>8311</v>
      </c>
      <c r="U417" t="s">
        <v>8316</v>
      </c>
    </row>
    <row r="418" spans="1:21" ht="43.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s="6">
        <f t="shared" si="30"/>
        <v>41648.062858796293</v>
      </c>
      <c r="L418" s="6">
        <f t="shared" si="31"/>
        <v>41678.062858796293</v>
      </c>
      <c r="M418" s="15">
        <f t="shared" si="32"/>
        <v>2014</v>
      </c>
      <c r="N418" t="b">
        <v>0</v>
      </c>
      <c r="O418">
        <v>25</v>
      </c>
      <c r="P418" t="b">
        <v>1</v>
      </c>
      <c r="Q418" s="8">
        <f t="shared" si="33"/>
        <v>1.2021700000000002</v>
      </c>
      <c r="R418" s="10">
        <f t="shared" si="34"/>
        <v>48.086800000000004</v>
      </c>
      <c r="S418" t="s">
        <v>8269</v>
      </c>
      <c r="T418" t="s">
        <v>8311</v>
      </c>
      <c r="U418" t="s">
        <v>8316</v>
      </c>
    </row>
    <row r="419" spans="1:21" ht="43.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s="6">
        <f t="shared" si="30"/>
        <v>41360.637268518512</v>
      </c>
      <c r="L419" s="6">
        <f t="shared" si="31"/>
        <v>41371.856249999997</v>
      </c>
      <c r="M419" s="15">
        <f t="shared" si="32"/>
        <v>2013</v>
      </c>
      <c r="N419" t="b">
        <v>0</v>
      </c>
      <c r="O419">
        <v>52</v>
      </c>
      <c r="P419" t="b">
        <v>1</v>
      </c>
      <c r="Q419" s="8">
        <f t="shared" si="33"/>
        <v>1.0024761904761905</v>
      </c>
      <c r="R419" s="10">
        <f t="shared" si="34"/>
        <v>202.42307692307693</v>
      </c>
      <c r="S419" t="s">
        <v>8269</v>
      </c>
      <c r="T419" t="s">
        <v>8311</v>
      </c>
      <c r="U419" t="s">
        <v>8316</v>
      </c>
    </row>
    <row r="420" spans="1:21" ht="43.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s="6">
        <f t="shared" si="30"/>
        <v>42177.94903935185</v>
      </c>
      <c r="L420" s="6">
        <f t="shared" si="31"/>
        <v>42207.94903935185</v>
      </c>
      <c r="M420" s="15">
        <f t="shared" si="32"/>
        <v>2015</v>
      </c>
      <c r="N420" t="b">
        <v>0</v>
      </c>
      <c r="O420">
        <v>104</v>
      </c>
      <c r="P420" t="b">
        <v>1</v>
      </c>
      <c r="Q420" s="8">
        <f t="shared" si="33"/>
        <v>1.0063392857142857</v>
      </c>
      <c r="R420" s="10">
        <f t="shared" si="34"/>
        <v>216.75</v>
      </c>
      <c r="S420" t="s">
        <v>8269</v>
      </c>
      <c r="T420" t="s">
        <v>8311</v>
      </c>
      <c r="U420" t="s">
        <v>8316</v>
      </c>
    </row>
    <row r="421" spans="1:21" ht="43.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s="6">
        <f t="shared" si="30"/>
        <v>41394.509108796294</v>
      </c>
      <c r="L421" s="6">
        <f t="shared" si="31"/>
        <v>41454.509108796294</v>
      </c>
      <c r="M421" s="15">
        <f t="shared" si="32"/>
        <v>2013</v>
      </c>
      <c r="N421" t="b">
        <v>0</v>
      </c>
      <c r="O421">
        <v>73</v>
      </c>
      <c r="P421" t="b">
        <v>1</v>
      </c>
      <c r="Q421" s="8">
        <f t="shared" si="33"/>
        <v>1.004375</v>
      </c>
      <c r="R421" s="10">
        <f t="shared" si="34"/>
        <v>110.06849315068493</v>
      </c>
      <c r="S421" t="s">
        <v>8269</v>
      </c>
      <c r="T421" t="s">
        <v>8311</v>
      </c>
      <c r="U421" t="s">
        <v>8316</v>
      </c>
    </row>
    <row r="422" spans="1:21" ht="43.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s="6">
        <f t="shared" si="30"/>
        <v>41681.903136574074</v>
      </c>
      <c r="L422" s="6">
        <f t="shared" si="31"/>
        <v>41711.861469907402</v>
      </c>
      <c r="M422" s="15">
        <f t="shared" si="32"/>
        <v>2014</v>
      </c>
      <c r="N422" t="b">
        <v>0</v>
      </c>
      <c r="O422">
        <v>3</v>
      </c>
      <c r="P422" t="b">
        <v>0</v>
      </c>
      <c r="Q422" s="8">
        <f t="shared" si="33"/>
        <v>4.3939393939393936E-3</v>
      </c>
      <c r="R422" s="10">
        <f t="shared" si="34"/>
        <v>4.833333333333333</v>
      </c>
      <c r="S422" t="s">
        <v>8270</v>
      </c>
      <c r="T422" t="s">
        <v>8311</v>
      </c>
      <c r="U422" t="s">
        <v>8317</v>
      </c>
    </row>
    <row r="423" spans="1:21" ht="58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s="6">
        <f t="shared" si="30"/>
        <v>42177.158055555548</v>
      </c>
      <c r="L423" s="6">
        <f t="shared" si="31"/>
        <v>42237.158055555548</v>
      </c>
      <c r="M423" s="15">
        <f t="shared" si="32"/>
        <v>2015</v>
      </c>
      <c r="N423" t="b">
        <v>0</v>
      </c>
      <c r="O423">
        <v>6</v>
      </c>
      <c r="P423" t="b">
        <v>0</v>
      </c>
      <c r="Q423" s="8">
        <f t="shared" si="33"/>
        <v>2.0066666666666667E-2</v>
      </c>
      <c r="R423" s="10">
        <f t="shared" si="34"/>
        <v>50.166666666666664</v>
      </c>
      <c r="S423" t="s">
        <v>8270</v>
      </c>
      <c r="T423" t="s">
        <v>8311</v>
      </c>
      <c r="U423" t="s">
        <v>8317</v>
      </c>
    </row>
    <row r="424" spans="1:21" ht="43.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s="6">
        <f t="shared" si="30"/>
        <v>41862.927048611113</v>
      </c>
      <c r="L424" s="6">
        <f t="shared" si="31"/>
        <v>41892.927048611113</v>
      </c>
      <c r="M424" s="15">
        <f t="shared" si="32"/>
        <v>2014</v>
      </c>
      <c r="N424" t="b">
        <v>0</v>
      </c>
      <c r="O424">
        <v>12</v>
      </c>
      <c r="P424" t="b">
        <v>0</v>
      </c>
      <c r="Q424" s="8">
        <f t="shared" si="33"/>
        <v>1.0749999999999999E-2</v>
      </c>
      <c r="R424" s="10">
        <f t="shared" si="34"/>
        <v>35.833333333333336</v>
      </c>
      <c r="S424" t="s">
        <v>8270</v>
      </c>
      <c r="T424" t="s">
        <v>8311</v>
      </c>
      <c r="U424" t="s">
        <v>8317</v>
      </c>
    </row>
    <row r="425" spans="1:21" ht="43.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s="6">
        <f t="shared" si="30"/>
        <v>41400.592939814815</v>
      </c>
      <c r="L425" s="6">
        <f t="shared" si="31"/>
        <v>41430.592939814815</v>
      </c>
      <c r="M425" s="15">
        <f t="shared" si="32"/>
        <v>2013</v>
      </c>
      <c r="N425" t="b">
        <v>0</v>
      </c>
      <c r="O425">
        <v>13</v>
      </c>
      <c r="P425" t="b">
        <v>0</v>
      </c>
      <c r="Q425" s="8">
        <f t="shared" si="33"/>
        <v>7.6499999999999997E-3</v>
      </c>
      <c r="R425" s="10">
        <f t="shared" si="34"/>
        <v>11.76923076923077</v>
      </c>
      <c r="S425" t="s">
        <v>8270</v>
      </c>
      <c r="T425" t="s">
        <v>8311</v>
      </c>
      <c r="U425" t="s">
        <v>8317</v>
      </c>
    </row>
    <row r="426" spans="1:21" ht="43.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s="6">
        <f t="shared" si="30"/>
        <v>40934.042812499996</v>
      </c>
      <c r="L426" s="6">
        <f t="shared" si="31"/>
        <v>40994.001145833332</v>
      </c>
      <c r="M426" s="15">
        <f t="shared" si="32"/>
        <v>2012</v>
      </c>
      <c r="N426" t="b">
        <v>0</v>
      </c>
      <c r="O426">
        <v>5</v>
      </c>
      <c r="P426" t="b">
        <v>0</v>
      </c>
      <c r="Q426" s="8">
        <f t="shared" si="33"/>
        <v>6.7966666666666675E-2</v>
      </c>
      <c r="R426" s="10">
        <f t="shared" si="34"/>
        <v>40.78</v>
      </c>
      <c r="S426" t="s">
        <v>8270</v>
      </c>
      <c r="T426" t="s">
        <v>8311</v>
      </c>
      <c r="U426" t="s">
        <v>8317</v>
      </c>
    </row>
    <row r="427" spans="1:21" ht="43.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s="6">
        <f t="shared" si="30"/>
        <v>42275.527824074066</v>
      </c>
      <c r="L427" s="6">
        <f t="shared" si="31"/>
        <v>42335.569490740738</v>
      </c>
      <c r="M427" s="15">
        <f t="shared" si="32"/>
        <v>2015</v>
      </c>
      <c r="N427" t="b">
        <v>0</v>
      </c>
      <c r="O427">
        <v>2</v>
      </c>
      <c r="P427" t="b">
        <v>0</v>
      </c>
      <c r="Q427" s="8">
        <f t="shared" si="33"/>
        <v>1.2E-4</v>
      </c>
      <c r="R427" s="10">
        <f t="shared" si="34"/>
        <v>3</v>
      </c>
      <c r="S427" t="s">
        <v>8270</v>
      </c>
      <c r="T427" t="s">
        <v>8311</v>
      </c>
      <c r="U427" t="s">
        <v>8317</v>
      </c>
    </row>
    <row r="428" spans="1:21" ht="43.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s="6">
        <f t="shared" si="30"/>
        <v>42400.378634259258</v>
      </c>
      <c r="L428" s="6">
        <f t="shared" si="31"/>
        <v>42430.378634259258</v>
      </c>
      <c r="M428" s="15">
        <f t="shared" si="32"/>
        <v>2016</v>
      </c>
      <c r="N428" t="b">
        <v>0</v>
      </c>
      <c r="O428">
        <v>8</v>
      </c>
      <c r="P428" t="b">
        <v>0</v>
      </c>
      <c r="Q428" s="8">
        <f t="shared" si="33"/>
        <v>1.3299999999999999E-2</v>
      </c>
      <c r="R428" s="10">
        <f t="shared" si="34"/>
        <v>16.625</v>
      </c>
      <c r="S428" t="s">
        <v>8270</v>
      </c>
      <c r="T428" t="s">
        <v>8311</v>
      </c>
      <c r="U428" t="s">
        <v>8317</v>
      </c>
    </row>
    <row r="429" spans="1:21" ht="58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s="6">
        <f t="shared" si="30"/>
        <v>42285.575694444444</v>
      </c>
      <c r="L429" s="6">
        <f t="shared" si="31"/>
        <v>42299.457638888889</v>
      </c>
      <c r="M429" s="15">
        <f t="shared" si="32"/>
        <v>2015</v>
      </c>
      <c r="N429" t="b">
        <v>0</v>
      </c>
      <c r="O429">
        <v>0</v>
      </c>
      <c r="P429" t="b">
        <v>0</v>
      </c>
      <c r="Q429" s="8">
        <f t="shared" si="33"/>
        <v>0</v>
      </c>
      <c r="R429" s="10">
        <f t="shared" si="34"/>
        <v>0</v>
      </c>
      <c r="S429" t="s">
        <v>8270</v>
      </c>
      <c r="T429" t="s">
        <v>8311</v>
      </c>
      <c r="U429" t="s">
        <v>8317</v>
      </c>
    </row>
    <row r="430" spans="1:21" ht="29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s="6">
        <f t="shared" si="30"/>
        <v>41778.433391203704</v>
      </c>
      <c r="L430" s="6">
        <f t="shared" si="31"/>
        <v>41806.583333333328</v>
      </c>
      <c r="M430" s="15">
        <f t="shared" si="32"/>
        <v>2014</v>
      </c>
      <c r="N430" t="b">
        <v>0</v>
      </c>
      <c r="O430">
        <v>13</v>
      </c>
      <c r="P430" t="b">
        <v>0</v>
      </c>
      <c r="Q430" s="8">
        <f t="shared" si="33"/>
        <v>5.6333333333333332E-2</v>
      </c>
      <c r="R430" s="10">
        <f t="shared" si="34"/>
        <v>52</v>
      </c>
      <c r="S430" t="s">
        <v>8270</v>
      </c>
      <c r="T430" t="s">
        <v>8311</v>
      </c>
      <c r="U430" t="s">
        <v>8317</v>
      </c>
    </row>
    <row r="431" spans="1:21" ht="58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s="6">
        <f t="shared" si="30"/>
        <v>40070.568078703705</v>
      </c>
      <c r="L431" s="6">
        <f t="shared" si="31"/>
        <v>40143.874305555553</v>
      </c>
      <c r="M431" s="15">
        <f t="shared" si="32"/>
        <v>2009</v>
      </c>
      <c r="N431" t="b">
        <v>0</v>
      </c>
      <c r="O431">
        <v>0</v>
      </c>
      <c r="P431" t="b">
        <v>0</v>
      </c>
      <c r="Q431" s="8">
        <f t="shared" si="33"/>
        <v>0</v>
      </c>
      <c r="R431" s="10">
        <f t="shared" si="34"/>
        <v>0</v>
      </c>
      <c r="S431" t="s">
        <v>8270</v>
      </c>
      <c r="T431" t="s">
        <v>8311</v>
      </c>
      <c r="U431" t="s">
        <v>8317</v>
      </c>
    </row>
    <row r="432" spans="1:21" ht="43.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s="6">
        <f t="shared" si="30"/>
        <v>41512.773923611108</v>
      </c>
      <c r="L432" s="6">
        <f t="shared" si="31"/>
        <v>41527.773923611108</v>
      </c>
      <c r="M432" s="15">
        <f t="shared" si="32"/>
        <v>2013</v>
      </c>
      <c r="N432" t="b">
        <v>0</v>
      </c>
      <c r="O432">
        <v>5</v>
      </c>
      <c r="P432" t="b">
        <v>0</v>
      </c>
      <c r="Q432" s="8">
        <f t="shared" si="33"/>
        <v>2.4E-2</v>
      </c>
      <c r="R432" s="10">
        <f t="shared" si="34"/>
        <v>4.8</v>
      </c>
      <c r="S432" t="s">
        <v>8270</v>
      </c>
      <c r="T432" t="s">
        <v>8311</v>
      </c>
      <c r="U432" t="s">
        <v>8317</v>
      </c>
    </row>
    <row r="433" spans="1:21" ht="43.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s="6">
        <f t="shared" si="30"/>
        <v>42526.537997685184</v>
      </c>
      <c r="L433" s="6">
        <f t="shared" si="31"/>
        <v>42556.537997685184</v>
      </c>
      <c r="M433" s="15">
        <f t="shared" si="32"/>
        <v>2016</v>
      </c>
      <c r="N433" t="b">
        <v>0</v>
      </c>
      <c r="O433">
        <v>8</v>
      </c>
      <c r="P433" t="b">
        <v>0</v>
      </c>
      <c r="Q433" s="8">
        <f t="shared" si="33"/>
        <v>0.13833333333333334</v>
      </c>
      <c r="R433" s="10">
        <f t="shared" si="34"/>
        <v>51.875</v>
      </c>
      <c r="S433" t="s">
        <v>8270</v>
      </c>
      <c r="T433" t="s">
        <v>8311</v>
      </c>
      <c r="U433" t="s">
        <v>8317</v>
      </c>
    </row>
    <row r="434" spans="1:21" ht="58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s="6">
        <f t="shared" si="30"/>
        <v>42238.39329861111</v>
      </c>
      <c r="L434" s="6">
        <f t="shared" si="31"/>
        <v>42298.39329861111</v>
      </c>
      <c r="M434" s="15">
        <f t="shared" si="32"/>
        <v>2015</v>
      </c>
      <c r="N434" t="b">
        <v>0</v>
      </c>
      <c r="O434">
        <v>8</v>
      </c>
      <c r="P434" t="b">
        <v>0</v>
      </c>
      <c r="Q434" s="8">
        <f t="shared" si="33"/>
        <v>9.5000000000000001E-2</v>
      </c>
      <c r="R434" s="10">
        <f t="shared" si="34"/>
        <v>71.25</v>
      </c>
      <c r="S434" t="s">
        <v>8270</v>
      </c>
      <c r="T434" t="s">
        <v>8311</v>
      </c>
      <c r="U434" t="s">
        <v>8317</v>
      </c>
    </row>
    <row r="435" spans="1:21" ht="58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s="6">
        <f t="shared" si="30"/>
        <v>42228.296550925923</v>
      </c>
      <c r="L435" s="6">
        <f t="shared" si="31"/>
        <v>42288.296550925923</v>
      </c>
      <c r="M435" s="15">
        <f t="shared" si="32"/>
        <v>2015</v>
      </c>
      <c r="N435" t="b">
        <v>0</v>
      </c>
      <c r="O435">
        <v>0</v>
      </c>
      <c r="P435" t="b">
        <v>0</v>
      </c>
      <c r="Q435" s="8">
        <f t="shared" si="33"/>
        <v>0</v>
      </c>
      <c r="R435" s="10">
        <f t="shared" si="34"/>
        <v>0</v>
      </c>
      <c r="S435" t="s">
        <v>8270</v>
      </c>
      <c r="T435" t="s">
        <v>8311</v>
      </c>
      <c r="U435" t="s">
        <v>8317</v>
      </c>
    </row>
    <row r="436" spans="1:21" ht="58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s="6">
        <f t="shared" si="30"/>
        <v>41576.501180555555</v>
      </c>
      <c r="L436" s="6">
        <f t="shared" si="31"/>
        <v>41609.542847222219</v>
      </c>
      <c r="M436" s="15">
        <f t="shared" si="32"/>
        <v>2013</v>
      </c>
      <c r="N436" t="b">
        <v>0</v>
      </c>
      <c r="O436">
        <v>2</v>
      </c>
      <c r="P436" t="b">
        <v>0</v>
      </c>
      <c r="Q436" s="8">
        <f t="shared" si="33"/>
        <v>0.05</v>
      </c>
      <c r="R436" s="10">
        <f t="shared" si="34"/>
        <v>62.5</v>
      </c>
      <c r="S436" t="s">
        <v>8270</v>
      </c>
      <c r="T436" t="s">
        <v>8311</v>
      </c>
      <c r="U436" t="s">
        <v>8317</v>
      </c>
    </row>
    <row r="437" spans="1:21" ht="58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s="6">
        <f t="shared" si="30"/>
        <v>41500.414120370369</v>
      </c>
      <c r="L437" s="6">
        <f t="shared" si="31"/>
        <v>41530.414120370369</v>
      </c>
      <c r="M437" s="15">
        <f t="shared" si="32"/>
        <v>2013</v>
      </c>
      <c r="N437" t="b">
        <v>0</v>
      </c>
      <c r="O437">
        <v>3</v>
      </c>
      <c r="P437" t="b">
        <v>0</v>
      </c>
      <c r="Q437" s="8">
        <f t="shared" si="33"/>
        <v>2.7272727272727273E-5</v>
      </c>
      <c r="R437" s="10">
        <f t="shared" si="34"/>
        <v>1</v>
      </c>
      <c r="S437" t="s">
        <v>8270</v>
      </c>
      <c r="T437" t="s">
        <v>8311</v>
      </c>
      <c r="U437" t="s">
        <v>8317</v>
      </c>
    </row>
    <row r="438" spans="1:21" ht="43.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s="6">
        <f t="shared" si="30"/>
        <v>41456.029085648144</v>
      </c>
      <c r="L438" s="6">
        <f t="shared" si="31"/>
        <v>41486.029085648144</v>
      </c>
      <c r="M438" s="15">
        <f t="shared" si="32"/>
        <v>2013</v>
      </c>
      <c r="N438" t="b">
        <v>0</v>
      </c>
      <c r="O438">
        <v>0</v>
      </c>
      <c r="P438" t="b">
        <v>0</v>
      </c>
      <c r="Q438" s="8">
        <f t="shared" si="33"/>
        <v>0</v>
      </c>
      <c r="R438" s="10">
        <f t="shared" si="34"/>
        <v>0</v>
      </c>
      <c r="S438" t="s">
        <v>8270</v>
      </c>
      <c r="T438" t="s">
        <v>8311</v>
      </c>
      <c r="U438" t="s">
        <v>8317</v>
      </c>
    </row>
    <row r="439" spans="1:21" ht="43.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s="6">
        <f t="shared" si="30"/>
        <v>42590.985254629624</v>
      </c>
      <c r="L439" s="6">
        <f t="shared" si="31"/>
        <v>42650.985254629624</v>
      </c>
      <c r="M439" s="15">
        <f t="shared" si="32"/>
        <v>2016</v>
      </c>
      <c r="N439" t="b">
        <v>0</v>
      </c>
      <c r="O439">
        <v>0</v>
      </c>
      <c r="P439" t="b">
        <v>0</v>
      </c>
      <c r="Q439" s="8">
        <f t="shared" si="33"/>
        <v>0</v>
      </c>
      <c r="R439" s="10">
        <f t="shared" si="34"/>
        <v>0</v>
      </c>
      <c r="S439" t="s">
        <v>8270</v>
      </c>
      <c r="T439" t="s">
        <v>8311</v>
      </c>
      <c r="U439" t="s">
        <v>8317</v>
      </c>
    </row>
    <row r="440" spans="1:21" ht="43.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s="6">
        <f t="shared" si="30"/>
        <v>42295.927754629629</v>
      </c>
      <c r="L440" s="6">
        <f t="shared" si="31"/>
        <v>42325.969421296293</v>
      </c>
      <c r="M440" s="15">
        <f t="shared" si="32"/>
        <v>2015</v>
      </c>
      <c r="N440" t="b">
        <v>0</v>
      </c>
      <c r="O440">
        <v>11</v>
      </c>
      <c r="P440" t="b">
        <v>0</v>
      </c>
      <c r="Q440" s="8">
        <f t="shared" si="33"/>
        <v>9.3799999999999994E-2</v>
      </c>
      <c r="R440" s="10">
        <f t="shared" si="34"/>
        <v>170.54545454545453</v>
      </c>
      <c r="S440" t="s">
        <v>8270</v>
      </c>
      <c r="T440" t="s">
        <v>8311</v>
      </c>
      <c r="U440" t="s">
        <v>8317</v>
      </c>
    </row>
    <row r="441" spans="1:21" ht="43.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s="6">
        <f t="shared" si="30"/>
        <v>41919.428449074076</v>
      </c>
      <c r="L441" s="6">
        <f t="shared" si="31"/>
        <v>41929.428449074076</v>
      </c>
      <c r="M441" s="15">
        <f t="shared" si="32"/>
        <v>2014</v>
      </c>
      <c r="N441" t="b">
        <v>0</v>
      </c>
      <c r="O441">
        <v>0</v>
      </c>
      <c r="P441" t="b">
        <v>0</v>
      </c>
      <c r="Q441" s="8">
        <f t="shared" si="33"/>
        <v>0</v>
      </c>
      <c r="R441" s="10">
        <f t="shared" si="34"/>
        <v>0</v>
      </c>
      <c r="S441" t="s">
        <v>8270</v>
      </c>
      <c r="T441" t="s">
        <v>8311</v>
      </c>
      <c r="U441" t="s">
        <v>8317</v>
      </c>
    </row>
    <row r="442" spans="1:21" ht="43.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s="6">
        <f t="shared" si="30"/>
        <v>42423.652233796289</v>
      </c>
      <c r="L442" s="6">
        <f t="shared" si="31"/>
        <v>42453.610567129632</v>
      </c>
      <c r="M442" s="15">
        <f t="shared" si="32"/>
        <v>2016</v>
      </c>
      <c r="N442" t="b">
        <v>0</v>
      </c>
      <c r="O442">
        <v>1</v>
      </c>
      <c r="P442" t="b">
        <v>0</v>
      </c>
      <c r="Q442" s="8">
        <f t="shared" si="33"/>
        <v>1E-3</v>
      </c>
      <c r="R442" s="10">
        <f t="shared" si="34"/>
        <v>5</v>
      </c>
      <c r="S442" t="s">
        <v>8270</v>
      </c>
      <c r="T442" t="s">
        <v>8311</v>
      </c>
      <c r="U442" t="s">
        <v>8317</v>
      </c>
    </row>
    <row r="443" spans="1:21" ht="43.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s="6">
        <f t="shared" si="30"/>
        <v>41550.460601851846</v>
      </c>
      <c r="L443" s="6">
        <f t="shared" si="31"/>
        <v>41580.460601851846</v>
      </c>
      <c r="M443" s="15">
        <f t="shared" si="32"/>
        <v>2013</v>
      </c>
      <c r="N443" t="b">
        <v>0</v>
      </c>
      <c r="O443">
        <v>0</v>
      </c>
      <c r="P443" t="b">
        <v>0</v>
      </c>
      <c r="Q443" s="8">
        <f t="shared" si="33"/>
        <v>0</v>
      </c>
      <c r="R443" s="10">
        <f t="shared" si="34"/>
        <v>0</v>
      </c>
      <c r="S443" t="s">
        <v>8270</v>
      </c>
      <c r="T443" t="s">
        <v>8311</v>
      </c>
      <c r="U443" t="s">
        <v>8317</v>
      </c>
    </row>
    <row r="444" spans="1:21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s="6">
        <f t="shared" si="30"/>
        <v>42024.555358796293</v>
      </c>
      <c r="L444" s="6">
        <f t="shared" si="31"/>
        <v>42054.555358796293</v>
      </c>
      <c r="M444" s="15">
        <f t="shared" si="32"/>
        <v>2015</v>
      </c>
      <c r="N444" t="b">
        <v>0</v>
      </c>
      <c r="O444">
        <v>17</v>
      </c>
      <c r="P444" t="b">
        <v>0</v>
      </c>
      <c r="Q444" s="8">
        <f t="shared" si="33"/>
        <v>0.39358823529411763</v>
      </c>
      <c r="R444" s="10">
        <f t="shared" si="34"/>
        <v>393.58823529411762</v>
      </c>
      <c r="S444" t="s">
        <v>8270</v>
      </c>
      <c r="T444" t="s">
        <v>8311</v>
      </c>
      <c r="U444" t="s">
        <v>8317</v>
      </c>
    </row>
    <row r="445" spans="1:21" ht="43.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s="6">
        <f t="shared" si="30"/>
        <v>41649.681724537033</v>
      </c>
      <c r="L445" s="6">
        <f t="shared" si="31"/>
        <v>41679.681724537033</v>
      </c>
      <c r="M445" s="15">
        <f t="shared" si="32"/>
        <v>2014</v>
      </c>
      <c r="N445" t="b">
        <v>0</v>
      </c>
      <c r="O445">
        <v>2</v>
      </c>
      <c r="P445" t="b">
        <v>0</v>
      </c>
      <c r="Q445" s="8">
        <f t="shared" si="33"/>
        <v>1E-3</v>
      </c>
      <c r="R445" s="10">
        <f t="shared" si="34"/>
        <v>5</v>
      </c>
      <c r="S445" t="s">
        <v>8270</v>
      </c>
      <c r="T445" t="s">
        <v>8311</v>
      </c>
      <c r="U445" t="s">
        <v>8317</v>
      </c>
    </row>
    <row r="446" spans="1:21" ht="43.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s="6">
        <f t="shared" si="30"/>
        <v>40894.57362268518</v>
      </c>
      <c r="L446" s="6">
        <f t="shared" si="31"/>
        <v>40954.57362268518</v>
      </c>
      <c r="M446" s="15">
        <f t="shared" si="32"/>
        <v>2011</v>
      </c>
      <c r="N446" t="b">
        <v>0</v>
      </c>
      <c r="O446">
        <v>1</v>
      </c>
      <c r="P446" t="b">
        <v>0</v>
      </c>
      <c r="Q446" s="8">
        <f t="shared" si="33"/>
        <v>0.05</v>
      </c>
      <c r="R446" s="10">
        <f t="shared" si="34"/>
        <v>50</v>
      </c>
      <c r="S446" t="s">
        <v>8270</v>
      </c>
      <c r="T446" t="s">
        <v>8311</v>
      </c>
      <c r="U446" t="s">
        <v>8317</v>
      </c>
    </row>
    <row r="447" spans="1:21" ht="43.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s="6">
        <f t="shared" si="30"/>
        <v>42130.002025462956</v>
      </c>
      <c r="L447" s="6">
        <f t="shared" si="31"/>
        <v>42145.002025462956</v>
      </c>
      <c r="M447" s="15">
        <f t="shared" si="32"/>
        <v>2015</v>
      </c>
      <c r="N447" t="b">
        <v>0</v>
      </c>
      <c r="O447">
        <v>2</v>
      </c>
      <c r="P447" t="b">
        <v>0</v>
      </c>
      <c r="Q447" s="8">
        <f t="shared" si="33"/>
        <v>3.3333333333333335E-5</v>
      </c>
      <c r="R447" s="10">
        <f t="shared" si="34"/>
        <v>1</v>
      </c>
      <c r="S447" t="s">
        <v>8270</v>
      </c>
      <c r="T447" t="s">
        <v>8311</v>
      </c>
      <c r="U447" t="s">
        <v>8317</v>
      </c>
    </row>
    <row r="448" spans="1:21" ht="43.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s="6">
        <f t="shared" si="30"/>
        <v>42036.750231481477</v>
      </c>
      <c r="L448" s="6">
        <f t="shared" si="31"/>
        <v>42066.750231481477</v>
      </c>
      <c r="M448" s="15">
        <f t="shared" si="32"/>
        <v>2015</v>
      </c>
      <c r="N448" t="b">
        <v>0</v>
      </c>
      <c r="O448">
        <v>16</v>
      </c>
      <c r="P448" t="b">
        <v>0</v>
      </c>
      <c r="Q448" s="8">
        <f t="shared" si="33"/>
        <v>7.2952380952380949E-2</v>
      </c>
      <c r="R448" s="10">
        <f t="shared" si="34"/>
        <v>47.875</v>
      </c>
      <c r="S448" t="s">
        <v>8270</v>
      </c>
      <c r="T448" t="s">
        <v>8311</v>
      </c>
      <c r="U448" t="s">
        <v>8317</v>
      </c>
    </row>
    <row r="449" spans="1:21" ht="58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s="6">
        <f t="shared" si="30"/>
        <v>41331.22179398148</v>
      </c>
      <c r="L449" s="6">
        <f t="shared" si="31"/>
        <v>41356.180127314808</v>
      </c>
      <c r="M449" s="15">
        <f t="shared" si="32"/>
        <v>2013</v>
      </c>
      <c r="N449" t="b">
        <v>0</v>
      </c>
      <c r="O449">
        <v>1</v>
      </c>
      <c r="P449" t="b">
        <v>0</v>
      </c>
      <c r="Q449" s="8">
        <f t="shared" si="33"/>
        <v>1.6666666666666666E-4</v>
      </c>
      <c r="R449" s="10">
        <f t="shared" si="34"/>
        <v>5</v>
      </c>
      <c r="S449" t="s">
        <v>8270</v>
      </c>
      <c r="T449" t="s">
        <v>8311</v>
      </c>
      <c r="U449" t="s">
        <v>8317</v>
      </c>
    </row>
    <row r="450" spans="1:21" ht="43.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s="6">
        <f t="shared" si="30"/>
        <v>41753.424710648142</v>
      </c>
      <c r="L450" s="6">
        <f t="shared" si="31"/>
        <v>41773.424710648142</v>
      </c>
      <c r="M450" s="15">
        <f t="shared" si="32"/>
        <v>2014</v>
      </c>
      <c r="N450" t="b">
        <v>0</v>
      </c>
      <c r="O450">
        <v>4</v>
      </c>
      <c r="P450" t="b">
        <v>0</v>
      </c>
      <c r="Q450" s="8">
        <f t="shared" si="33"/>
        <v>3.2804E-2</v>
      </c>
      <c r="R450" s="10">
        <f t="shared" si="34"/>
        <v>20.502500000000001</v>
      </c>
      <c r="S450" t="s">
        <v>8270</v>
      </c>
      <c r="T450" t="s">
        <v>8311</v>
      </c>
      <c r="U450" t="s">
        <v>8317</v>
      </c>
    </row>
    <row r="451" spans="1:21" ht="43.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s="6">
        <f t="shared" ref="K451:K514" si="35">(J451/86400)+25569+(-8/24)</f>
        <v>41534.234780092593</v>
      </c>
      <c r="L451" s="6">
        <f t="shared" ref="L451:L514" si="36">(I451/86400)+25569+(-8/24)</f>
        <v>41564.234780092593</v>
      </c>
      <c r="M451" s="15">
        <f t="shared" ref="M451:M514" si="37">YEAR(K451)</f>
        <v>2013</v>
      </c>
      <c r="N451" t="b">
        <v>0</v>
      </c>
      <c r="O451">
        <v>5</v>
      </c>
      <c r="P451" t="b">
        <v>0</v>
      </c>
      <c r="Q451" s="8">
        <f t="shared" ref="Q451:Q514" si="38">E451/D451</f>
        <v>2.2499999999999999E-2</v>
      </c>
      <c r="R451" s="10">
        <f t="shared" ref="R451:R514" si="39">IFERROR(E451/O451,0)</f>
        <v>9</v>
      </c>
      <c r="S451" t="s">
        <v>8270</v>
      </c>
      <c r="T451" t="s">
        <v>8311</v>
      </c>
      <c r="U451" t="s">
        <v>8317</v>
      </c>
    </row>
    <row r="452" spans="1:21" ht="43.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s="6">
        <f t="shared" si="35"/>
        <v>41654.61342592592</v>
      </c>
      <c r="L452" s="6">
        <f t="shared" si="36"/>
        <v>41684.61342592592</v>
      </c>
      <c r="M452" s="15">
        <f t="shared" si="37"/>
        <v>2014</v>
      </c>
      <c r="N452" t="b">
        <v>0</v>
      </c>
      <c r="O452">
        <v>7</v>
      </c>
      <c r="P452" t="b">
        <v>0</v>
      </c>
      <c r="Q452" s="8">
        <f t="shared" si="38"/>
        <v>7.92E-3</v>
      </c>
      <c r="R452" s="10">
        <f t="shared" si="39"/>
        <v>56.571428571428569</v>
      </c>
      <c r="S452" t="s">
        <v>8270</v>
      </c>
      <c r="T452" t="s">
        <v>8311</v>
      </c>
      <c r="U452" t="s">
        <v>8317</v>
      </c>
    </row>
    <row r="453" spans="1:21" ht="43.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s="6">
        <f t="shared" si="35"/>
        <v>41634.381840277776</v>
      </c>
      <c r="L453" s="6">
        <f t="shared" si="36"/>
        <v>41664.381840277776</v>
      </c>
      <c r="M453" s="15">
        <f t="shared" si="37"/>
        <v>2013</v>
      </c>
      <c r="N453" t="b">
        <v>0</v>
      </c>
      <c r="O453">
        <v>0</v>
      </c>
      <c r="P453" t="b">
        <v>0</v>
      </c>
      <c r="Q453" s="8">
        <f t="shared" si="38"/>
        <v>0</v>
      </c>
      <c r="R453" s="10">
        <f t="shared" si="39"/>
        <v>0</v>
      </c>
      <c r="S453" t="s">
        <v>8270</v>
      </c>
      <c r="T453" t="s">
        <v>8311</v>
      </c>
      <c r="U453" t="s">
        <v>8317</v>
      </c>
    </row>
    <row r="454" spans="1:21" ht="29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s="6">
        <f t="shared" si="35"/>
        <v>42107.37054398148</v>
      </c>
      <c r="L454" s="6">
        <f t="shared" si="36"/>
        <v>42137.37054398148</v>
      </c>
      <c r="M454" s="15">
        <f t="shared" si="37"/>
        <v>2015</v>
      </c>
      <c r="N454" t="b">
        <v>0</v>
      </c>
      <c r="O454">
        <v>12</v>
      </c>
      <c r="P454" t="b">
        <v>0</v>
      </c>
      <c r="Q454" s="8">
        <f t="shared" si="38"/>
        <v>0.64</v>
      </c>
      <c r="R454" s="10">
        <f t="shared" si="39"/>
        <v>40</v>
      </c>
      <c r="S454" t="s">
        <v>8270</v>
      </c>
      <c r="T454" t="s">
        <v>8311</v>
      </c>
      <c r="U454" t="s">
        <v>8317</v>
      </c>
    </row>
    <row r="455" spans="1:21" ht="43.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s="6">
        <f t="shared" si="35"/>
        <v>42038.491655092592</v>
      </c>
      <c r="L455" s="6">
        <f t="shared" si="36"/>
        <v>42054.491655092592</v>
      </c>
      <c r="M455" s="15">
        <f t="shared" si="37"/>
        <v>2015</v>
      </c>
      <c r="N455" t="b">
        <v>0</v>
      </c>
      <c r="O455">
        <v>2</v>
      </c>
      <c r="P455" t="b">
        <v>0</v>
      </c>
      <c r="Q455" s="8">
        <f t="shared" si="38"/>
        <v>2.740447957839262E-4</v>
      </c>
      <c r="R455" s="10">
        <f t="shared" si="39"/>
        <v>13</v>
      </c>
      <c r="S455" t="s">
        <v>8270</v>
      </c>
      <c r="T455" t="s">
        <v>8311</v>
      </c>
      <c r="U455" t="s">
        <v>8317</v>
      </c>
    </row>
    <row r="456" spans="1:21" ht="43.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s="6">
        <f t="shared" si="35"/>
        <v>41938.383923611109</v>
      </c>
      <c r="L456" s="6">
        <f t="shared" si="36"/>
        <v>41969.218055555553</v>
      </c>
      <c r="M456" s="15">
        <f t="shared" si="37"/>
        <v>2014</v>
      </c>
      <c r="N456" t="b">
        <v>0</v>
      </c>
      <c r="O456">
        <v>5</v>
      </c>
      <c r="P456" t="b">
        <v>0</v>
      </c>
      <c r="Q456" s="8">
        <f t="shared" si="38"/>
        <v>8.2000000000000007E-3</v>
      </c>
      <c r="R456" s="10">
        <f t="shared" si="39"/>
        <v>16.399999999999999</v>
      </c>
      <c r="S456" t="s">
        <v>8270</v>
      </c>
      <c r="T456" t="s">
        <v>8311</v>
      </c>
      <c r="U456" t="s">
        <v>8317</v>
      </c>
    </row>
    <row r="457" spans="1:21" ht="43.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s="6">
        <f t="shared" si="35"/>
        <v>40970.669236111113</v>
      </c>
      <c r="L457" s="6">
        <f t="shared" si="36"/>
        <v>41015.688194444439</v>
      </c>
      <c r="M457" s="15">
        <f t="shared" si="37"/>
        <v>2012</v>
      </c>
      <c r="N457" t="b">
        <v>0</v>
      </c>
      <c r="O457">
        <v>2</v>
      </c>
      <c r="P457" t="b">
        <v>0</v>
      </c>
      <c r="Q457" s="8">
        <f t="shared" si="38"/>
        <v>6.9230769230769226E-4</v>
      </c>
      <c r="R457" s="10">
        <f t="shared" si="39"/>
        <v>22.5</v>
      </c>
      <c r="S457" t="s">
        <v>8270</v>
      </c>
      <c r="T457" t="s">
        <v>8311</v>
      </c>
      <c r="U457" t="s">
        <v>8317</v>
      </c>
    </row>
    <row r="458" spans="1:21" ht="58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s="6">
        <f t="shared" si="35"/>
        <v>41547.361122685186</v>
      </c>
      <c r="L458" s="6">
        <f t="shared" si="36"/>
        <v>41568.832638888889</v>
      </c>
      <c r="M458" s="15">
        <f t="shared" si="37"/>
        <v>2013</v>
      </c>
      <c r="N458" t="b">
        <v>0</v>
      </c>
      <c r="O458">
        <v>3</v>
      </c>
      <c r="P458" t="b">
        <v>0</v>
      </c>
      <c r="Q458" s="8">
        <f t="shared" si="38"/>
        <v>6.8631863186318634E-3</v>
      </c>
      <c r="R458" s="10">
        <f t="shared" si="39"/>
        <v>20.333333333333332</v>
      </c>
      <c r="S458" t="s">
        <v>8270</v>
      </c>
      <c r="T458" t="s">
        <v>8311</v>
      </c>
      <c r="U458" t="s">
        <v>8317</v>
      </c>
    </row>
    <row r="459" spans="1:21" ht="43.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s="6">
        <f t="shared" si="35"/>
        <v>41837.434166666666</v>
      </c>
      <c r="L459" s="6">
        <f t="shared" si="36"/>
        <v>41867.434166666666</v>
      </c>
      <c r="M459" s="15">
        <f t="shared" si="37"/>
        <v>2014</v>
      </c>
      <c r="N459" t="b">
        <v>0</v>
      </c>
      <c r="O459">
        <v>0</v>
      </c>
      <c r="P459" t="b">
        <v>0</v>
      </c>
      <c r="Q459" s="8">
        <f t="shared" si="38"/>
        <v>0</v>
      </c>
      <c r="R459" s="10">
        <f t="shared" si="39"/>
        <v>0</v>
      </c>
      <c r="S459" t="s">
        <v>8270</v>
      </c>
      <c r="T459" t="s">
        <v>8311</v>
      </c>
      <c r="U459" t="s">
        <v>8317</v>
      </c>
    </row>
    <row r="460" spans="1:21" ht="43.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s="6">
        <f t="shared" si="35"/>
        <v>41378.366435185184</v>
      </c>
      <c r="L460" s="6">
        <f t="shared" si="36"/>
        <v>41408.366435185184</v>
      </c>
      <c r="M460" s="15">
        <f t="shared" si="37"/>
        <v>2013</v>
      </c>
      <c r="N460" t="b">
        <v>0</v>
      </c>
      <c r="O460">
        <v>49</v>
      </c>
      <c r="P460" t="b">
        <v>0</v>
      </c>
      <c r="Q460" s="8">
        <f t="shared" si="38"/>
        <v>8.2100000000000006E-2</v>
      </c>
      <c r="R460" s="10">
        <f t="shared" si="39"/>
        <v>16.755102040816325</v>
      </c>
      <c r="S460" t="s">
        <v>8270</v>
      </c>
      <c r="T460" t="s">
        <v>8311</v>
      </c>
      <c r="U460" t="s">
        <v>8317</v>
      </c>
    </row>
    <row r="461" spans="1:21" ht="43.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s="6">
        <f t="shared" si="35"/>
        <v>40800.307025462964</v>
      </c>
      <c r="L461" s="6">
        <f t="shared" si="36"/>
        <v>40860.348692129628</v>
      </c>
      <c r="M461" s="15">
        <f t="shared" si="37"/>
        <v>2011</v>
      </c>
      <c r="N461" t="b">
        <v>0</v>
      </c>
      <c r="O461">
        <v>1</v>
      </c>
      <c r="P461" t="b">
        <v>0</v>
      </c>
      <c r="Q461" s="8">
        <f t="shared" si="38"/>
        <v>6.4102564102564103E-4</v>
      </c>
      <c r="R461" s="10">
        <f t="shared" si="39"/>
        <v>25</v>
      </c>
      <c r="S461" t="s">
        <v>8270</v>
      </c>
      <c r="T461" t="s">
        <v>8311</v>
      </c>
      <c r="U461" t="s">
        <v>8317</v>
      </c>
    </row>
    <row r="462" spans="1:21" ht="29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s="6">
        <f t="shared" si="35"/>
        <v>41759.209201388883</v>
      </c>
      <c r="L462" s="6">
        <f t="shared" si="36"/>
        <v>41790.833333333328</v>
      </c>
      <c r="M462" s="15">
        <f t="shared" si="37"/>
        <v>2014</v>
      </c>
      <c r="N462" t="b">
        <v>0</v>
      </c>
      <c r="O462">
        <v>2</v>
      </c>
      <c r="P462" t="b">
        <v>0</v>
      </c>
      <c r="Q462" s="8">
        <f t="shared" si="38"/>
        <v>2.9411764705882353E-3</v>
      </c>
      <c r="R462" s="10">
        <f t="shared" si="39"/>
        <v>12.5</v>
      </c>
      <c r="S462" t="s">
        <v>8270</v>
      </c>
      <c r="T462" t="s">
        <v>8311</v>
      </c>
      <c r="U462" t="s">
        <v>8317</v>
      </c>
    </row>
    <row r="463" spans="1:21" ht="43.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s="6">
        <f t="shared" si="35"/>
        <v>41407.513506944444</v>
      </c>
      <c r="L463" s="6">
        <f t="shared" si="36"/>
        <v>41427.513506944444</v>
      </c>
      <c r="M463" s="15">
        <f t="shared" si="37"/>
        <v>2013</v>
      </c>
      <c r="N463" t="b">
        <v>0</v>
      </c>
      <c r="O463">
        <v>0</v>
      </c>
      <c r="P463" t="b">
        <v>0</v>
      </c>
      <c r="Q463" s="8">
        <f t="shared" si="38"/>
        <v>0</v>
      </c>
      <c r="R463" s="10">
        <f t="shared" si="39"/>
        <v>0</v>
      </c>
      <c r="S463" t="s">
        <v>8270</v>
      </c>
      <c r="T463" t="s">
        <v>8311</v>
      </c>
      <c r="U463" t="s">
        <v>8317</v>
      </c>
    </row>
    <row r="464" spans="1:21" ht="58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s="6">
        <f t="shared" si="35"/>
        <v>40704.793298611105</v>
      </c>
      <c r="L464" s="6">
        <f t="shared" si="36"/>
        <v>40764.793298611105</v>
      </c>
      <c r="M464" s="15">
        <f t="shared" si="37"/>
        <v>2011</v>
      </c>
      <c r="N464" t="b">
        <v>0</v>
      </c>
      <c r="O464">
        <v>0</v>
      </c>
      <c r="P464" t="b">
        <v>0</v>
      </c>
      <c r="Q464" s="8">
        <f t="shared" si="38"/>
        <v>0</v>
      </c>
      <c r="R464" s="10">
        <f t="shared" si="39"/>
        <v>0</v>
      </c>
      <c r="S464" t="s">
        <v>8270</v>
      </c>
      <c r="T464" t="s">
        <v>8311</v>
      </c>
      <c r="U464" t="s">
        <v>8317</v>
      </c>
    </row>
    <row r="465" spans="1:21" ht="43.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s="6">
        <f t="shared" si="35"/>
        <v>40750.376770833333</v>
      </c>
      <c r="L465" s="6">
        <f t="shared" si="36"/>
        <v>40810.376770833333</v>
      </c>
      <c r="M465" s="15">
        <f t="shared" si="37"/>
        <v>2011</v>
      </c>
      <c r="N465" t="b">
        <v>0</v>
      </c>
      <c r="O465">
        <v>11</v>
      </c>
      <c r="P465" t="b">
        <v>0</v>
      </c>
      <c r="Q465" s="8">
        <f t="shared" si="38"/>
        <v>2.2727272727272728E-2</v>
      </c>
      <c r="R465" s="10">
        <f t="shared" si="39"/>
        <v>113.63636363636364</v>
      </c>
      <c r="S465" t="s">
        <v>8270</v>
      </c>
      <c r="T465" t="s">
        <v>8311</v>
      </c>
      <c r="U465" t="s">
        <v>8317</v>
      </c>
    </row>
    <row r="466" spans="1:21" ht="29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s="6">
        <f t="shared" si="35"/>
        <v>42488.515451388885</v>
      </c>
      <c r="L466" s="6">
        <f t="shared" si="36"/>
        <v>42508.515451388885</v>
      </c>
      <c r="M466" s="15">
        <f t="shared" si="37"/>
        <v>2016</v>
      </c>
      <c r="N466" t="b">
        <v>0</v>
      </c>
      <c r="O466">
        <v>1</v>
      </c>
      <c r="P466" t="b">
        <v>0</v>
      </c>
      <c r="Q466" s="8">
        <f t="shared" si="38"/>
        <v>9.9009900990099011E-4</v>
      </c>
      <c r="R466" s="10">
        <f t="shared" si="39"/>
        <v>1</v>
      </c>
      <c r="S466" t="s">
        <v>8270</v>
      </c>
      <c r="T466" t="s">
        <v>8311</v>
      </c>
      <c r="U466" t="s">
        <v>8317</v>
      </c>
    </row>
    <row r="467" spans="1:21" ht="29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s="6">
        <f t="shared" si="35"/>
        <v>41800.786736111106</v>
      </c>
      <c r="L467" s="6">
        <f t="shared" si="36"/>
        <v>41816.786736111106</v>
      </c>
      <c r="M467" s="15">
        <f t="shared" si="37"/>
        <v>2014</v>
      </c>
      <c r="N467" t="b">
        <v>0</v>
      </c>
      <c r="O467">
        <v>8</v>
      </c>
      <c r="P467" t="b">
        <v>0</v>
      </c>
      <c r="Q467" s="8">
        <f t="shared" si="38"/>
        <v>0.26953125</v>
      </c>
      <c r="R467" s="10">
        <f t="shared" si="39"/>
        <v>17.25</v>
      </c>
      <c r="S467" t="s">
        <v>8270</v>
      </c>
      <c r="T467" t="s">
        <v>8311</v>
      </c>
      <c r="U467" t="s">
        <v>8317</v>
      </c>
    </row>
    <row r="468" spans="1:21" ht="43.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s="6">
        <f t="shared" si="35"/>
        <v>41129.609537037039</v>
      </c>
      <c r="L468" s="6">
        <f t="shared" si="36"/>
        <v>41159.609537037039</v>
      </c>
      <c r="M468" s="15">
        <f t="shared" si="37"/>
        <v>2012</v>
      </c>
      <c r="N468" t="b">
        <v>0</v>
      </c>
      <c r="O468">
        <v>5</v>
      </c>
      <c r="P468" t="b">
        <v>0</v>
      </c>
      <c r="Q468" s="8">
        <f t="shared" si="38"/>
        <v>7.6E-3</v>
      </c>
      <c r="R468" s="10">
        <f t="shared" si="39"/>
        <v>15.2</v>
      </c>
      <c r="S468" t="s">
        <v>8270</v>
      </c>
      <c r="T468" t="s">
        <v>8311</v>
      </c>
      <c r="U468" t="s">
        <v>8317</v>
      </c>
    </row>
    <row r="469" spans="1:21" ht="58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s="6">
        <f t="shared" si="35"/>
        <v>41135.346458333333</v>
      </c>
      <c r="L469" s="6">
        <f t="shared" si="36"/>
        <v>41180.346458333333</v>
      </c>
      <c r="M469" s="15">
        <f t="shared" si="37"/>
        <v>2012</v>
      </c>
      <c r="N469" t="b">
        <v>0</v>
      </c>
      <c r="O469">
        <v>39</v>
      </c>
      <c r="P469" t="b">
        <v>0</v>
      </c>
      <c r="Q469" s="8">
        <f t="shared" si="38"/>
        <v>0.21575</v>
      </c>
      <c r="R469" s="10">
        <f t="shared" si="39"/>
        <v>110.64102564102564</v>
      </c>
      <c r="S469" t="s">
        <v>8270</v>
      </c>
      <c r="T469" t="s">
        <v>8311</v>
      </c>
      <c r="U469" t="s">
        <v>8317</v>
      </c>
    </row>
    <row r="470" spans="1:21" ht="43.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s="6">
        <f t="shared" si="35"/>
        <v>41040.834293981483</v>
      </c>
      <c r="L470" s="6">
        <f t="shared" si="36"/>
        <v>41100.827141203699</v>
      </c>
      <c r="M470" s="15">
        <f t="shared" si="37"/>
        <v>2012</v>
      </c>
      <c r="N470" t="b">
        <v>0</v>
      </c>
      <c r="O470">
        <v>0</v>
      </c>
      <c r="P470" t="b">
        <v>0</v>
      </c>
      <c r="Q470" s="8">
        <f t="shared" si="38"/>
        <v>0</v>
      </c>
      <c r="R470" s="10">
        <f t="shared" si="39"/>
        <v>0</v>
      </c>
      <c r="S470" t="s">
        <v>8270</v>
      </c>
      <c r="T470" t="s">
        <v>8311</v>
      </c>
      <c r="U470" t="s">
        <v>8317</v>
      </c>
    </row>
    <row r="471" spans="1:21" ht="29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s="6">
        <f t="shared" si="35"/>
        <v>41827.656527777777</v>
      </c>
      <c r="L471" s="6">
        <f t="shared" si="36"/>
        <v>41887.656527777777</v>
      </c>
      <c r="M471" s="15">
        <f t="shared" si="37"/>
        <v>2014</v>
      </c>
      <c r="N471" t="b">
        <v>0</v>
      </c>
      <c r="O471">
        <v>0</v>
      </c>
      <c r="P471" t="b">
        <v>0</v>
      </c>
      <c r="Q471" s="8">
        <f t="shared" si="38"/>
        <v>0</v>
      </c>
      <c r="R471" s="10">
        <f t="shared" si="39"/>
        <v>0</v>
      </c>
      <c r="S471" t="s">
        <v>8270</v>
      </c>
      <c r="T471" t="s">
        <v>8311</v>
      </c>
      <c r="U471" t="s">
        <v>8317</v>
      </c>
    </row>
    <row r="472" spans="1:21" ht="43.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s="6">
        <f t="shared" si="35"/>
        <v>41604.834363425922</v>
      </c>
      <c r="L472" s="6">
        <f t="shared" si="36"/>
        <v>41654.833333333328</v>
      </c>
      <c r="M472" s="15">
        <f t="shared" si="37"/>
        <v>2013</v>
      </c>
      <c r="N472" t="b">
        <v>0</v>
      </c>
      <c r="O472">
        <v>2</v>
      </c>
      <c r="P472" t="b">
        <v>0</v>
      </c>
      <c r="Q472" s="8">
        <f t="shared" si="38"/>
        <v>1.0200000000000001E-2</v>
      </c>
      <c r="R472" s="10">
        <f t="shared" si="39"/>
        <v>25.5</v>
      </c>
      <c r="S472" t="s">
        <v>8270</v>
      </c>
      <c r="T472" t="s">
        <v>8311</v>
      </c>
      <c r="U472" t="s">
        <v>8317</v>
      </c>
    </row>
    <row r="473" spans="1:21" ht="58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s="6">
        <f t="shared" si="35"/>
        <v>41703.388645833329</v>
      </c>
      <c r="L473" s="6">
        <f t="shared" si="36"/>
        <v>41748.346979166665</v>
      </c>
      <c r="M473" s="15">
        <f t="shared" si="37"/>
        <v>2014</v>
      </c>
      <c r="N473" t="b">
        <v>0</v>
      </c>
      <c r="O473">
        <v>170</v>
      </c>
      <c r="P473" t="b">
        <v>0</v>
      </c>
      <c r="Q473" s="8">
        <f t="shared" si="38"/>
        <v>0.11892727272727273</v>
      </c>
      <c r="R473" s="10">
        <f t="shared" si="39"/>
        <v>38.476470588235294</v>
      </c>
      <c r="S473" t="s">
        <v>8270</v>
      </c>
      <c r="T473" t="s">
        <v>8311</v>
      </c>
      <c r="U473" t="s">
        <v>8317</v>
      </c>
    </row>
    <row r="474" spans="1:21" ht="43.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s="6">
        <f t="shared" si="35"/>
        <v>41844.589328703703</v>
      </c>
      <c r="L474" s="6">
        <f t="shared" si="36"/>
        <v>41874.589328703703</v>
      </c>
      <c r="M474" s="15">
        <f t="shared" si="37"/>
        <v>2014</v>
      </c>
      <c r="N474" t="b">
        <v>0</v>
      </c>
      <c r="O474">
        <v>5</v>
      </c>
      <c r="P474" t="b">
        <v>0</v>
      </c>
      <c r="Q474" s="8">
        <f t="shared" si="38"/>
        <v>0.17624999999999999</v>
      </c>
      <c r="R474" s="10">
        <f t="shared" si="39"/>
        <v>28.2</v>
      </c>
      <c r="S474" t="s">
        <v>8270</v>
      </c>
      <c r="T474" t="s">
        <v>8311</v>
      </c>
      <c r="U474" t="s">
        <v>8317</v>
      </c>
    </row>
    <row r="475" spans="1:21" ht="43.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s="6">
        <f t="shared" si="35"/>
        <v>41869.364803240736</v>
      </c>
      <c r="L475" s="6">
        <f t="shared" si="36"/>
        <v>41899.364803240736</v>
      </c>
      <c r="M475" s="15">
        <f t="shared" si="37"/>
        <v>2014</v>
      </c>
      <c r="N475" t="b">
        <v>0</v>
      </c>
      <c r="O475">
        <v>14</v>
      </c>
      <c r="P475" t="b">
        <v>0</v>
      </c>
      <c r="Q475" s="8">
        <f t="shared" si="38"/>
        <v>2.87E-2</v>
      </c>
      <c r="R475" s="10">
        <f t="shared" si="39"/>
        <v>61.5</v>
      </c>
      <c r="S475" t="s">
        <v>8270</v>
      </c>
      <c r="T475" t="s">
        <v>8311</v>
      </c>
      <c r="U475" t="s">
        <v>8317</v>
      </c>
    </row>
    <row r="476" spans="1:21" ht="43.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s="6">
        <f t="shared" si="35"/>
        <v>42752.995706018519</v>
      </c>
      <c r="L476" s="6">
        <f t="shared" si="36"/>
        <v>42782.995706018519</v>
      </c>
      <c r="M476" s="15">
        <f t="shared" si="37"/>
        <v>2017</v>
      </c>
      <c r="N476" t="b">
        <v>0</v>
      </c>
      <c r="O476">
        <v>1</v>
      </c>
      <c r="P476" t="b">
        <v>0</v>
      </c>
      <c r="Q476" s="8">
        <f t="shared" si="38"/>
        <v>3.0303030303030303E-4</v>
      </c>
      <c r="R476" s="10">
        <f t="shared" si="39"/>
        <v>1</v>
      </c>
      <c r="S476" t="s">
        <v>8270</v>
      </c>
      <c r="T476" t="s">
        <v>8311</v>
      </c>
      <c r="U476" t="s">
        <v>8317</v>
      </c>
    </row>
    <row r="477" spans="1:21" ht="58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s="6">
        <f t="shared" si="35"/>
        <v>42099.752812500003</v>
      </c>
      <c r="L477" s="6">
        <f t="shared" si="36"/>
        <v>42129.752812500003</v>
      </c>
      <c r="M477" s="15">
        <f t="shared" si="37"/>
        <v>2015</v>
      </c>
      <c r="N477" t="b">
        <v>0</v>
      </c>
      <c r="O477">
        <v>0</v>
      </c>
      <c r="P477" t="b">
        <v>0</v>
      </c>
      <c r="Q477" s="8">
        <f t="shared" si="38"/>
        <v>0</v>
      </c>
      <c r="R477" s="10">
        <f t="shared" si="39"/>
        <v>0</v>
      </c>
      <c r="S477" t="s">
        <v>8270</v>
      </c>
      <c r="T477" t="s">
        <v>8311</v>
      </c>
      <c r="U477" t="s">
        <v>8317</v>
      </c>
    </row>
    <row r="478" spans="1:21" ht="29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s="6">
        <f t="shared" si="35"/>
        <v>41757.64167824074</v>
      </c>
      <c r="L478" s="6">
        <f t="shared" si="36"/>
        <v>41792.832638888889</v>
      </c>
      <c r="M478" s="15">
        <f t="shared" si="37"/>
        <v>2014</v>
      </c>
      <c r="N478" t="b">
        <v>0</v>
      </c>
      <c r="O478">
        <v>124</v>
      </c>
      <c r="P478" t="b">
        <v>0</v>
      </c>
      <c r="Q478" s="8">
        <f t="shared" si="38"/>
        <v>2.2302681818181819E-2</v>
      </c>
      <c r="R478" s="10">
        <f t="shared" si="39"/>
        <v>39.569274193548388</v>
      </c>
      <c r="S478" t="s">
        <v>8270</v>
      </c>
      <c r="T478" t="s">
        <v>8311</v>
      </c>
      <c r="U478" t="s">
        <v>8317</v>
      </c>
    </row>
    <row r="479" spans="1:21" ht="58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s="6">
        <f t="shared" si="35"/>
        <v>40987.501550925925</v>
      </c>
      <c r="L479" s="6">
        <f t="shared" si="36"/>
        <v>41047.501550925925</v>
      </c>
      <c r="M479" s="15">
        <f t="shared" si="37"/>
        <v>2012</v>
      </c>
      <c r="N479" t="b">
        <v>0</v>
      </c>
      <c r="O479">
        <v>0</v>
      </c>
      <c r="P479" t="b">
        <v>0</v>
      </c>
      <c r="Q479" s="8">
        <f t="shared" si="38"/>
        <v>0</v>
      </c>
      <c r="R479" s="10">
        <f t="shared" si="39"/>
        <v>0</v>
      </c>
      <c r="S479" t="s">
        <v>8270</v>
      </c>
      <c r="T479" t="s">
        <v>8311</v>
      </c>
      <c r="U479" t="s">
        <v>8317</v>
      </c>
    </row>
    <row r="480" spans="1:21" ht="43.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s="6">
        <f t="shared" si="35"/>
        <v>42065.577650462961</v>
      </c>
      <c r="L480" s="6">
        <f t="shared" si="36"/>
        <v>42095.535983796297</v>
      </c>
      <c r="M480" s="15">
        <f t="shared" si="37"/>
        <v>2015</v>
      </c>
      <c r="N480" t="b">
        <v>0</v>
      </c>
      <c r="O480">
        <v>0</v>
      </c>
      <c r="P480" t="b">
        <v>0</v>
      </c>
      <c r="Q480" s="8">
        <f t="shared" si="38"/>
        <v>0</v>
      </c>
      <c r="R480" s="10">
        <f t="shared" si="39"/>
        <v>0</v>
      </c>
      <c r="S480" t="s">
        <v>8270</v>
      </c>
      <c r="T480" t="s">
        <v>8311</v>
      </c>
      <c r="U480" t="s">
        <v>8317</v>
      </c>
    </row>
    <row r="481" spans="1:21" ht="43.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s="6">
        <f t="shared" si="35"/>
        <v>41904.074479166666</v>
      </c>
      <c r="L481" s="6">
        <f t="shared" si="36"/>
        <v>41964.11614583333</v>
      </c>
      <c r="M481" s="15">
        <f t="shared" si="37"/>
        <v>2014</v>
      </c>
      <c r="N481" t="b">
        <v>0</v>
      </c>
      <c r="O481">
        <v>55</v>
      </c>
      <c r="P481" t="b">
        <v>0</v>
      </c>
      <c r="Q481" s="8">
        <f t="shared" si="38"/>
        <v>0.3256</v>
      </c>
      <c r="R481" s="10">
        <f t="shared" si="39"/>
        <v>88.8</v>
      </c>
      <c r="S481" t="s">
        <v>8270</v>
      </c>
      <c r="T481" t="s">
        <v>8311</v>
      </c>
      <c r="U481" t="s">
        <v>8317</v>
      </c>
    </row>
    <row r="482" spans="1:21" ht="43.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s="6">
        <f t="shared" si="35"/>
        <v>41465.16684027778</v>
      </c>
      <c r="L482" s="6">
        <f t="shared" si="36"/>
        <v>41495.16684027778</v>
      </c>
      <c r="M482" s="15">
        <f t="shared" si="37"/>
        <v>2013</v>
      </c>
      <c r="N482" t="b">
        <v>0</v>
      </c>
      <c r="O482">
        <v>140</v>
      </c>
      <c r="P482" t="b">
        <v>0</v>
      </c>
      <c r="Q482" s="8">
        <f t="shared" si="38"/>
        <v>0.19409999999999999</v>
      </c>
      <c r="R482" s="10">
        <f t="shared" si="39"/>
        <v>55.457142857142856</v>
      </c>
      <c r="S482" t="s">
        <v>8270</v>
      </c>
      <c r="T482" t="s">
        <v>8311</v>
      </c>
      <c r="U482" t="s">
        <v>8317</v>
      </c>
    </row>
    <row r="483" spans="1:21" ht="43.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s="6">
        <f t="shared" si="35"/>
        <v>41162.33899305555</v>
      </c>
      <c r="L483" s="6">
        <f t="shared" si="36"/>
        <v>41192.33899305555</v>
      </c>
      <c r="M483" s="15">
        <f t="shared" si="37"/>
        <v>2012</v>
      </c>
      <c r="N483" t="b">
        <v>0</v>
      </c>
      <c r="O483">
        <v>21</v>
      </c>
      <c r="P483" t="b">
        <v>0</v>
      </c>
      <c r="Q483" s="8">
        <f t="shared" si="38"/>
        <v>6.0999999999999999E-2</v>
      </c>
      <c r="R483" s="10">
        <f t="shared" si="39"/>
        <v>87.142857142857139</v>
      </c>
      <c r="S483" t="s">
        <v>8270</v>
      </c>
      <c r="T483" t="s">
        <v>8311</v>
      </c>
      <c r="U483" t="s">
        <v>8317</v>
      </c>
    </row>
    <row r="484" spans="1:21" ht="43.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s="6">
        <f t="shared" si="35"/>
        <v>42447.563541666663</v>
      </c>
      <c r="L484" s="6">
        <f t="shared" si="36"/>
        <v>42474.273611111108</v>
      </c>
      <c r="M484" s="15">
        <f t="shared" si="37"/>
        <v>2016</v>
      </c>
      <c r="N484" t="b">
        <v>0</v>
      </c>
      <c r="O484">
        <v>1</v>
      </c>
      <c r="P484" t="b">
        <v>0</v>
      </c>
      <c r="Q484" s="8">
        <f t="shared" si="38"/>
        <v>1E-3</v>
      </c>
      <c r="R484" s="10">
        <f t="shared" si="39"/>
        <v>10</v>
      </c>
      <c r="S484" t="s">
        <v>8270</v>
      </c>
      <c r="T484" t="s">
        <v>8311</v>
      </c>
      <c r="U484" t="s">
        <v>8317</v>
      </c>
    </row>
    <row r="485" spans="1:21" ht="58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s="6">
        <f t="shared" si="35"/>
        <v>41242.864259259259</v>
      </c>
      <c r="L485" s="6">
        <f t="shared" si="36"/>
        <v>41302.864259259259</v>
      </c>
      <c r="M485" s="15">
        <f t="shared" si="37"/>
        <v>2012</v>
      </c>
      <c r="N485" t="b">
        <v>0</v>
      </c>
      <c r="O485">
        <v>147</v>
      </c>
      <c r="P485" t="b">
        <v>0</v>
      </c>
      <c r="Q485" s="8">
        <f t="shared" si="38"/>
        <v>0.502</v>
      </c>
      <c r="R485" s="10">
        <f t="shared" si="39"/>
        <v>51.224489795918366</v>
      </c>
      <c r="S485" t="s">
        <v>8270</v>
      </c>
      <c r="T485" t="s">
        <v>8311</v>
      </c>
      <c r="U485" t="s">
        <v>8317</v>
      </c>
    </row>
    <row r="486" spans="1:21" ht="58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s="6">
        <f t="shared" si="35"/>
        <v>42272.606157407405</v>
      </c>
      <c r="L486" s="6">
        <f t="shared" si="36"/>
        <v>42313.647824074076</v>
      </c>
      <c r="M486" s="15">
        <f t="shared" si="37"/>
        <v>2015</v>
      </c>
      <c r="N486" t="b">
        <v>0</v>
      </c>
      <c r="O486">
        <v>11</v>
      </c>
      <c r="P486" t="b">
        <v>0</v>
      </c>
      <c r="Q486" s="8">
        <f t="shared" si="38"/>
        <v>1.8625E-3</v>
      </c>
      <c r="R486" s="10">
        <f t="shared" si="39"/>
        <v>13.545454545454545</v>
      </c>
      <c r="S486" t="s">
        <v>8270</v>
      </c>
      <c r="T486" t="s">
        <v>8311</v>
      </c>
      <c r="U486" t="s">
        <v>8317</v>
      </c>
    </row>
    <row r="487" spans="1:21" ht="43.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s="6">
        <f t="shared" si="35"/>
        <v>41381.172442129631</v>
      </c>
      <c r="L487" s="6">
        <f t="shared" si="36"/>
        <v>41411.172442129631</v>
      </c>
      <c r="M487" s="15">
        <f t="shared" si="37"/>
        <v>2013</v>
      </c>
      <c r="N487" t="b">
        <v>0</v>
      </c>
      <c r="O487">
        <v>125</v>
      </c>
      <c r="P487" t="b">
        <v>0</v>
      </c>
      <c r="Q487" s="8">
        <f t="shared" si="38"/>
        <v>0.21906971229845085</v>
      </c>
      <c r="R487" s="10">
        <f t="shared" si="39"/>
        <v>66.520080000000007</v>
      </c>
      <c r="S487" t="s">
        <v>8270</v>
      </c>
      <c r="T487" t="s">
        <v>8311</v>
      </c>
      <c r="U487" t="s">
        <v>8317</v>
      </c>
    </row>
    <row r="488" spans="1:21" ht="43.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s="6">
        <f t="shared" si="35"/>
        <v>41761.609247685185</v>
      </c>
      <c r="L488" s="6">
        <f t="shared" si="36"/>
        <v>41791.609247685185</v>
      </c>
      <c r="M488" s="15">
        <f t="shared" si="37"/>
        <v>2014</v>
      </c>
      <c r="N488" t="b">
        <v>0</v>
      </c>
      <c r="O488">
        <v>1</v>
      </c>
      <c r="P488" t="b">
        <v>0</v>
      </c>
      <c r="Q488" s="8">
        <f t="shared" si="38"/>
        <v>9.0909090909090904E-5</v>
      </c>
      <c r="R488" s="10">
        <f t="shared" si="39"/>
        <v>50</v>
      </c>
      <c r="S488" t="s">
        <v>8270</v>
      </c>
      <c r="T488" t="s">
        <v>8311</v>
      </c>
      <c r="U488" t="s">
        <v>8317</v>
      </c>
    </row>
    <row r="489" spans="1:21" ht="43.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s="6">
        <f t="shared" si="35"/>
        <v>42669.261504629627</v>
      </c>
      <c r="L489" s="6">
        <f t="shared" si="36"/>
        <v>42729.303171296291</v>
      </c>
      <c r="M489" s="15">
        <f t="shared" si="37"/>
        <v>2016</v>
      </c>
      <c r="N489" t="b">
        <v>0</v>
      </c>
      <c r="O489">
        <v>0</v>
      </c>
      <c r="P489" t="b">
        <v>0</v>
      </c>
      <c r="Q489" s="8">
        <f t="shared" si="38"/>
        <v>0</v>
      </c>
      <c r="R489" s="10">
        <f t="shared" si="39"/>
        <v>0</v>
      </c>
      <c r="S489" t="s">
        <v>8270</v>
      </c>
      <c r="T489" t="s">
        <v>8311</v>
      </c>
      <c r="U489" t="s">
        <v>8317</v>
      </c>
    </row>
    <row r="490" spans="1:21" ht="43.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s="6">
        <f t="shared" si="35"/>
        <v>42713.72106481481</v>
      </c>
      <c r="L490" s="6">
        <f t="shared" si="36"/>
        <v>42743.72106481481</v>
      </c>
      <c r="M490" s="15">
        <f t="shared" si="37"/>
        <v>2016</v>
      </c>
      <c r="N490" t="b">
        <v>0</v>
      </c>
      <c r="O490">
        <v>0</v>
      </c>
      <c r="P490" t="b">
        <v>0</v>
      </c>
      <c r="Q490" s="8">
        <f t="shared" si="38"/>
        <v>0</v>
      </c>
      <c r="R490" s="10">
        <f t="shared" si="39"/>
        <v>0</v>
      </c>
      <c r="S490" t="s">
        <v>8270</v>
      </c>
      <c r="T490" t="s">
        <v>8311</v>
      </c>
      <c r="U490" t="s">
        <v>8317</v>
      </c>
    </row>
    <row r="491" spans="1:21" ht="43.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s="6">
        <f t="shared" si="35"/>
        <v>40882.148333333331</v>
      </c>
      <c r="L491" s="6">
        <f t="shared" si="36"/>
        <v>40913.147916666661</v>
      </c>
      <c r="M491" s="15">
        <f t="shared" si="37"/>
        <v>2011</v>
      </c>
      <c r="N491" t="b">
        <v>0</v>
      </c>
      <c r="O491">
        <v>3</v>
      </c>
      <c r="P491" t="b">
        <v>0</v>
      </c>
      <c r="Q491" s="8">
        <f t="shared" si="38"/>
        <v>2.8667813379201833E-3</v>
      </c>
      <c r="R491" s="10">
        <f t="shared" si="39"/>
        <v>71.666666666666671</v>
      </c>
      <c r="S491" t="s">
        <v>8270</v>
      </c>
      <c r="T491" t="s">
        <v>8311</v>
      </c>
      <c r="U491" t="s">
        <v>8317</v>
      </c>
    </row>
    <row r="492" spans="1:21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s="6">
        <f t="shared" si="35"/>
        <v>41113.635243055549</v>
      </c>
      <c r="L492" s="6">
        <f t="shared" si="36"/>
        <v>41143.635243055549</v>
      </c>
      <c r="M492" s="15">
        <f t="shared" si="37"/>
        <v>2012</v>
      </c>
      <c r="N492" t="b">
        <v>0</v>
      </c>
      <c r="O492">
        <v>0</v>
      </c>
      <c r="P492" t="b">
        <v>0</v>
      </c>
      <c r="Q492" s="8">
        <f t="shared" si="38"/>
        <v>0</v>
      </c>
      <c r="R492" s="10">
        <f t="shared" si="39"/>
        <v>0</v>
      </c>
      <c r="S492" t="s">
        <v>8270</v>
      </c>
      <c r="T492" t="s">
        <v>8311</v>
      </c>
      <c r="U492" t="s">
        <v>8317</v>
      </c>
    </row>
    <row r="493" spans="1:21" ht="43.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s="6">
        <f t="shared" si="35"/>
        <v>42366.649293981478</v>
      </c>
      <c r="L493" s="6">
        <f t="shared" si="36"/>
        <v>42396.649293981478</v>
      </c>
      <c r="M493" s="15">
        <f t="shared" si="37"/>
        <v>2015</v>
      </c>
      <c r="N493" t="b">
        <v>0</v>
      </c>
      <c r="O493">
        <v>0</v>
      </c>
      <c r="P493" t="b">
        <v>0</v>
      </c>
      <c r="Q493" s="8">
        <f t="shared" si="38"/>
        <v>0</v>
      </c>
      <c r="R493" s="10">
        <f t="shared" si="39"/>
        <v>0</v>
      </c>
      <c r="S493" t="s">
        <v>8270</v>
      </c>
      <c r="T493" t="s">
        <v>8311</v>
      </c>
      <c r="U493" t="s">
        <v>8317</v>
      </c>
    </row>
    <row r="494" spans="1:21" ht="43.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s="6">
        <f t="shared" si="35"/>
        <v>42595.701736111114</v>
      </c>
      <c r="L494" s="6">
        <f t="shared" si="36"/>
        <v>42655.701736111114</v>
      </c>
      <c r="M494" s="15">
        <f t="shared" si="37"/>
        <v>2016</v>
      </c>
      <c r="N494" t="b">
        <v>0</v>
      </c>
      <c r="O494">
        <v>0</v>
      </c>
      <c r="P494" t="b">
        <v>0</v>
      </c>
      <c r="Q494" s="8">
        <f t="shared" si="38"/>
        <v>0</v>
      </c>
      <c r="R494" s="10">
        <f t="shared" si="39"/>
        <v>0</v>
      </c>
      <c r="S494" t="s">
        <v>8270</v>
      </c>
      <c r="T494" t="s">
        <v>8311</v>
      </c>
      <c r="U494" t="s">
        <v>8317</v>
      </c>
    </row>
    <row r="495" spans="1:21" ht="43.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s="6">
        <f t="shared" si="35"/>
        <v>42114.392800925925</v>
      </c>
      <c r="L495" s="6">
        <f t="shared" si="36"/>
        <v>42144.392800925925</v>
      </c>
      <c r="M495" s="15">
        <f t="shared" si="37"/>
        <v>2015</v>
      </c>
      <c r="N495" t="b">
        <v>0</v>
      </c>
      <c r="O495">
        <v>0</v>
      </c>
      <c r="P495" t="b">
        <v>0</v>
      </c>
      <c r="Q495" s="8">
        <f t="shared" si="38"/>
        <v>0</v>
      </c>
      <c r="R495" s="10">
        <f t="shared" si="39"/>
        <v>0</v>
      </c>
      <c r="S495" t="s">
        <v>8270</v>
      </c>
      <c r="T495" t="s">
        <v>8311</v>
      </c>
      <c r="U495" t="s">
        <v>8317</v>
      </c>
    </row>
    <row r="496" spans="1:21" ht="58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s="6">
        <f t="shared" si="35"/>
        <v>41799.49728009259</v>
      </c>
      <c r="L496" s="6">
        <f t="shared" si="36"/>
        <v>41822.791666666664</v>
      </c>
      <c r="M496" s="15">
        <f t="shared" si="37"/>
        <v>2014</v>
      </c>
      <c r="N496" t="b">
        <v>0</v>
      </c>
      <c r="O496">
        <v>3</v>
      </c>
      <c r="P496" t="b">
        <v>0</v>
      </c>
      <c r="Q496" s="8">
        <f t="shared" si="38"/>
        <v>1.5499999999999999E-3</v>
      </c>
      <c r="R496" s="10">
        <f t="shared" si="39"/>
        <v>10.333333333333334</v>
      </c>
      <c r="S496" t="s">
        <v>8270</v>
      </c>
      <c r="T496" t="s">
        <v>8311</v>
      </c>
      <c r="U496" t="s">
        <v>8317</v>
      </c>
    </row>
    <row r="497" spans="1:21" ht="43.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s="6">
        <f t="shared" si="35"/>
        <v>42171.494270833333</v>
      </c>
      <c r="L497" s="6">
        <f t="shared" si="36"/>
        <v>42201.494270833333</v>
      </c>
      <c r="M497" s="15">
        <f t="shared" si="37"/>
        <v>2015</v>
      </c>
      <c r="N497" t="b">
        <v>0</v>
      </c>
      <c r="O497">
        <v>0</v>
      </c>
      <c r="P497" t="b">
        <v>0</v>
      </c>
      <c r="Q497" s="8">
        <f t="shared" si="38"/>
        <v>0</v>
      </c>
      <c r="R497" s="10">
        <f t="shared" si="39"/>
        <v>0</v>
      </c>
      <c r="S497" t="s">
        <v>8270</v>
      </c>
      <c r="T497" t="s">
        <v>8311</v>
      </c>
      <c r="U497" t="s">
        <v>8317</v>
      </c>
    </row>
    <row r="498" spans="1:21" ht="29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s="6">
        <f t="shared" si="35"/>
        <v>41620.598078703704</v>
      </c>
      <c r="L498" s="6">
        <f t="shared" si="36"/>
        <v>41680.598078703704</v>
      </c>
      <c r="M498" s="15">
        <f t="shared" si="37"/>
        <v>2013</v>
      </c>
      <c r="N498" t="b">
        <v>0</v>
      </c>
      <c r="O498">
        <v>1</v>
      </c>
      <c r="P498" t="b">
        <v>0</v>
      </c>
      <c r="Q498" s="8">
        <f t="shared" si="38"/>
        <v>1.6666666666666667E-5</v>
      </c>
      <c r="R498" s="10">
        <f t="shared" si="39"/>
        <v>1</v>
      </c>
      <c r="S498" t="s">
        <v>8270</v>
      </c>
      <c r="T498" t="s">
        <v>8311</v>
      </c>
      <c r="U498" t="s">
        <v>8317</v>
      </c>
    </row>
    <row r="499" spans="1:21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s="6">
        <f t="shared" si="35"/>
        <v>41944.704456018517</v>
      </c>
      <c r="L499" s="6">
        <f t="shared" si="36"/>
        <v>41997.874999999993</v>
      </c>
      <c r="M499" s="15">
        <f t="shared" si="37"/>
        <v>2014</v>
      </c>
      <c r="N499" t="b">
        <v>0</v>
      </c>
      <c r="O499">
        <v>3</v>
      </c>
      <c r="P499" t="b">
        <v>0</v>
      </c>
      <c r="Q499" s="8">
        <f t="shared" si="38"/>
        <v>6.6964285714285711E-3</v>
      </c>
      <c r="R499" s="10">
        <f t="shared" si="39"/>
        <v>10</v>
      </c>
      <c r="S499" t="s">
        <v>8270</v>
      </c>
      <c r="T499" t="s">
        <v>8311</v>
      </c>
      <c r="U499" t="s">
        <v>8317</v>
      </c>
    </row>
    <row r="500" spans="1:21" ht="43.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s="6">
        <f t="shared" si="35"/>
        <v>40858.428807870368</v>
      </c>
      <c r="L500" s="6">
        <f t="shared" si="36"/>
        <v>40900.428807870368</v>
      </c>
      <c r="M500" s="15">
        <f t="shared" si="37"/>
        <v>2011</v>
      </c>
      <c r="N500" t="b">
        <v>0</v>
      </c>
      <c r="O500">
        <v>22</v>
      </c>
      <c r="P500" t="b">
        <v>0</v>
      </c>
      <c r="Q500" s="8">
        <f t="shared" si="38"/>
        <v>4.5985132395404561E-2</v>
      </c>
      <c r="R500" s="10">
        <f t="shared" si="39"/>
        <v>136.09090909090909</v>
      </c>
      <c r="S500" t="s">
        <v>8270</v>
      </c>
      <c r="T500" t="s">
        <v>8311</v>
      </c>
      <c r="U500" t="s">
        <v>8317</v>
      </c>
    </row>
    <row r="501" spans="1:21" ht="58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s="6">
        <f t="shared" si="35"/>
        <v>40043.562129629623</v>
      </c>
      <c r="L501" s="6">
        <f t="shared" si="36"/>
        <v>40098.540972222218</v>
      </c>
      <c r="M501" s="15">
        <f t="shared" si="37"/>
        <v>2009</v>
      </c>
      <c r="N501" t="b">
        <v>0</v>
      </c>
      <c r="O501">
        <v>26</v>
      </c>
      <c r="P501" t="b">
        <v>0</v>
      </c>
      <c r="Q501" s="8">
        <f t="shared" si="38"/>
        <v>9.5500000000000002E-2</v>
      </c>
      <c r="R501" s="10">
        <f t="shared" si="39"/>
        <v>73.461538461538467</v>
      </c>
      <c r="S501" t="s">
        <v>8270</v>
      </c>
      <c r="T501" t="s">
        <v>8311</v>
      </c>
      <c r="U501" t="s">
        <v>8317</v>
      </c>
    </row>
    <row r="502" spans="1:21" ht="58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s="6">
        <f t="shared" si="35"/>
        <v>40247.552673611106</v>
      </c>
      <c r="L502" s="6">
        <f t="shared" si="36"/>
        <v>40306.594444444439</v>
      </c>
      <c r="M502" s="15">
        <f t="shared" si="37"/>
        <v>2010</v>
      </c>
      <c r="N502" t="b">
        <v>0</v>
      </c>
      <c r="O502">
        <v>4</v>
      </c>
      <c r="P502" t="b">
        <v>0</v>
      </c>
      <c r="Q502" s="8">
        <f t="shared" si="38"/>
        <v>3.307692307692308E-2</v>
      </c>
      <c r="R502" s="10">
        <f t="shared" si="39"/>
        <v>53.75</v>
      </c>
      <c r="S502" t="s">
        <v>8270</v>
      </c>
      <c r="T502" t="s">
        <v>8311</v>
      </c>
      <c r="U502" t="s">
        <v>8317</v>
      </c>
    </row>
    <row r="503" spans="1:21" ht="43.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s="6">
        <f t="shared" si="35"/>
        <v>40702.901053240741</v>
      </c>
      <c r="L503" s="6">
        <f t="shared" si="36"/>
        <v>40732.901053240741</v>
      </c>
      <c r="M503" s="15">
        <f t="shared" si="37"/>
        <v>2011</v>
      </c>
      <c r="N503" t="b">
        <v>0</v>
      </c>
      <c r="O503">
        <v>0</v>
      </c>
      <c r="P503" t="b">
        <v>0</v>
      </c>
      <c r="Q503" s="8">
        <f t="shared" si="38"/>
        <v>0</v>
      </c>
      <c r="R503" s="10">
        <f t="shared" si="39"/>
        <v>0</v>
      </c>
      <c r="S503" t="s">
        <v>8270</v>
      </c>
      <c r="T503" t="s">
        <v>8311</v>
      </c>
      <c r="U503" t="s">
        <v>8317</v>
      </c>
    </row>
    <row r="504" spans="1:21" ht="58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s="6">
        <f t="shared" si="35"/>
        <v>40956.220196759255</v>
      </c>
      <c r="L504" s="6">
        <f t="shared" si="36"/>
        <v>40986.178530092591</v>
      </c>
      <c r="M504" s="15">
        <f t="shared" si="37"/>
        <v>2012</v>
      </c>
      <c r="N504" t="b">
        <v>0</v>
      </c>
      <c r="O504">
        <v>4</v>
      </c>
      <c r="P504" t="b">
        <v>0</v>
      </c>
      <c r="Q504" s="8">
        <f t="shared" si="38"/>
        <v>1.15E-2</v>
      </c>
      <c r="R504" s="10">
        <f t="shared" si="39"/>
        <v>57.5</v>
      </c>
      <c r="S504" t="s">
        <v>8270</v>
      </c>
      <c r="T504" t="s">
        <v>8311</v>
      </c>
      <c r="U504" t="s">
        <v>8317</v>
      </c>
    </row>
    <row r="505" spans="1:21" ht="43.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s="6">
        <f t="shared" si="35"/>
        <v>41991.193321759252</v>
      </c>
      <c r="L505" s="6">
        <f t="shared" si="36"/>
        <v>42021.193321759252</v>
      </c>
      <c r="M505" s="15">
        <f t="shared" si="37"/>
        <v>2014</v>
      </c>
      <c r="N505" t="b">
        <v>0</v>
      </c>
      <c r="O505">
        <v>9</v>
      </c>
      <c r="P505" t="b">
        <v>0</v>
      </c>
      <c r="Q505" s="8">
        <f t="shared" si="38"/>
        <v>1.7538461538461537E-2</v>
      </c>
      <c r="R505" s="10">
        <f t="shared" si="39"/>
        <v>12.666666666666666</v>
      </c>
      <c r="S505" t="s">
        <v>8270</v>
      </c>
      <c r="T505" t="s">
        <v>8311</v>
      </c>
      <c r="U505" t="s">
        <v>8317</v>
      </c>
    </row>
    <row r="506" spans="1:21" ht="43.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s="6">
        <f t="shared" si="35"/>
        <v>40949.650312499994</v>
      </c>
      <c r="L506" s="6">
        <f t="shared" si="36"/>
        <v>41009.60864583333</v>
      </c>
      <c r="M506" s="15">
        <f t="shared" si="37"/>
        <v>2012</v>
      </c>
      <c r="N506" t="b">
        <v>0</v>
      </c>
      <c r="O506">
        <v>5</v>
      </c>
      <c r="P506" t="b">
        <v>0</v>
      </c>
      <c r="Q506" s="8">
        <f t="shared" si="38"/>
        <v>1.3673469387755101E-2</v>
      </c>
      <c r="R506" s="10">
        <f t="shared" si="39"/>
        <v>67</v>
      </c>
      <c r="S506" t="s">
        <v>8270</v>
      </c>
      <c r="T506" t="s">
        <v>8311</v>
      </c>
      <c r="U506" t="s">
        <v>8317</v>
      </c>
    </row>
    <row r="507" spans="1:21" ht="43.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s="6">
        <f t="shared" si="35"/>
        <v>42317.764884259253</v>
      </c>
      <c r="L507" s="6">
        <f t="shared" si="36"/>
        <v>42362.764884259253</v>
      </c>
      <c r="M507" s="15">
        <f t="shared" si="37"/>
        <v>2015</v>
      </c>
      <c r="N507" t="b">
        <v>0</v>
      </c>
      <c r="O507">
        <v>14</v>
      </c>
      <c r="P507" t="b">
        <v>0</v>
      </c>
      <c r="Q507" s="8">
        <f t="shared" si="38"/>
        <v>4.3333333333333331E-3</v>
      </c>
      <c r="R507" s="10">
        <f t="shared" si="39"/>
        <v>3.7142857142857144</v>
      </c>
      <c r="S507" t="s">
        <v>8270</v>
      </c>
      <c r="T507" t="s">
        <v>8311</v>
      </c>
      <c r="U507" t="s">
        <v>8317</v>
      </c>
    </row>
    <row r="508" spans="1:21" ht="43.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s="6">
        <f t="shared" si="35"/>
        <v>41466.218981481477</v>
      </c>
      <c r="L508" s="6">
        <f t="shared" si="36"/>
        <v>41496.218981481477</v>
      </c>
      <c r="M508" s="15">
        <f t="shared" si="37"/>
        <v>2013</v>
      </c>
      <c r="N508" t="b">
        <v>0</v>
      </c>
      <c r="O508">
        <v>1</v>
      </c>
      <c r="P508" t="b">
        <v>0</v>
      </c>
      <c r="Q508" s="8">
        <f t="shared" si="38"/>
        <v>1.25E-3</v>
      </c>
      <c r="R508" s="10">
        <f t="shared" si="39"/>
        <v>250</v>
      </c>
      <c r="S508" t="s">
        <v>8270</v>
      </c>
      <c r="T508" t="s">
        <v>8311</v>
      </c>
      <c r="U508" t="s">
        <v>8317</v>
      </c>
    </row>
    <row r="509" spans="1:21" ht="43.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s="6">
        <f t="shared" si="35"/>
        <v>41156.625659722216</v>
      </c>
      <c r="L509" s="6">
        <f t="shared" si="36"/>
        <v>41201.625659722216</v>
      </c>
      <c r="M509" s="15">
        <f t="shared" si="37"/>
        <v>2012</v>
      </c>
      <c r="N509" t="b">
        <v>0</v>
      </c>
      <c r="O509">
        <v>10</v>
      </c>
      <c r="P509" t="b">
        <v>0</v>
      </c>
      <c r="Q509" s="8">
        <f t="shared" si="38"/>
        <v>3.2000000000000001E-2</v>
      </c>
      <c r="R509" s="10">
        <f t="shared" si="39"/>
        <v>64</v>
      </c>
      <c r="S509" t="s">
        <v>8270</v>
      </c>
      <c r="T509" t="s">
        <v>8311</v>
      </c>
      <c r="U509" t="s">
        <v>8317</v>
      </c>
    </row>
    <row r="510" spans="1:21" ht="58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s="6">
        <f t="shared" si="35"/>
        <v>40994.690983796296</v>
      </c>
      <c r="L510" s="6">
        <f t="shared" si="36"/>
        <v>41054.259722222218</v>
      </c>
      <c r="M510" s="15">
        <f t="shared" si="37"/>
        <v>2012</v>
      </c>
      <c r="N510" t="b">
        <v>0</v>
      </c>
      <c r="O510">
        <v>3</v>
      </c>
      <c r="P510" t="b">
        <v>0</v>
      </c>
      <c r="Q510" s="8">
        <f t="shared" si="38"/>
        <v>8.0000000000000002E-3</v>
      </c>
      <c r="R510" s="10">
        <f t="shared" si="39"/>
        <v>133.33333333333334</v>
      </c>
      <c r="S510" t="s">
        <v>8270</v>
      </c>
      <c r="T510" t="s">
        <v>8311</v>
      </c>
      <c r="U510" t="s">
        <v>8317</v>
      </c>
    </row>
    <row r="511" spans="1:21" ht="43.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s="6">
        <f t="shared" si="35"/>
        <v>42153.298263888886</v>
      </c>
      <c r="L511" s="6">
        <f t="shared" si="36"/>
        <v>42183.298263888886</v>
      </c>
      <c r="M511" s="15">
        <f t="shared" si="37"/>
        <v>2015</v>
      </c>
      <c r="N511" t="b">
        <v>0</v>
      </c>
      <c r="O511">
        <v>1</v>
      </c>
      <c r="P511" t="b">
        <v>0</v>
      </c>
      <c r="Q511" s="8">
        <f t="shared" si="38"/>
        <v>2E-3</v>
      </c>
      <c r="R511" s="10">
        <f t="shared" si="39"/>
        <v>10</v>
      </c>
      <c r="S511" t="s">
        <v>8270</v>
      </c>
      <c r="T511" t="s">
        <v>8311</v>
      </c>
      <c r="U511" t="s">
        <v>8317</v>
      </c>
    </row>
    <row r="512" spans="1:21" ht="43.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s="6">
        <f t="shared" si="35"/>
        <v>42399.843043981477</v>
      </c>
      <c r="L512" s="6">
        <f t="shared" si="36"/>
        <v>42429.843043981477</v>
      </c>
      <c r="M512" s="15">
        <f t="shared" si="37"/>
        <v>2016</v>
      </c>
      <c r="N512" t="b">
        <v>0</v>
      </c>
      <c r="O512">
        <v>0</v>
      </c>
      <c r="P512" t="b">
        <v>0</v>
      </c>
      <c r="Q512" s="8">
        <f t="shared" si="38"/>
        <v>0</v>
      </c>
      <c r="R512" s="10">
        <f t="shared" si="39"/>
        <v>0</v>
      </c>
      <c r="S512" t="s">
        <v>8270</v>
      </c>
      <c r="T512" t="s">
        <v>8311</v>
      </c>
      <c r="U512" t="s">
        <v>8317</v>
      </c>
    </row>
    <row r="513" spans="1:21" ht="43.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s="6">
        <f t="shared" si="35"/>
        <v>41339.96969907407</v>
      </c>
      <c r="L513" s="6">
        <f t="shared" si="36"/>
        <v>41369.928032407406</v>
      </c>
      <c r="M513" s="15">
        <f t="shared" si="37"/>
        <v>2013</v>
      </c>
      <c r="N513" t="b">
        <v>0</v>
      </c>
      <c r="O513">
        <v>5</v>
      </c>
      <c r="P513" t="b">
        <v>0</v>
      </c>
      <c r="Q513" s="8">
        <f t="shared" si="38"/>
        <v>0.03</v>
      </c>
      <c r="R513" s="10">
        <f t="shared" si="39"/>
        <v>30</v>
      </c>
      <c r="S513" t="s">
        <v>8270</v>
      </c>
      <c r="T513" t="s">
        <v>8311</v>
      </c>
      <c r="U513" t="s">
        <v>8317</v>
      </c>
    </row>
    <row r="514" spans="1:21" ht="43.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s="6">
        <f t="shared" si="35"/>
        <v>42649.408877314818</v>
      </c>
      <c r="L514" s="6">
        <f t="shared" si="36"/>
        <v>42694.450543981475</v>
      </c>
      <c r="M514" s="15">
        <f t="shared" si="37"/>
        <v>2016</v>
      </c>
      <c r="N514" t="b">
        <v>0</v>
      </c>
      <c r="O514">
        <v>2</v>
      </c>
      <c r="P514" t="b">
        <v>0</v>
      </c>
      <c r="Q514" s="8">
        <f t="shared" si="38"/>
        <v>1.3749999999999999E-3</v>
      </c>
      <c r="R514" s="10">
        <f t="shared" si="39"/>
        <v>5.5</v>
      </c>
      <c r="S514" t="s">
        <v>8270</v>
      </c>
      <c r="T514" t="s">
        <v>8311</v>
      </c>
      <c r="U514" t="s">
        <v>8317</v>
      </c>
    </row>
    <row r="515" spans="1:21" ht="29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s="6">
        <f t="shared" ref="K515:K578" si="40">(J515/86400)+25569+(-8/24)</f>
        <v>42552.320659722223</v>
      </c>
      <c r="L515" s="6">
        <f t="shared" ref="L515:L578" si="41">(I515/86400)+25569+(-8/24)</f>
        <v>42596.958333333336</v>
      </c>
      <c r="M515" s="15">
        <f t="shared" ref="M515:M578" si="42">YEAR(K515)</f>
        <v>2016</v>
      </c>
      <c r="N515" t="b">
        <v>0</v>
      </c>
      <c r="O515">
        <v>68</v>
      </c>
      <c r="P515" t="b">
        <v>0</v>
      </c>
      <c r="Q515" s="8">
        <f t="shared" ref="Q515:Q578" si="43">E515/D515</f>
        <v>0.13924</v>
      </c>
      <c r="R515" s="10">
        <f t="shared" ref="R515:R578" si="44">IFERROR(E515/O515,0)</f>
        <v>102.38235294117646</v>
      </c>
      <c r="S515" t="s">
        <v>8270</v>
      </c>
      <c r="T515" t="s">
        <v>8311</v>
      </c>
      <c r="U515" t="s">
        <v>8317</v>
      </c>
    </row>
    <row r="516" spans="1:21" ht="43.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s="6">
        <f t="shared" si="40"/>
        <v>41830.280636574069</v>
      </c>
      <c r="L516" s="6">
        <f t="shared" si="41"/>
        <v>41860.280636574069</v>
      </c>
      <c r="M516" s="15">
        <f t="shared" si="42"/>
        <v>2014</v>
      </c>
      <c r="N516" t="b">
        <v>0</v>
      </c>
      <c r="O516">
        <v>3</v>
      </c>
      <c r="P516" t="b">
        <v>0</v>
      </c>
      <c r="Q516" s="8">
        <f t="shared" si="43"/>
        <v>3.3333333333333333E-2</v>
      </c>
      <c r="R516" s="10">
        <f t="shared" si="44"/>
        <v>16.666666666666668</v>
      </c>
      <c r="S516" t="s">
        <v>8270</v>
      </c>
      <c r="T516" t="s">
        <v>8311</v>
      </c>
      <c r="U516" t="s">
        <v>8317</v>
      </c>
    </row>
    <row r="517" spans="1:21" ht="43.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s="6">
        <f t="shared" si="40"/>
        <v>42327.157418981478</v>
      </c>
      <c r="L517" s="6">
        <f t="shared" si="41"/>
        <v>42367.157418981478</v>
      </c>
      <c r="M517" s="15">
        <f t="shared" si="42"/>
        <v>2015</v>
      </c>
      <c r="N517" t="b">
        <v>0</v>
      </c>
      <c r="O517">
        <v>34</v>
      </c>
      <c r="P517" t="b">
        <v>0</v>
      </c>
      <c r="Q517" s="8">
        <f t="shared" si="43"/>
        <v>0.25413402061855672</v>
      </c>
      <c r="R517" s="10">
        <f t="shared" si="44"/>
        <v>725.02941176470586</v>
      </c>
      <c r="S517" t="s">
        <v>8270</v>
      </c>
      <c r="T517" t="s">
        <v>8311</v>
      </c>
      <c r="U517" t="s">
        <v>8317</v>
      </c>
    </row>
    <row r="518" spans="1:21" ht="29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s="6">
        <f t="shared" si="40"/>
        <v>42091.445370370369</v>
      </c>
      <c r="L518" s="6">
        <f t="shared" si="41"/>
        <v>42151.445370370369</v>
      </c>
      <c r="M518" s="15">
        <f t="shared" si="42"/>
        <v>2015</v>
      </c>
      <c r="N518" t="b">
        <v>0</v>
      </c>
      <c r="O518">
        <v>0</v>
      </c>
      <c r="P518" t="b">
        <v>0</v>
      </c>
      <c r="Q518" s="8">
        <f t="shared" si="43"/>
        <v>0</v>
      </c>
      <c r="R518" s="10">
        <f t="shared" si="44"/>
        <v>0</v>
      </c>
      <c r="S518" t="s">
        <v>8270</v>
      </c>
      <c r="T518" t="s">
        <v>8311</v>
      </c>
      <c r="U518" t="s">
        <v>8317</v>
      </c>
    </row>
    <row r="519" spans="1:21" ht="43.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s="6">
        <f t="shared" si="40"/>
        <v>42738.281956018516</v>
      </c>
      <c r="L519" s="6">
        <f t="shared" si="41"/>
        <v>42768.281956018516</v>
      </c>
      <c r="M519" s="15">
        <f t="shared" si="42"/>
        <v>2017</v>
      </c>
      <c r="N519" t="b">
        <v>0</v>
      </c>
      <c r="O519">
        <v>3</v>
      </c>
      <c r="P519" t="b">
        <v>0</v>
      </c>
      <c r="Q519" s="8">
        <f t="shared" si="43"/>
        <v>1.3666666666666667E-2</v>
      </c>
      <c r="R519" s="10">
        <f t="shared" si="44"/>
        <v>68.333333333333329</v>
      </c>
      <c r="S519" t="s">
        <v>8270</v>
      </c>
      <c r="T519" t="s">
        <v>8311</v>
      </c>
      <c r="U519" t="s">
        <v>8317</v>
      </c>
    </row>
    <row r="520" spans="1:21" ht="58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s="6">
        <f t="shared" si="40"/>
        <v>42223.282685185179</v>
      </c>
      <c r="L520" s="6">
        <f t="shared" si="41"/>
        <v>42253.281944444439</v>
      </c>
      <c r="M520" s="15">
        <f t="shared" si="42"/>
        <v>2015</v>
      </c>
      <c r="N520" t="b">
        <v>0</v>
      </c>
      <c r="O520">
        <v>0</v>
      </c>
      <c r="P520" t="b">
        <v>0</v>
      </c>
      <c r="Q520" s="8">
        <f t="shared" si="43"/>
        <v>0</v>
      </c>
      <c r="R520" s="10">
        <f t="shared" si="44"/>
        <v>0</v>
      </c>
      <c r="S520" t="s">
        <v>8270</v>
      </c>
      <c r="T520" t="s">
        <v>8311</v>
      </c>
      <c r="U520" t="s">
        <v>8317</v>
      </c>
    </row>
    <row r="521" spans="1:21" ht="43.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s="6">
        <f t="shared" si="40"/>
        <v>41218.058113425919</v>
      </c>
      <c r="L521" s="6">
        <f t="shared" si="41"/>
        <v>41248.058113425919</v>
      </c>
      <c r="M521" s="15">
        <f t="shared" si="42"/>
        <v>2012</v>
      </c>
      <c r="N521" t="b">
        <v>0</v>
      </c>
      <c r="O521">
        <v>70</v>
      </c>
      <c r="P521" t="b">
        <v>0</v>
      </c>
      <c r="Q521" s="8">
        <f t="shared" si="43"/>
        <v>0.22881426547787684</v>
      </c>
      <c r="R521" s="10">
        <f t="shared" si="44"/>
        <v>39.228571428571428</v>
      </c>
      <c r="S521" t="s">
        <v>8270</v>
      </c>
      <c r="T521" t="s">
        <v>8311</v>
      </c>
      <c r="U521" t="s">
        <v>8317</v>
      </c>
    </row>
    <row r="522" spans="1:21" ht="43.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s="6">
        <f t="shared" si="40"/>
        <v>42318.368761574071</v>
      </c>
      <c r="L522" s="6">
        <f t="shared" si="41"/>
        <v>42348.368761574071</v>
      </c>
      <c r="M522" s="15">
        <f t="shared" si="42"/>
        <v>2015</v>
      </c>
      <c r="N522" t="b">
        <v>0</v>
      </c>
      <c r="O522">
        <v>34</v>
      </c>
      <c r="P522" t="b">
        <v>1</v>
      </c>
      <c r="Q522" s="8">
        <f t="shared" si="43"/>
        <v>1.0209999999999999</v>
      </c>
      <c r="R522" s="10">
        <f t="shared" si="44"/>
        <v>150.14705882352942</v>
      </c>
      <c r="S522" t="s">
        <v>8271</v>
      </c>
      <c r="T522" t="s">
        <v>8318</v>
      </c>
      <c r="U522" t="s">
        <v>8319</v>
      </c>
    </row>
    <row r="523" spans="1:21" ht="58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s="6">
        <f t="shared" si="40"/>
        <v>42645.759479166663</v>
      </c>
      <c r="L523" s="6">
        <f t="shared" si="41"/>
        <v>42674.874305555553</v>
      </c>
      <c r="M523" s="15">
        <f t="shared" si="42"/>
        <v>2016</v>
      </c>
      <c r="N523" t="b">
        <v>0</v>
      </c>
      <c r="O523">
        <v>56</v>
      </c>
      <c r="P523" t="b">
        <v>1</v>
      </c>
      <c r="Q523" s="8">
        <f t="shared" si="43"/>
        <v>1.0464</v>
      </c>
      <c r="R523" s="10">
        <f t="shared" si="44"/>
        <v>93.428571428571431</v>
      </c>
      <c r="S523" t="s">
        <v>8271</v>
      </c>
      <c r="T523" t="s">
        <v>8318</v>
      </c>
      <c r="U523" t="s">
        <v>8319</v>
      </c>
    </row>
    <row r="524" spans="1:21" ht="43.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s="6">
        <f t="shared" si="40"/>
        <v>42429.707465277774</v>
      </c>
      <c r="L524" s="6">
        <f t="shared" si="41"/>
        <v>42449.665798611109</v>
      </c>
      <c r="M524" s="15">
        <f t="shared" si="42"/>
        <v>2016</v>
      </c>
      <c r="N524" t="b">
        <v>0</v>
      </c>
      <c r="O524">
        <v>31</v>
      </c>
      <c r="P524" t="b">
        <v>1</v>
      </c>
      <c r="Q524" s="8">
        <f t="shared" si="43"/>
        <v>1.1466666666666667</v>
      </c>
      <c r="R524" s="10">
        <f t="shared" si="44"/>
        <v>110.96774193548387</v>
      </c>
      <c r="S524" t="s">
        <v>8271</v>
      </c>
      <c r="T524" t="s">
        <v>8318</v>
      </c>
      <c r="U524" t="s">
        <v>8319</v>
      </c>
    </row>
    <row r="525" spans="1:21" ht="43.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s="6">
        <f t="shared" si="40"/>
        <v>42237.799490740734</v>
      </c>
      <c r="L525" s="6">
        <f t="shared" si="41"/>
        <v>42267.799490740734</v>
      </c>
      <c r="M525" s="15">
        <f t="shared" si="42"/>
        <v>2015</v>
      </c>
      <c r="N525" t="b">
        <v>0</v>
      </c>
      <c r="O525">
        <v>84</v>
      </c>
      <c r="P525" t="b">
        <v>1</v>
      </c>
      <c r="Q525" s="8">
        <f t="shared" si="43"/>
        <v>1.206</v>
      </c>
      <c r="R525" s="10">
        <f t="shared" si="44"/>
        <v>71.785714285714292</v>
      </c>
      <c r="S525" t="s">
        <v>8271</v>
      </c>
      <c r="T525" t="s">
        <v>8318</v>
      </c>
      <c r="U525" t="s">
        <v>8319</v>
      </c>
    </row>
    <row r="526" spans="1:21" ht="43.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s="6">
        <f t="shared" si="40"/>
        <v>42492.383900462963</v>
      </c>
      <c r="L526" s="6">
        <f t="shared" si="41"/>
        <v>42522.383900462963</v>
      </c>
      <c r="M526" s="15">
        <f t="shared" si="42"/>
        <v>2016</v>
      </c>
      <c r="N526" t="b">
        <v>0</v>
      </c>
      <c r="O526">
        <v>130</v>
      </c>
      <c r="P526" t="b">
        <v>1</v>
      </c>
      <c r="Q526" s="8">
        <f t="shared" si="43"/>
        <v>1.0867285714285715</v>
      </c>
      <c r="R526" s="10">
        <f t="shared" si="44"/>
        <v>29.258076923076924</v>
      </c>
      <c r="S526" t="s">
        <v>8271</v>
      </c>
      <c r="T526" t="s">
        <v>8318</v>
      </c>
      <c r="U526" t="s">
        <v>8319</v>
      </c>
    </row>
    <row r="527" spans="1:21" ht="58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s="6">
        <f t="shared" si="40"/>
        <v>41850.067604166667</v>
      </c>
      <c r="L527" s="6">
        <f t="shared" si="41"/>
        <v>41895.067604166667</v>
      </c>
      <c r="M527" s="15">
        <f t="shared" si="42"/>
        <v>2014</v>
      </c>
      <c r="N527" t="b">
        <v>0</v>
      </c>
      <c r="O527">
        <v>12</v>
      </c>
      <c r="P527" t="b">
        <v>1</v>
      </c>
      <c r="Q527" s="8">
        <f t="shared" si="43"/>
        <v>1</v>
      </c>
      <c r="R527" s="10">
        <f t="shared" si="44"/>
        <v>1000</v>
      </c>
      <c r="S527" t="s">
        <v>8271</v>
      </c>
      <c r="T527" t="s">
        <v>8318</v>
      </c>
      <c r="U527" t="s">
        <v>8319</v>
      </c>
    </row>
    <row r="528" spans="1:21" ht="43.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s="6">
        <f t="shared" si="40"/>
        <v>42192.258611111109</v>
      </c>
      <c r="L528" s="6">
        <f t="shared" si="41"/>
        <v>42223.374999999993</v>
      </c>
      <c r="M528" s="15">
        <f t="shared" si="42"/>
        <v>2015</v>
      </c>
      <c r="N528" t="b">
        <v>0</v>
      </c>
      <c r="O528">
        <v>23</v>
      </c>
      <c r="P528" t="b">
        <v>1</v>
      </c>
      <c r="Q528" s="8">
        <f t="shared" si="43"/>
        <v>1.1399999999999999</v>
      </c>
      <c r="R528" s="10">
        <f t="shared" si="44"/>
        <v>74.347826086956516</v>
      </c>
      <c r="S528" t="s">
        <v>8271</v>
      </c>
      <c r="T528" t="s">
        <v>8318</v>
      </c>
      <c r="U528" t="s">
        <v>8319</v>
      </c>
    </row>
    <row r="529" spans="1:21" ht="58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s="6">
        <f t="shared" si="40"/>
        <v>42752.872291666667</v>
      </c>
      <c r="L529" s="6">
        <f t="shared" si="41"/>
        <v>42783.336805555555</v>
      </c>
      <c r="M529" s="15">
        <f t="shared" si="42"/>
        <v>2017</v>
      </c>
      <c r="N529" t="b">
        <v>0</v>
      </c>
      <c r="O529">
        <v>158</v>
      </c>
      <c r="P529" t="b">
        <v>1</v>
      </c>
      <c r="Q529" s="8">
        <f t="shared" si="43"/>
        <v>1.0085</v>
      </c>
      <c r="R529" s="10">
        <f t="shared" si="44"/>
        <v>63.829113924050631</v>
      </c>
      <c r="S529" t="s">
        <v>8271</v>
      </c>
      <c r="T529" t="s">
        <v>8318</v>
      </c>
      <c r="U529" t="s">
        <v>8319</v>
      </c>
    </row>
    <row r="530" spans="1:21" ht="29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s="6">
        <f t="shared" si="40"/>
        <v>42155.58688657407</v>
      </c>
      <c r="L530" s="6">
        <f t="shared" si="41"/>
        <v>42176.555555555555</v>
      </c>
      <c r="M530" s="15">
        <f t="shared" si="42"/>
        <v>2015</v>
      </c>
      <c r="N530" t="b">
        <v>0</v>
      </c>
      <c r="O530">
        <v>30</v>
      </c>
      <c r="P530" t="b">
        <v>1</v>
      </c>
      <c r="Q530" s="8">
        <f t="shared" si="43"/>
        <v>1.1565217391304348</v>
      </c>
      <c r="R530" s="10">
        <f t="shared" si="44"/>
        <v>44.333333333333336</v>
      </c>
      <c r="S530" t="s">
        <v>8271</v>
      </c>
      <c r="T530" t="s">
        <v>8318</v>
      </c>
      <c r="U530" t="s">
        <v>8319</v>
      </c>
    </row>
    <row r="531" spans="1:21" ht="43.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s="6">
        <f t="shared" si="40"/>
        <v>42724.697847222218</v>
      </c>
      <c r="L531" s="6">
        <f t="shared" si="41"/>
        <v>42745.874999999993</v>
      </c>
      <c r="M531" s="15">
        <f t="shared" si="42"/>
        <v>2016</v>
      </c>
      <c r="N531" t="b">
        <v>0</v>
      </c>
      <c r="O531">
        <v>18</v>
      </c>
      <c r="P531" t="b">
        <v>1</v>
      </c>
      <c r="Q531" s="8">
        <f t="shared" si="43"/>
        <v>1.3041666666666667</v>
      </c>
      <c r="R531" s="10">
        <f t="shared" si="44"/>
        <v>86.944444444444443</v>
      </c>
      <c r="S531" t="s">
        <v>8271</v>
      </c>
      <c r="T531" t="s">
        <v>8318</v>
      </c>
      <c r="U531" t="s">
        <v>8319</v>
      </c>
    </row>
    <row r="532" spans="1:21" ht="43.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s="6">
        <f t="shared" si="40"/>
        <v>42157.257731481477</v>
      </c>
      <c r="L532" s="6">
        <f t="shared" si="41"/>
        <v>42178.749999999993</v>
      </c>
      <c r="M532" s="15">
        <f t="shared" si="42"/>
        <v>2015</v>
      </c>
      <c r="N532" t="b">
        <v>0</v>
      </c>
      <c r="O532">
        <v>29</v>
      </c>
      <c r="P532" t="b">
        <v>1</v>
      </c>
      <c r="Q532" s="8">
        <f t="shared" si="43"/>
        <v>1.0778267254038179</v>
      </c>
      <c r="R532" s="10">
        <f t="shared" si="44"/>
        <v>126.55172413793103</v>
      </c>
      <c r="S532" t="s">
        <v>8271</v>
      </c>
      <c r="T532" t="s">
        <v>8318</v>
      </c>
      <c r="U532" t="s">
        <v>8319</v>
      </c>
    </row>
    <row r="533" spans="1:21" ht="43.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s="6">
        <f t="shared" si="40"/>
        <v>42675.731817129628</v>
      </c>
      <c r="L533" s="6">
        <f t="shared" si="41"/>
        <v>42720.957638888889</v>
      </c>
      <c r="M533" s="15">
        <f t="shared" si="42"/>
        <v>2016</v>
      </c>
      <c r="N533" t="b">
        <v>0</v>
      </c>
      <c r="O533">
        <v>31</v>
      </c>
      <c r="P533" t="b">
        <v>1</v>
      </c>
      <c r="Q533" s="8">
        <f t="shared" si="43"/>
        <v>1</v>
      </c>
      <c r="R533" s="10">
        <f t="shared" si="44"/>
        <v>129.03225806451613</v>
      </c>
      <c r="S533" t="s">
        <v>8271</v>
      </c>
      <c r="T533" t="s">
        <v>8318</v>
      </c>
      <c r="U533" t="s">
        <v>8319</v>
      </c>
    </row>
    <row r="534" spans="1:21" ht="43.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s="6">
        <f t="shared" si="40"/>
        <v>42472.673703703702</v>
      </c>
      <c r="L534" s="6">
        <f t="shared" si="41"/>
        <v>42502.673703703702</v>
      </c>
      <c r="M534" s="15">
        <f t="shared" si="42"/>
        <v>2016</v>
      </c>
      <c r="N534" t="b">
        <v>0</v>
      </c>
      <c r="O534">
        <v>173</v>
      </c>
      <c r="P534" t="b">
        <v>1</v>
      </c>
      <c r="Q534" s="8">
        <f t="shared" si="43"/>
        <v>1.2324999999999999</v>
      </c>
      <c r="R534" s="10">
        <f t="shared" si="44"/>
        <v>71.242774566473983</v>
      </c>
      <c r="S534" t="s">
        <v>8271</v>
      </c>
      <c r="T534" t="s">
        <v>8318</v>
      </c>
      <c r="U534" t="s">
        <v>8319</v>
      </c>
    </row>
    <row r="535" spans="1:21" ht="43.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s="6">
        <f t="shared" si="40"/>
        <v>42482.101446759254</v>
      </c>
      <c r="L535" s="6">
        <f t="shared" si="41"/>
        <v>42506.101446759254</v>
      </c>
      <c r="M535" s="15">
        <f t="shared" si="42"/>
        <v>2016</v>
      </c>
      <c r="N535" t="b">
        <v>0</v>
      </c>
      <c r="O535">
        <v>17</v>
      </c>
      <c r="P535" t="b">
        <v>1</v>
      </c>
      <c r="Q535" s="8">
        <f t="shared" si="43"/>
        <v>1.002</v>
      </c>
      <c r="R535" s="10">
        <f t="shared" si="44"/>
        <v>117.88235294117646</v>
      </c>
      <c r="S535" t="s">
        <v>8271</v>
      </c>
      <c r="T535" t="s">
        <v>8318</v>
      </c>
      <c r="U535" t="s">
        <v>8319</v>
      </c>
    </row>
    <row r="536" spans="1:21" ht="43.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s="6">
        <f t="shared" si="40"/>
        <v>42270.477662037032</v>
      </c>
      <c r="L536" s="6">
        <f t="shared" si="41"/>
        <v>42309.624999999993</v>
      </c>
      <c r="M536" s="15">
        <f t="shared" si="42"/>
        <v>2015</v>
      </c>
      <c r="N536" t="b">
        <v>0</v>
      </c>
      <c r="O536">
        <v>48</v>
      </c>
      <c r="P536" t="b">
        <v>1</v>
      </c>
      <c r="Q536" s="8">
        <f t="shared" si="43"/>
        <v>1.0466666666666666</v>
      </c>
      <c r="R536" s="10">
        <f t="shared" si="44"/>
        <v>327.08333333333331</v>
      </c>
      <c r="S536" t="s">
        <v>8271</v>
      </c>
      <c r="T536" t="s">
        <v>8318</v>
      </c>
      <c r="U536" t="s">
        <v>8319</v>
      </c>
    </row>
    <row r="537" spans="1:21" ht="43.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s="6">
        <f t="shared" si="40"/>
        <v>42711.211863425924</v>
      </c>
      <c r="L537" s="6">
        <f t="shared" si="41"/>
        <v>42741.211863425924</v>
      </c>
      <c r="M537" s="15">
        <f t="shared" si="42"/>
        <v>2016</v>
      </c>
      <c r="N537" t="b">
        <v>0</v>
      </c>
      <c r="O537">
        <v>59</v>
      </c>
      <c r="P537" t="b">
        <v>1</v>
      </c>
      <c r="Q537" s="8">
        <f t="shared" si="43"/>
        <v>1.0249999999999999</v>
      </c>
      <c r="R537" s="10">
        <f t="shared" si="44"/>
        <v>34.745762711864408</v>
      </c>
      <c r="S537" t="s">
        <v>8271</v>
      </c>
      <c r="T537" t="s">
        <v>8318</v>
      </c>
      <c r="U537" t="s">
        <v>8319</v>
      </c>
    </row>
    <row r="538" spans="1:21" ht="58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s="6">
        <f t="shared" si="40"/>
        <v>42179.011655092589</v>
      </c>
      <c r="L538" s="6">
        <f t="shared" si="41"/>
        <v>42219.416666666664</v>
      </c>
      <c r="M538" s="15">
        <f t="shared" si="42"/>
        <v>2015</v>
      </c>
      <c r="N538" t="b">
        <v>0</v>
      </c>
      <c r="O538">
        <v>39</v>
      </c>
      <c r="P538" t="b">
        <v>1</v>
      </c>
      <c r="Q538" s="8">
        <f t="shared" si="43"/>
        <v>1.1825757575757576</v>
      </c>
      <c r="R538" s="10">
        <f t="shared" si="44"/>
        <v>100.06410256410257</v>
      </c>
      <c r="S538" t="s">
        <v>8271</v>
      </c>
      <c r="T538" t="s">
        <v>8318</v>
      </c>
      <c r="U538" t="s">
        <v>8319</v>
      </c>
    </row>
    <row r="539" spans="1:21" ht="43.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s="6">
        <f t="shared" si="40"/>
        <v>42282.435081018521</v>
      </c>
      <c r="L539" s="6">
        <f t="shared" si="41"/>
        <v>42312.476747685178</v>
      </c>
      <c r="M539" s="15">
        <f t="shared" si="42"/>
        <v>2015</v>
      </c>
      <c r="N539" t="b">
        <v>0</v>
      </c>
      <c r="O539">
        <v>59</v>
      </c>
      <c r="P539" t="b">
        <v>1</v>
      </c>
      <c r="Q539" s="8">
        <f t="shared" si="43"/>
        <v>1.2050000000000001</v>
      </c>
      <c r="R539" s="10">
        <f t="shared" si="44"/>
        <v>40.847457627118644</v>
      </c>
      <c r="S539" t="s">
        <v>8271</v>
      </c>
      <c r="T539" t="s">
        <v>8318</v>
      </c>
      <c r="U539" t="s">
        <v>8319</v>
      </c>
    </row>
    <row r="540" spans="1:21" ht="43.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s="6">
        <f t="shared" si="40"/>
        <v>42473.461377314808</v>
      </c>
      <c r="L540" s="6">
        <f t="shared" si="41"/>
        <v>42503.461377314808</v>
      </c>
      <c r="M540" s="15">
        <f t="shared" si="42"/>
        <v>2016</v>
      </c>
      <c r="N540" t="b">
        <v>0</v>
      </c>
      <c r="O540">
        <v>60</v>
      </c>
      <c r="P540" t="b">
        <v>1</v>
      </c>
      <c r="Q540" s="8">
        <f t="shared" si="43"/>
        <v>3.0242</v>
      </c>
      <c r="R540" s="10">
        <f t="shared" si="44"/>
        <v>252.01666666666668</v>
      </c>
      <c r="S540" t="s">
        <v>8271</v>
      </c>
      <c r="T540" t="s">
        <v>8318</v>
      </c>
      <c r="U540" t="s">
        <v>8319</v>
      </c>
    </row>
    <row r="541" spans="1:21" ht="43.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s="6">
        <f t="shared" si="40"/>
        <v>42534.716516203705</v>
      </c>
      <c r="L541" s="6">
        <f t="shared" si="41"/>
        <v>42555.716516203705</v>
      </c>
      <c r="M541" s="15">
        <f t="shared" si="42"/>
        <v>2016</v>
      </c>
      <c r="N541" t="b">
        <v>0</v>
      </c>
      <c r="O541">
        <v>20</v>
      </c>
      <c r="P541" t="b">
        <v>1</v>
      </c>
      <c r="Q541" s="8">
        <f t="shared" si="43"/>
        <v>1.00644</v>
      </c>
      <c r="R541" s="10">
        <f t="shared" si="44"/>
        <v>25.161000000000001</v>
      </c>
      <c r="S541" t="s">
        <v>8271</v>
      </c>
      <c r="T541" t="s">
        <v>8318</v>
      </c>
      <c r="U541" t="s">
        <v>8319</v>
      </c>
    </row>
    <row r="542" spans="1:21" ht="58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s="6">
        <f t="shared" si="40"/>
        <v>42009.483865740738</v>
      </c>
      <c r="L542" s="6">
        <f t="shared" si="41"/>
        <v>42039.483865740738</v>
      </c>
      <c r="M542" s="15">
        <f t="shared" si="42"/>
        <v>2015</v>
      </c>
      <c r="N542" t="b">
        <v>0</v>
      </c>
      <c r="O542">
        <v>1</v>
      </c>
      <c r="P542" t="b">
        <v>0</v>
      </c>
      <c r="Q542" s="8">
        <f t="shared" si="43"/>
        <v>6.666666666666667E-5</v>
      </c>
      <c r="R542" s="10">
        <f t="shared" si="44"/>
        <v>1</v>
      </c>
      <c r="S542" t="s">
        <v>8272</v>
      </c>
      <c r="T542" t="s">
        <v>8320</v>
      </c>
      <c r="U542" t="s">
        <v>8321</v>
      </c>
    </row>
    <row r="543" spans="1:21" ht="43.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s="6">
        <f t="shared" si="40"/>
        <v>42275.713356481479</v>
      </c>
      <c r="L543" s="6">
        <f t="shared" si="41"/>
        <v>42305.713356481479</v>
      </c>
      <c r="M543" s="15">
        <f t="shared" si="42"/>
        <v>2015</v>
      </c>
      <c r="N543" t="b">
        <v>0</v>
      </c>
      <c r="O543">
        <v>1</v>
      </c>
      <c r="P543" t="b">
        <v>0</v>
      </c>
      <c r="Q543" s="8">
        <f t="shared" si="43"/>
        <v>5.5555555555555558E-3</v>
      </c>
      <c r="R543" s="10">
        <f t="shared" si="44"/>
        <v>25</v>
      </c>
      <c r="S543" t="s">
        <v>8272</v>
      </c>
      <c r="T543" t="s">
        <v>8320</v>
      </c>
      <c r="U543" t="s">
        <v>8321</v>
      </c>
    </row>
    <row r="544" spans="1:21" ht="43.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s="6">
        <f t="shared" si="40"/>
        <v>42433.404120370367</v>
      </c>
      <c r="L544" s="6">
        <f t="shared" si="41"/>
        <v>42493.362453703703</v>
      </c>
      <c r="M544" s="15">
        <f t="shared" si="42"/>
        <v>2016</v>
      </c>
      <c r="N544" t="b">
        <v>0</v>
      </c>
      <c r="O544">
        <v>1</v>
      </c>
      <c r="P544" t="b">
        <v>0</v>
      </c>
      <c r="Q544" s="8">
        <f t="shared" si="43"/>
        <v>3.9999999999999998E-6</v>
      </c>
      <c r="R544" s="10">
        <f t="shared" si="44"/>
        <v>1</v>
      </c>
      <c r="S544" t="s">
        <v>8272</v>
      </c>
      <c r="T544" t="s">
        <v>8320</v>
      </c>
      <c r="U544" t="s">
        <v>8321</v>
      </c>
    </row>
    <row r="545" spans="1:21" ht="43.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s="6">
        <f t="shared" si="40"/>
        <v>41913.75881944444</v>
      </c>
      <c r="L545" s="6">
        <f t="shared" si="41"/>
        <v>41943.75881944444</v>
      </c>
      <c r="M545" s="15">
        <f t="shared" si="42"/>
        <v>2014</v>
      </c>
      <c r="N545" t="b">
        <v>0</v>
      </c>
      <c r="O545">
        <v>2</v>
      </c>
      <c r="P545" t="b">
        <v>0</v>
      </c>
      <c r="Q545" s="8">
        <f t="shared" si="43"/>
        <v>3.1818181818181819E-3</v>
      </c>
      <c r="R545" s="10">
        <f t="shared" si="44"/>
        <v>35</v>
      </c>
      <c r="S545" t="s">
        <v>8272</v>
      </c>
      <c r="T545" t="s">
        <v>8320</v>
      </c>
      <c r="U545" t="s">
        <v>8321</v>
      </c>
    </row>
    <row r="546" spans="1:21" ht="58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s="6">
        <f t="shared" si="40"/>
        <v>42525.323611111111</v>
      </c>
      <c r="L546" s="6">
        <f t="shared" si="41"/>
        <v>42555.323611111111</v>
      </c>
      <c r="M546" s="15">
        <f t="shared" si="42"/>
        <v>2016</v>
      </c>
      <c r="N546" t="b">
        <v>0</v>
      </c>
      <c r="O546">
        <v>2</v>
      </c>
      <c r="P546" t="b">
        <v>0</v>
      </c>
      <c r="Q546" s="8">
        <f t="shared" si="43"/>
        <v>1.2E-2</v>
      </c>
      <c r="R546" s="10">
        <f t="shared" si="44"/>
        <v>3</v>
      </c>
      <c r="S546" t="s">
        <v>8272</v>
      </c>
      <c r="T546" t="s">
        <v>8320</v>
      </c>
      <c r="U546" t="s">
        <v>8321</v>
      </c>
    </row>
    <row r="547" spans="1:21" ht="58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s="6">
        <f t="shared" si="40"/>
        <v>42283.25913194444</v>
      </c>
      <c r="L547" s="6">
        <f t="shared" si="41"/>
        <v>42323.300798611112</v>
      </c>
      <c r="M547" s="15">
        <f t="shared" si="42"/>
        <v>2015</v>
      </c>
      <c r="N547" t="b">
        <v>0</v>
      </c>
      <c r="O547">
        <v>34</v>
      </c>
      <c r="P547" t="b">
        <v>0</v>
      </c>
      <c r="Q547" s="8">
        <f t="shared" si="43"/>
        <v>0.27383999999999997</v>
      </c>
      <c r="R547" s="10">
        <f t="shared" si="44"/>
        <v>402.70588235294116</v>
      </c>
      <c r="S547" t="s">
        <v>8272</v>
      </c>
      <c r="T547" t="s">
        <v>8320</v>
      </c>
      <c r="U547" t="s">
        <v>8321</v>
      </c>
    </row>
    <row r="548" spans="1:21" ht="43.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s="6">
        <f t="shared" si="40"/>
        <v>42249.334664351853</v>
      </c>
      <c r="L548" s="6">
        <f t="shared" si="41"/>
        <v>42294.334664351853</v>
      </c>
      <c r="M548" s="15">
        <f t="shared" si="42"/>
        <v>2015</v>
      </c>
      <c r="N548" t="b">
        <v>0</v>
      </c>
      <c r="O548">
        <v>2</v>
      </c>
      <c r="P548" t="b">
        <v>0</v>
      </c>
      <c r="Q548" s="8">
        <f t="shared" si="43"/>
        <v>8.6666666666666663E-4</v>
      </c>
      <c r="R548" s="10">
        <f t="shared" si="44"/>
        <v>26</v>
      </c>
      <c r="S548" t="s">
        <v>8272</v>
      </c>
      <c r="T548" t="s">
        <v>8320</v>
      </c>
      <c r="U548" t="s">
        <v>8321</v>
      </c>
    </row>
    <row r="549" spans="1:21" ht="58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s="6">
        <f t="shared" si="40"/>
        <v>42380.363009259258</v>
      </c>
      <c r="L549" s="6">
        <f t="shared" si="41"/>
        <v>42410.363009259258</v>
      </c>
      <c r="M549" s="15">
        <f t="shared" si="42"/>
        <v>2016</v>
      </c>
      <c r="N549" t="b">
        <v>0</v>
      </c>
      <c r="O549">
        <v>0</v>
      </c>
      <c r="P549" t="b">
        <v>0</v>
      </c>
      <c r="Q549" s="8">
        <f t="shared" si="43"/>
        <v>0</v>
      </c>
      <c r="R549" s="10">
        <f t="shared" si="44"/>
        <v>0</v>
      </c>
      <c r="S549" t="s">
        <v>8272</v>
      </c>
      <c r="T549" t="s">
        <v>8320</v>
      </c>
      <c r="U549" t="s">
        <v>8321</v>
      </c>
    </row>
    <row r="550" spans="1:21" ht="43.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s="6">
        <f t="shared" si="40"/>
        <v>42276.57</v>
      </c>
      <c r="L550" s="6">
        <f t="shared" si="41"/>
        <v>42306.57</v>
      </c>
      <c r="M550" s="15">
        <f t="shared" si="42"/>
        <v>2015</v>
      </c>
      <c r="N550" t="b">
        <v>0</v>
      </c>
      <c r="O550">
        <v>1</v>
      </c>
      <c r="P550" t="b">
        <v>0</v>
      </c>
      <c r="Q550" s="8">
        <f t="shared" si="43"/>
        <v>8.9999999999999998E-4</v>
      </c>
      <c r="R550" s="10">
        <f t="shared" si="44"/>
        <v>9</v>
      </c>
      <c r="S550" t="s">
        <v>8272</v>
      </c>
      <c r="T550" t="s">
        <v>8320</v>
      </c>
      <c r="U550" t="s">
        <v>8321</v>
      </c>
    </row>
    <row r="551" spans="1:21" ht="58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s="6">
        <f t="shared" si="40"/>
        <v>42163.303495370368</v>
      </c>
      <c r="L551" s="6">
        <f t="shared" si="41"/>
        <v>42193.303495370368</v>
      </c>
      <c r="M551" s="15">
        <f t="shared" si="42"/>
        <v>2015</v>
      </c>
      <c r="N551" t="b">
        <v>0</v>
      </c>
      <c r="O551">
        <v>8</v>
      </c>
      <c r="P551" t="b">
        <v>0</v>
      </c>
      <c r="Q551" s="8">
        <f t="shared" si="43"/>
        <v>2.7199999999999998E-2</v>
      </c>
      <c r="R551" s="10">
        <f t="shared" si="44"/>
        <v>8.5</v>
      </c>
      <c r="S551" t="s">
        <v>8272</v>
      </c>
      <c r="T551" t="s">
        <v>8320</v>
      </c>
      <c r="U551" t="s">
        <v>8321</v>
      </c>
    </row>
    <row r="552" spans="1:21" ht="43.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s="6">
        <f t="shared" si="40"/>
        <v>42753.34542824074</v>
      </c>
      <c r="L552" s="6">
        <f t="shared" si="41"/>
        <v>42765.874999999993</v>
      </c>
      <c r="M552" s="15">
        <f t="shared" si="42"/>
        <v>2017</v>
      </c>
      <c r="N552" t="b">
        <v>0</v>
      </c>
      <c r="O552">
        <v>4</v>
      </c>
      <c r="P552" t="b">
        <v>0</v>
      </c>
      <c r="Q552" s="8">
        <f t="shared" si="43"/>
        <v>7.0000000000000001E-3</v>
      </c>
      <c r="R552" s="10">
        <f t="shared" si="44"/>
        <v>8.75</v>
      </c>
      <c r="S552" t="s">
        <v>8272</v>
      </c>
      <c r="T552" t="s">
        <v>8320</v>
      </c>
      <c r="U552" t="s">
        <v>8321</v>
      </c>
    </row>
    <row r="553" spans="1:21" ht="43.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s="6">
        <f t="shared" si="40"/>
        <v>42172.942407407405</v>
      </c>
      <c r="L553" s="6">
        <f t="shared" si="41"/>
        <v>42217.411805555552</v>
      </c>
      <c r="M553" s="15">
        <f t="shared" si="42"/>
        <v>2015</v>
      </c>
      <c r="N553" t="b">
        <v>0</v>
      </c>
      <c r="O553">
        <v>28</v>
      </c>
      <c r="P553" t="b">
        <v>0</v>
      </c>
      <c r="Q553" s="8">
        <f t="shared" si="43"/>
        <v>5.0413333333333331E-2</v>
      </c>
      <c r="R553" s="10">
        <f t="shared" si="44"/>
        <v>135.03571428571428</v>
      </c>
      <c r="S553" t="s">
        <v>8272</v>
      </c>
      <c r="T553" t="s">
        <v>8320</v>
      </c>
      <c r="U553" t="s">
        <v>8321</v>
      </c>
    </row>
    <row r="554" spans="1:21" ht="43.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s="6">
        <f t="shared" si="40"/>
        <v>42318.283518518518</v>
      </c>
      <c r="L554" s="6">
        <f t="shared" si="41"/>
        <v>42378.283518518518</v>
      </c>
      <c r="M554" s="15">
        <f t="shared" si="42"/>
        <v>2015</v>
      </c>
      <c r="N554" t="b">
        <v>0</v>
      </c>
      <c r="O554">
        <v>0</v>
      </c>
      <c r="P554" t="b">
        <v>0</v>
      </c>
      <c r="Q554" s="8">
        <f t="shared" si="43"/>
        <v>0</v>
      </c>
      <c r="R554" s="10">
        <f t="shared" si="44"/>
        <v>0</v>
      </c>
      <c r="S554" t="s">
        <v>8272</v>
      </c>
      <c r="T554" t="s">
        <v>8320</v>
      </c>
      <c r="U554" t="s">
        <v>8321</v>
      </c>
    </row>
    <row r="555" spans="1:21" ht="43.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s="6">
        <f t="shared" si="40"/>
        <v>41927.386469907404</v>
      </c>
      <c r="L555" s="6">
        <f t="shared" si="41"/>
        <v>41957.428136574068</v>
      </c>
      <c r="M555" s="15">
        <f t="shared" si="42"/>
        <v>2014</v>
      </c>
      <c r="N555" t="b">
        <v>0</v>
      </c>
      <c r="O555">
        <v>6</v>
      </c>
      <c r="P555" t="b">
        <v>0</v>
      </c>
      <c r="Q555" s="8">
        <f t="shared" si="43"/>
        <v>4.9199999999999999E-3</v>
      </c>
      <c r="R555" s="10">
        <f t="shared" si="44"/>
        <v>20.5</v>
      </c>
      <c r="S555" t="s">
        <v>8272</v>
      </c>
      <c r="T555" t="s">
        <v>8320</v>
      </c>
      <c r="U555" t="s">
        <v>8321</v>
      </c>
    </row>
    <row r="556" spans="1:21" ht="43.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s="6">
        <f t="shared" si="40"/>
        <v>41901.351527777777</v>
      </c>
      <c r="L556" s="6">
        <f t="shared" si="41"/>
        <v>41931.351527777777</v>
      </c>
      <c r="M556" s="15">
        <f t="shared" si="42"/>
        <v>2014</v>
      </c>
      <c r="N556" t="b">
        <v>0</v>
      </c>
      <c r="O556">
        <v>22</v>
      </c>
      <c r="P556" t="b">
        <v>0</v>
      </c>
      <c r="Q556" s="8">
        <f t="shared" si="43"/>
        <v>0.36589147286821705</v>
      </c>
      <c r="R556" s="10">
        <f t="shared" si="44"/>
        <v>64.36363636363636</v>
      </c>
      <c r="S556" t="s">
        <v>8272</v>
      </c>
      <c r="T556" t="s">
        <v>8320</v>
      </c>
      <c r="U556" t="s">
        <v>8321</v>
      </c>
    </row>
    <row r="557" spans="1:21" ht="43.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s="6">
        <f t="shared" si="40"/>
        <v>42503.020173611112</v>
      </c>
      <c r="L557" s="6">
        <f t="shared" si="41"/>
        <v>42533.020173611112</v>
      </c>
      <c r="M557" s="15">
        <f t="shared" si="42"/>
        <v>2016</v>
      </c>
      <c r="N557" t="b">
        <v>0</v>
      </c>
      <c r="O557">
        <v>0</v>
      </c>
      <c r="P557" t="b">
        <v>0</v>
      </c>
      <c r="Q557" s="8">
        <f t="shared" si="43"/>
        <v>0</v>
      </c>
      <c r="R557" s="10">
        <f t="shared" si="44"/>
        <v>0</v>
      </c>
      <c r="S557" t="s">
        <v>8272</v>
      </c>
      <c r="T557" t="s">
        <v>8320</v>
      </c>
      <c r="U557" t="s">
        <v>8321</v>
      </c>
    </row>
    <row r="558" spans="1:21" ht="29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s="6">
        <f t="shared" si="40"/>
        <v>42345.526817129627</v>
      </c>
      <c r="L558" s="6">
        <f t="shared" si="41"/>
        <v>42375.526817129627</v>
      </c>
      <c r="M558" s="15">
        <f t="shared" si="42"/>
        <v>2015</v>
      </c>
      <c r="N558" t="b">
        <v>0</v>
      </c>
      <c r="O558">
        <v>1</v>
      </c>
      <c r="P558" t="b">
        <v>0</v>
      </c>
      <c r="Q558" s="8">
        <f t="shared" si="43"/>
        <v>2.5000000000000001E-2</v>
      </c>
      <c r="R558" s="10">
        <f t="shared" si="44"/>
        <v>200</v>
      </c>
      <c r="S558" t="s">
        <v>8272</v>
      </c>
      <c r="T558" t="s">
        <v>8320</v>
      </c>
      <c r="U558" t="s">
        <v>8321</v>
      </c>
    </row>
    <row r="559" spans="1:21" ht="43.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s="6">
        <f t="shared" si="40"/>
        <v>42676.608831018515</v>
      </c>
      <c r="L559" s="6">
        <f t="shared" si="41"/>
        <v>42706.650497685179</v>
      </c>
      <c r="M559" s="15">
        <f t="shared" si="42"/>
        <v>2016</v>
      </c>
      <c r="N559" t="b">
        <v>0</v>
      </c>
      <c r="O559">
        <v>20</v>
      </c>
      <c r="P559" t="b">
        <v>0</v>
      </c>
      <c r="Q559" s="8">
        <f t="shared" si="43"/>
        <v>9.1066666666666674E-3</v>
      </c>
      <c r="R559" s="10">
        <f t="shared" si="44"/>
        <v>68.3</v>
      </c>
      <c r="S559" t="s">
        <v>8272</v>
      </c>
      <c r="T559" t="s">
        <v>8320</v>
      </c>
      <c r="U559" t="s">
        <v>8321</v>
      </c>
    </row>
    <row r="560" spans="1:21" ht="43.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s="6">
        <f t="shared" si="40"/>
        <v>42057.549826388888</v>
      </c>
      <c r="L560" s="6">
        <f t="shared" si="41"/>
        <v>42087.508159722223</v>
      </c>
      <c r="M560" s="15">
        <f t="shared" si="42"/>
        <v>2015</v>
      </c>
      <c r="N560" t="b">
        <v>0</v>
      </c>
      <c r="O560">
        <v>0</v>
      </c>
      <c r="P560" t="b">
        <v>0</v>
      </c>
      <c r="Q560" s="8">
        <f t="shared" si="43"/>
        <v>0</v>
      </c>
      <c r="R560" s="10">
        <f t="shared" si="44"/>
        <v>0</v>
      </c>
      <c r="S560" t="s">
        <v>8272</v>
      </c>
      <c r="T560" t="s">
        <v>8320</v>
      </c>
      <c r="U560" t="s">
        <v>8321</v>
      </c>
    </row>
    <row r="561" spans="1:21" ht="58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s="6">
        <f t="shared" si="40"/>
        <v>42320.949768518512</v>
      </c>
      <c r="L561" s="6">
        <f t="shared" si="41"/>
        <v>42350.949768518512</v>
      </c>
      <c r="M561" s="15">
        <f t="shared" si="42"/>
        <v>2015</v>
      </c>
      <c r="N561" t="b">
        <v>0</v>
      </c>
      <c r="O561">
        <v>1</v>
      </c>
      <c r="P561" t="b">
        <v>0</v>
      </c>
      <c r="Q561" s="8">
        <f t="shared" si="43"/>
        <v>2.0833333333333335E-4</v>
      </c>
      <c r="R561" s="10">
        <f t="shared" si="44"/>
        <v>50</v>
      </c>
      <c r="S561" t="s">
        <v>8272</v>
      </c>
      <c r="T561" t="s">
        <v>8320</v>
      </c>
      <c r="U561" t="s">
        <v>8321</v>
      </c>
    </row>
    <row r="562" spans="1:21" ht="43.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s="6">
        <f t="shared" si="40"/>
        <v>41960.438020833331</v>
      </c>
      <c r="L562" s="6">
        <f t="shared" si="41"/>
        <v>41990.438020833331</v>
      </c>
      <c r="M562" s="15">
        <f t="shared" si="42"/>
        <v>2014</v>
      </c>
      <c r="N562" t="b">
        <v>0</v>
      </c>
      <c r="O562">
        <v>3</v>
      </c>
      <c r="P562" t="b">
        <v>0</v>
      </c>
      <c r="Q562" s="8">
        <f t="shared" si="43"/>
        <v>1.2E-4</v>
      </c>
      <c r="R562" s="10">
        <f t="shared" si="44"/>
        <v>4</v>
      </c>
      <c r="S562" t="s">
        <v>8272</v>
      </c>
      <c r="T562" t="s">
        <v>8320</v>
      </c>
      <c r="U562" t="s">
        <v>8321</v>
      </c>
    </row>
    <row r="563" spans="1:21" ht="43.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s="6">
        <f t="shared" si="40"/>
        <v>42268.325381944444</v>
      </c>
      <c r="L563" s="6">
        <f t="shared" si="41"/>
        <v>42303.325381944444</v>
      </c>
      <c r="M563" s="15">
        <f t="shared" si="42"/>
        <v>2015</v>
      </c>
      <c r="N563" t="b">
        <v>0</v>
      </c>
      <c r="O563">
        <v>2</v>
      </c>
      <c r="P563" t="b">
        <v>0</v>
      </c>
      <c r="Q563" s="8">
        <f t="shared" si="43"/>
        <v>3.6666666666666666E-3</v>
      </c>
      <c r="R563" s="10">
        <f t="shared" si="44"/>
        <v>27.5</v>
      </c>
      <c r="S563" t="s">
        <v>8272</v>
      </c>
      <c r="T563" t="s">
        <v>8320</v>
      </c>
      <c r="U563" t="s">
        <v>8321</v>
      </c>
    </row>
    <row r="564" spans="1:21" ht="43.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s="6">
        <f t="shared" si="40"/>
        <v>42692.055729166663</v>
      </c>
      <c r="L564" s="6">
        <f t="shared" si="41"/>
        <v>42722.055729166663</v>
      </c>
      <c r="M564" s="15">
        <f t="shared" si="42"/>
        <v>2016</v>
      </c>
      <c r="N564" t="b">
        <v>0</v>
      </c>
      <c r="O564">
        <v>0</v>
      </c>
      <c r="P564" t="b">
        <v>0</v>
      </c>
      <c r="Q564" s="8">
        <f t="shared" si="43"/>
        <v>0</v>
      </c>
      <c r="R564" s="10">
        <f t="shared" si="44"/>
        <v>0</v>
      </c>
      <c r="S564" t="s">
        <v>8272</v>
      </c>
      <c r="T564" t="s">
        <v>8320</v>
      </c>
      <c r="U564" t="s">
        <v>8321</v>
      </c>
    </row>
    <row r="565" spans="1:21" ht="43.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s="6">
        <f t="shared" si="40"/>
        <v>42021.736655092587</v>
      </c>
      <c r="L565" s="6">
        <f t="shared" si="41"/>
        <v>42051.736655092587</v>
      </c>
      <c r="M565" s="15">
        <f t="shared" si="42"/>
        <v>2015</v>
      </c>
      <c r="N565" t="b">
        <v>0</v>
      </c>
      <c r="O565">
        <v>2</v>
      </c>
      <c r="P565" t="b">
        <v>0</v>
      </c>
      <c r="Q565" s="8">
        <f t="shared" si="43"/>
        <v>9.0666666666666662E-4</v>
      </c>
      <c r="R565" s="10">
        <f t="shared" si="44"/>
        <v>34</v>
      </c>
      <c r="S565" t="s">
        <v>8272</v>
      </c>
      <c r="T565" t="s">
        <v>8320</v>
      </c>
      <c r="U565" t="s">
        <v>8321</v>
      </c>
    </row>
    <row r="566" spans="1:21" ht="58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s="6">
        <f t="shared" si="40"/>
        <v>42411.609664351847</v>
      </c>
      <c r="L566" s="6">
        <f t="shared" si="41"/>
        <v>42441.609664351847</v>
      </c>
      <c r="M566" s="15">
        <f t="shared" si="42"/>
        <v>2016</v>
      </c>
      <c r="N566" t="b">
        <v>0</v>
      </c>
      <c r="O566">
        <v>1</v>
      </c>
      <c r="P566" t="b">
        <v>0</v>
      </c>
      <c r="Q566" s="8">
        <f t="shared" si="43"/>
        <v>5.5555555555555558E-5</v>
      </c>
      <c r="R566" s="10">
        <f t="shared" si="44"/>
        <v>1</v>
      </c>
      <c r="S566" t="s">
        <v>8272</v>
      </c>
      <c r="T566" t="s">
        <v>8320</v>
      </c>
      <c r="U566" t="s">
        <v>8321</v>
      </c>
    </row>
    <row r="567" spans="1:21" ht="43.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s="6">
        <f t="shared" si="40"/>
        <v>42165.451956018514</v>
      </c>
      <c r="L567" s="6">
        <f t="shared" si="41"/>
        <v>42195.451956018514</v>
      </c>
      <c r="M567" s="15">
        <f t="shared" si="42"/>
        <v>2015</v>
      </c>
      <c r="N567" t="b">
        <v>0</v>
      </c>
      <c r="O567">
        <v>0</v>
      </c>
      <c r="P567" t="b">
        <v>0</v>
      </c>
      <c r="Q567" s="8">
        <f t="shared" si="43"/>
        <v>0</v>
      </c>
      <c r="R567" s="10">
        <f t="shared" si="44"/>
        <v>0</v>
      </c>
      <c r="S567" t="s">
        <v>8272</v>
      </c>
      <c r="T567" t="s">
        <v>8320</v>
      </c>
      <c r="U567" t="s">
        <v>8321</v>
      </c>
    </row>
    <row r="568" spans="1:21" ht="43.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s="6">
        <f t="shared" si="40"/>
        <v>42535.351076388884</v>
      </c>
      <c r="L568" s="6">
        <f t="shared" si="41"/>
        <v>42565.351076388884</v>
      </c>
      <c r="M568" s="15">
        <f t="shared" si="42"/>
        <v>2016</v>
      </c>
      <c r="N568" t="b">
        <v>0</v>
      </c>
      <c r="O568">
        <v>1</v>
      </c>
      <c r="P568" t="b">
        <v>0</v>
      </c>
      <c r="Q568" s="8">
        <f t="shared" si="43"/>
        <v>2.0000000000000001E-4</v>
      </c>
      <c r="R568" s="10">
        <f t="shared" si="44"/>
        <v>1</v>
      </c>
      <c r="S568" t="s">
        <v>8272</v>
      </c>
      <c r="T568" t="s">
        <v>8320</v>
      </c>
      <c r="U568" t="s">
        <v>8321</v>
      </c>
    </row>
    <row r="569" spans="1:21" ht="43.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s="6">
        <f t="shared" si="40"/>
        <v>41975.509189814817</v>
      </c>
      <c r="L569" s="6">
        <f t="shared" si="41"/>
        <v>42005.509189814817</v>
      </c>
      <c r="M569" s="15">
        <f t="shared" si="42"/>
        <v>2014</v>
      </c>
      <c r="N569" t="b">
        <v>0</v>
      </c>
      <c r="O569">
        <v>0</v>
      </c>
      <c r="P569" t="b">
        <v>0</v>
      </c>
      <c r="Q569" s="8">
        <f t="shared" si="43"/>
        <v>0</v>
      </c>
      <c r="R569" s="10">
        <f t="shared" si="44"/>
        <v>0</v>
      </c>
      <c r="S569" t="s">
        <v>8272</v>
      </c>
      <c r="T569" t="s">
        <v>8320</v>
      </c>
      <c r="U569" t="s">
        <v>8321</v>
      </c>
    </row>
    <row r="570" spans="1:21" ht="58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s="6">
        <f t="shared" si="40"/>
        <v>42348.588229166664</v>
      </c>
      <c r="L570" s="6">
        <f t="shared" si="41"/>
        <v>42385.124999999993</v>
      </c>
      <c r="M570" s="15">
        <f t="shared" si="42"/>
        <v>2015</v>
      </c>
      <c r="N570" t="b">
        <v>0</v>
      </c>
      <c r="O570">
        <v>5</v>
      </c>
      <c r="P570" t="b">
        <v>0</v>
      </c>
      <c r="Q570" s="8">
        <f t="shared" si="43"/>
        <v>0.01</v>
      </c>
      <c r="R570" s="10">
        <f t="shared" si="44"/>
        <v>49</v>
      </c>
      <c r="S570" t="s">
        <v>8272</v>
      </c>
      <c r="T570" t="s">
        <v>8320</v>
      </c>
      <c r="U570" t="s">
        <v>8321</v>
      </c>
    </row>
    <row r="571" spans="1:21" ht="43.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s="6">
        <f t="shared" si="40"/>
        <v>42340.514027777775</v>
      </c>
      <c r="L571" s="6">
        <f t="shared" si="41"/>
        <v>42370.514027777775</v>
      </c>
      <c r="M571" s="15">
        <f t="shared" si="42"/>
        <v>2015</v>
      </c>
      <c r="N571" t="b">
        <v>0</v>
      </c>
      <c r="O571">
        <v>1</v>
      </c>
      <c r="P571" t="b">
        <v>0</v>
      </c>
      <c r="Q571" s="8">
        <f t="shared" si="43"/>
        <v>8.0000000000000002E-3</v>
      </c>
      <c r="R571" s="10">
        <f t="shared" si="44"/>
        <v>20</v>
      </c>
      <c r="S571" t="s">
        <v>8272</v>
      </c>
      <c r="T571" t="s">
        <v>8320</v>
      </c>
      <c r="U571" t="s">
        <v>8321</v>
      </c>
    </row>
    <row r="572" spans="1:21" ht="29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s="6">
        <f t="shared" si="40"/>
        <v>42388.464918981474</v>
      </c>
      <c r="L572" s="6">
        <f t="shared" si="41"/>
        <v>42418.464918981474</v>
      </c>
      <c r="M572" s="15">
        <f t="shared" si="42"/>
        <v>2016</v>
      </c>
      <c r="N572" t="b">
        <v>0</v>
      </c>
      <c r="O572">
        <v>1</v>
      </c>
      <c r="P572" t="b">
        <v>0</v>
      </c>
      <c r="Q572" s="8">
        <f t="shared" si="43"/>
        <v>1.6705882352941177E-3</v>
      </c>
      <c r="R572" s="10">
        <f t="shared" si="44"/>
        <v>142</v>
      </c>
      <c r="S572" t="s">
        <v>8272</v>
      </c>
      <c r="T572" t="s">
        <v>8320</v>
      </c>
      <c r="U572" t="s">
        <v>8321</v>
      </c>
    </row>
    <row r="573" spans="1:21" ht="43.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s="6">
        <f t="shared" si="40"/>
        <v>42192.482905092591</v>
      </c>
      <c r="L573" s="6">
        <f t="shared" si="41"/>
        <v>42211.832638888889</v>
      </c>
      <c r="M573" s="15">
        <f t="shared" si="42"/>
        <v>2015</v>
      </c>
      <c r="N573" t="b">
        <v>0</v>
      </c>
      <c r="O573">
        <v>2</v>
      </c>
      <c r="P573" t="b">
        <v>0</v>
      </c>
      <c r="Q573" s="8">
        <f t="shared" si="43"/>
        <v>4.2399999999999998E-3</v>
      </c>
      <c r="R573" s="10">
        <f t="shared" si="44"/>
        <v>53</v>
      </c>
      <c r="S573" t="s">
        <v>8272</v>
      </c>
      <c r="T573" t="s">
        <v>8320</v>
      </c>
      <c r="U573" t="s">
        <v>8321</v>
      </c>
    </row>
    <row r="574" spans="1:21" ht="43.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s="6">
        <f t="shared" si="40"/>
        <v>42282.382962962962</v>
      </c>
      <c r="L574" s="6">
        <f t="shared" si="41"/>
        <v>42312.424629629626</v>
      </c>
      <c r="M574" s="15">
        <f t="shared" si="42"/>
        <v>2015</v>
      </c>
      <c r="N574" t="b">
        <v>0</v>
      </c>
      <c r="O574">
        <v>0</v>
      </c>
      <c r="P574" t="b">
        <v>0</v>
      </c>
      <c r="Q574" s="8">
        <f t="shared" si="43"/>
        <v>0</v>
      </c>
      <c r="R574" s="10">
        <f t="shared" si="44"/>
        <v>0</v>
      </c>
      <c r="S574" t="s">
        <v>8272</v>
      </c>
      <c r="T574" t="s">
        <v>8320</v>
      </c>
      <c r="U574" t="s">
        <v>8321</v>
      </c>
    </row>
    <row r="575" spans="1:21" ht="58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s="6">
        <f t="shared" si="40"/>
        <v>41962.716793981475</v>
      </c>
      <c r="L575" s="6">
        <f t="shared" si="41"/>
        <v>42021.716666666667</v>
      </c>
      <c r="M575" s="15">
        <f t="shared" si="42"/>
        <v>2014</v>
      </c>
      <c r="N575" t="b">
        <v>0</v>
      </c>
      <c r="O575">
        <v>9</v>
      </c>
      <c r="P575" t="b">
        <v>0</v>
      </c>
      <c r="Q575" s="8">
        <f t="shared" si="43"/>
        <v>3.892538925389254E-3</v>
      </c>
      <c r="R575" s="10">
        <f t="shared" si="44"/>
        <v>38.444444444444443</v>
      </c>
      <c r="S575" t="s">
        <v>8272</v>
      </c>
      <c r="T575" t="s">
        <v>8320</v>
      </c>
      <c r="U575" t="s">
        <v>8321</v>
      </c>
    </row>
    <row r="576" spans="1:21" ht="58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s="6">
        <f t="shared" si="40"/>
        <v>42632.110034722216</v>
      </c>
      <c r="L576" s="6">
        <f t="shared" si="41"/>
        <v>42662.110034722216</v>
      </c>
      <c r="M576" s="15">
        <f t="shared" si="42"/>
        <v>2016</v>
      </c>
      <c r="N576" t="b">
        <v>0</v>
      </c>
      <c r="O576">
        <v>4</v>
      </c>
      <c r="P576" t="b">
        <v>0</v>
      </c>
      <c r="Q576" s="8">
        <f t="shared" si="43"/>
        <v>7.1556350626118068E-3</v>
      </c>
      <c r="R576" s="10">
        <f t="shared" si="44"/>
        <v>20</v>
      </c>
      <c r="S576" t="s">
        <v>8272</v>
      </c>
      <c r="T576" t="s">
        <v>8320</v>
      </c>
      <c r="U576" t="s">
        <v>8321</v>
      </c>
    </row>
    <row r="577" spans="1:21" ht="58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s="6">
        <f t="shared" si="40"/>
        <v>42138.359293981477</v>
      </c>
      <c r="L577" s="6">
        <f t="shared" si="41"/>
        <v>42168.359293981477</v>
      </c>
      <c r="M577" s="15">
        <f t="shared" si="42"/>
        <v>2015</v>
      </c>
      <c r="N577" t="b">
        <v>0</v>
      </c>
      <c r="O577">
        <v>4</v>
      </c>
      <c r="P577" t="b">
        <v>0</v>
      </c>
      <c r="Q577" s="8">
        <f t="shared" si="43"/>
        <v>4.3166666666666666E-3</v>
      </c>
      <c r="R577" s="10">
        <f t="shared" si="44"/>
        <v>64.75</v>
      </c>
      <c r="S577" t="s">
        <v>8272</v>
      </c>
      <c r="T577" t="s">
        <v>8320</v>
      </c>
      <c r="U577" t="s">
        <v>8321</v>
      </c>
    </row>
    <row r="578" spans="1:21" ht="43.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s="6">
        <f t="shared" si="40"/>
        <v>42031.138333333329</v>
      </c>
      <c r="L578" s="6">
        <f t="shared" si="41"/>
        <v>42091.096666666665</v>
      </c>
      <c r="M578" s="15">
        <f t="shared" si="42"/>
        <v>2015</v>
      </c>
      <c r="N578" t="b">
        <v>0</v>
      </c>
      <c r="O578">
        <v>1</v>
      </c>
      <c r="P578" t="b">
        <v>0</v>
      </c>
      <c r="Q578" s="8">
        <f t="shared" si="43"/>
        <v>1.2500000000000001E-5</v>
      </c>
      <c r="R578" s="10">
        <f t="shared" si="44"/>
        <v>1</v>
      </c>
      <c r="S578" t="s">
        <v>8272</v>
      </c>
      <c r="T578" t="s">
        <v>8320</v>
      </c>
      <c r="U578" t="s">
        <v>8321</v>
      </c>
    </row>
    <row r="579" spans="1:21" ht="43.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s="6">
        <f t="shared" ref="K579:K642" si="45">(J579/86400)+25569+(-8/24)</f>
        <v>42450.255810185183</v>
      </c>
      <c r="L579" s="6">
        <f t="shared" ref="L579:L642" si="46">(I579/86400)+25569+(-8/24)</f>
        <v>42510.255810185183</v>
      </c>
      <c r="M579" s="15">
        <f t="shared" ref="M579:M642" si="47">YEAR(K579)</f>
        <v>2016</v>
      </c>
      <c r="N579" t="b">
        <v>0</v>
      </c>
      <c r="O579">
        <v>1</v>
      </c>
      <c r="P579" t="b">
        <v>0</v>
      </c>
      <c r="Q579" s="8">
        <f t="shared" ref="Q579:Q642" si="48">E579/D579</f>
        <v>2E-3</v>
      </c>
      <c r="R579" s="10">
        <f t="shared" ref="R579:R642" si="49">IFERROR(E579/O579,0)</f>
        <v>10</v>
      </c>
      <c r="S579" t="s">
        <v>8272</v>
      </c>
      <c r="T579" t="s">
        <v>8320</v>
      </c>
      <c r="U579" t="s">
        <v>8321</v>
      </c>
    </row>
    <row r="580" spans="1:21" ht="29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s="6">
        <f t="shared" si="45"/>
        <v>42230.245289351849</v>
      </c>
      <c r="L580" s="6">
        <f t="shared" si="46"/>
        <v>42254.245289351849</v>
      </c>
      <c r="M580" s="15">
        <f t="shared" si="47"/>
        <v>2015</v>
      </c>
      <c r="N580" t="b">
        <v>0</v>
      </c>
      <c r="O580">
        <v>7</v>
      </c>
      <c r="P580" t="b">
        <v>0</v>
      </c>
      <c r="Q580" s="8">
        <f t="shared" si="48"/>
        <v>1.12E-4</v>
      </c>
      <c r="R580" s="10">
        <f t="shared" si="49"/>
        <v>2</v>
      </c>
      <c r="S580" t="s">
        <v>8272</v>
      </c>
      <c r="T580" t="s">
        <v>8320</v>
      </c>
      <c r="U580" t="s">
        <v>8321</v>
      </c>
    </row>
    <row r="581" spans="1:21" ht="29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s="6">
        <f t="shared" si="45"/>
        <v>41968.518784722219</v>
      </c>
      <c r="L581" s="6">
        <f t="shared" si="46"/>
        <v>41998.518784722219</v>
      </c>
      <c r="M581" s="15">
        <f t="shared" si="47"/>
        <v>2014</v>
      </c>
      <c r="N581" t="b">
        <v>0</v>
      </c>
      <c r="O581">
        <v>5</v>
      </c>
      <c r="P581" t="b">
        <v>0</v>
      </c>
      <c r="Q581" s="8">
        <f t="shared" si="48"/>
        <v>1.4583333333333334E-2</v>
      </c>
      <c r="R581" s="10">
        <f t="shared" si="49"/>
        <v>35</v>
      </c>
      <c r="S581" t="s">
        <v>8272</v>
      </c>
      <c r="T581" t="s">
        <v>8320</v>
      </c>
      <c r="U581" t="s">
        <v>8321</v>
      </c>
    </row>
    <row r="582" spans="1:21" ht="43.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s="6">
        <f t="shared" si="45"/>
        <v>42605.574849537035</v>
      </c>
      <c r="L582" s="6">
        <f t="shared" si="46"/>
        <v>42635.574849537035</v>
      </c>
      <c r="M582" s="15">
        <f t="shared" si="47"/>
        <v>2016</v>
      </c>
      <c r="N582" t="b">
        <v>0</v>
      </c>
      <c r="O582">
        <v>1</v>
      </c>
      <c r="P582" t="b">
        <v>0</v>
      </c>
      <c r="Q582" s="8">
        <f t="shared" si="48"/>
        <v>3.3333333333333332E-4</v>
      </c>
      <c r="R582" s="10">
        <f t="shared" si="49"/>
        <v>1</v>
      </c>
      <c r="S582" t="s">
        <v>8272</v>
      </c>
      <c r="T582" t="s">
        <v>8320</v>
      </c>
      <c r="U582" t="s">
        <v>8321</v>
      </c>
    </row>
    <row r="583" spans="1:21" ht="58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s="6">
        <f t="shared" si="45"/>
        <v>42187.679444444446</v>
      </c>
      <c r="L583" s="6">
        <f t="shared" si="46"/>
        <v>42217.679444444446</v>
      </c>
      <c r="M583" s="15">
        <f t="shared" si="47"/>
        <v>2015</v>
      </c>
      <c r="N583" t="b">
        <v>0</v>
      </c>
      <c r="O583">
        <v>0</v>
      </c>
      <c r="P583" t="b">
        <v>0</v>
      </c>
      <c r="Q583" s="8">
        <f t="shared" si="48"/>
        <v>0</v>
      </c>
      <c r="R583" s="10">
        <f t="shared" si="49"/>
        <v>0</v>
      </c>
      <c r="S583" t="s">
        <v>8272</v>
      </c>
      <c r="T583" t="s">
        <v>8320</v>
      </c>
      <c r="U583" t="s">
        <v>8321</v>
      </c>
    </row>
    <row r="584" spans="1:21" ht="58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s="6">
        <f t="shared" si="45"/>
        <v>42055.406469907401</v>
      </c>
      <c r="L584" s="6">
        <f t="shared" si="46"/>
        <v>42078.416666666664</v>
      </c>
      <c r="M584" s="15">
        <f t="shared" si="47"/>
        <v>2015</v>
      </c>
      <c r="N584" t="b">
        <v>0</v>
      </c>
      <c r="O584">
        <v>0</v>
      </c>
      <c r="P584" t="b">
        <v>0</v>
      </c>
      <c r="Q584" s="8">
        <f t="shared" si="48"/>
        <v>0</v>
      </c>
      <c r="R584" s="10">
        <f t="shared" si="49"/>
        <v>0</v>
      </c>
      <c r="S584" t="s">
        <v>8272</v>
      </c>
      <c r="T584" t="s">
        <v>8320</v>
      </c>
      <c r="U584" t="s">
        <v>8321</v>
      </c>
    </row>
    <row r="585" spans="1:21" ht="43.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s="6">
        <f t="shared" si="45"/>
        <v>42052.605173611104</v>
      </c>
      <c r="L585" s="6">
        <f t="shared" si="46"/>
        <v>42082.563506944447</v>
      </c>
      <c r="M585" s="15">
        <f t="shared" si="47"/>
        <v>2015</v>
      </c>
      <c r="N585" t="b">
        <v>0</v>
      </c>
      <c r="O585">
        <v>1</v>
      </c>
      <c r="P585" t="b">
        <v>0</v>
      </c>
      <c r="Q585" s="8">
        <f t="shared" si="48"/>
        <v>1.1111111111111112E-4</v>
      </c>
      <c r="R585" s="10">
        <f t="shared" si="49"/>
        <v>1</v>
      </c>
      <c r="S585" t="s">
        <v>8272</v>
      </c>
      <c r="T585" t="s">
        <v>8320</v>
      </c>
      <c r="U585" t="s">
        <v>8321</v>
      </c>
    </row>
    <row r="586" spans="1:21" ht="43.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s="6">
        <f t="shared" si="45"/>
        <v>42049.383287037032</v>
      </c>
      <c r="L586" s="6">
        <f t="shared" si="46"/>
        <v>42079.341620370367</v>
      </c>
      <c r="M586" s="15">
        <f t="shared" si="47"/>
        <v>2015</v>
      </c>
      <c r="N586" t="b">
        <v>0</v>
      </c>
      <c r="O586">
        <v>2</v>
      </c>
      <c r="P586" t="b">
        <v>0</v>
      </c>
      <c r="Q586" s="8">
        <f t="shared" si="48"/>
        <v>0.01</v>
      </c>
      <c r="R586" s="10">
        <f t="shared" si="49"/>
        <v>5</v>
      </c>
      <c r="S586" t="s">
        <v>8272</v>
      </c>
      <c r="T586" t="s">
        <v>8320</v>
      </c>
      <c r="U586" t="s">
        <v>8321</v>
      </c>
    </row>
    <row r="587" spans="1:21" ht="43.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s="6">
        <f t="shared" si="45"/>
        <v>42283.057604166665</v>
      </c>
      <c r="L587" s="6">
        <f t="shared" si="46"/>
        <v>42338.666666666664</v>
      </c>
      <c r="M587" s="15">
        <f t="shared" si="47"/>
        <v>2015</v>
      </c>
      <c r="N587" t="b">
        <v>0</v>
      </c>
      <c r="O587">
        <v>0</v>
      </c>
      <c r="P587" t="b">
        <v>0</v>
      </c>
      <c r="Q587" s="8">
        <f t="shared" si="48"/>
        <v>0</v>
      </c>
      <c r="R587" s="10">
        <f t="shared" si="49"/>
        <v>0</v>
      </c>
      <c r="S587" t="s">
        <v>8272</v>
      </c>
      <c r="T587" t="s">
        <v>8320</v>
      </c>
      <c r="U587" t="s">
        <v>8321</v>
      </c>
    </row>
    <row r="588" spans="1:21" ht="43.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s="6">
        <f t="shared" si="45"/>
        <v>42020.520914351851</v>
      </c>
      <c r="L588" s="6">
        <f t="shared" si="46"/>
        <v>42050.520914351851</v>
      </c>
      <c r="M588" s="15">
        <f t="shared" si="47"/>
        <v>2015</v>
      </c>
      <c r="N588" t="b">
        <v>0</v>
      </c>
      <c r="O588">
        <v>4</v>
      </c>
      <c r="P588" t="b">
        <v>0</v>
      </c>
      <c r="Q588" s="8">
        <f t="shared" si="48"/>
        <v>5.5999999999999999E-3</v>
      </c>
      <c r="R588" s="10">
        <f t="shared" si="49"/>
        <v>14</v>
      </c>
      <c r="S588" t="s">
        <v>8272</v>
      </c>
      <c r="T588" t="s">
        <v>8320</v>
      </c>
      <c r="U588" t="s">
        <v>8321</v>
      </c>
    </row>
    <row r="589" spans="1:21" ht="72.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s="6">
        <f t="shared" si="45"/>
        <v>42080.423993055556</v>
      </c>
      <c r="L589" s="6">
        <f t="shared" si="46"/>
        <v>42110.423993055556</v>
      </c>
      <c r="M589" s="15">
        <f t="shared" si="47"/>
        <v>2015</v>
      </c>
      <c r="N589" t="b">
        <v>0</v>
      </c>
      <c r="O589">
        <v>7</v>
      </c>
      <c r="P589" t="b">
        <v>0</v>
      </c>
      <c r="Q589" s="8">
        <f t="shared" si="48"/>
        <v>9.0833333333333335E-2</v>
      </c>
      <c r="R589" s="10">
        <f t="shared" si="49"/>
        <v>389.28571428571428</v>
      </c>
      <c r="S589" t="s">
        <v>8272</v>
      </c>
      <c r="T589" t="s">
        <v>8320</v>
      </c>
      <c r="U589" t="s">
        <v>8321</v>
      </c>
    </row>
    <row r="590" spans="1:21" ht="43.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s="6">
        <f t="shared" si="45"/>
        <v>42631.436180555553</v>
      </c>
      <c r="L590" s="6">
        <f t="shared" si="46"/>
        <v>42691.477847222217</v>
      </c>
      <c r="M590" s="15">
        <f t="shared" si="47"/>
        <v>2016</v>
      </c>
      <c r="N590" t="b">
        <v>0</v>
      </c>
      <c r="O590">
        <v>2</v>
      </c>
      <c r="P590" t="b">
        <v>0</v>
      </c>
      <c r="Q590" s="8">
        <f t="shared" si="48"/>
        <v>3.3444444444444443E-2</v>
      </c>
      <c r="R590" s="10">
        <f t="shared" si="49"/>
        <v>150.5</v>
      </c>
      <c r="S590" t="s">
        <v>8272</v>
      </c>
      <c r="T590" t="s">
        <v>8320</v>
      </c>
      <c r="U590" t="s">
        <v>8321</v>
      </c>
    </row>
    <row r="591" spans="1:21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s="6">
        <f t="shared" si="45"/>
        <v>42178.281238425923</v>
      </c>
      <c r="L591" s="6">
        <f t="shared" si="46"/>
        <v>42193.281238425923</v>
      </c>
      <c r="M591" s="15">
        <f t="shared" si="47"/>
        <v>2015</v>
      </c>
      <c r="N591" t="b">
        <v>0</v>
      </c>
      <c r="O591">
        <v>1</v>
      </c>
      <c r="P591" t="b">
        <v>0</v>
      </c>
      <c r="Q591" s="8">
        <f t="shared" si="48"/>
        <v>1.3333333333333334E-4</v>
      </c>
      <c r="R591" s="10">
        <f t="shared" si="49"/>
        <v>1</v>
      </c>
      <c r="S591" t="s">
        <v>8272</v>
      </c>
      <c r="T591" t="s">
        <v>8320</v>
      </c>
      <c r="U591" t="s">
        <v>8321</v>
      </c>
    </row>
    <row r="592" spans="1:21" ht="58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s="6">
        <f t="shared" si="45"/>
        <v>42377.22142361111</v>
      </c>
      <c r="L592" s="6">
        <f t="shared" si="46"/>
        <v>42408.209027777775</v>
      </c>
      <c r="M592" s="15">
        <f t="shared" si="47"/>
        <v>2016</v>
      </c>
      <c r="N592" t="b">
        <v>0</v>
      </c>
      <c r="O592">
        <v>9</v>
      </c>
      <c r="P592" t="b">
        <v>0</v>
      </c>
      <c r="Q592" s="8">
        <f t="shared" si="48"/>
        <v>4.4600000000000001E-2</v>
      </c>
      <c r="R592" s="10">
        <f t="shared" si="49"/>
        <v>24.777777777777779</v>
      </c>
      <c r="S592" t="s">
        <v>8272</v>
      </c>
      <c r="T592" t="s">
        <v>8320</v>
      </c>
      <c r="U592" t="s">
        <v>8321</v>
      </c>
    </row>
    <row r="593" spans="1:21" ht="43.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s="6">
        <f t="shared" si="45"/>
        <v>42177.209837962961</v>
      </c>
      <c r="L593" s="6">
        <f t="shared" si="46"/>
        <v>42207.209837962961</v>
      </c>
      <c r="M593" s="15">
        <f t="shared" si="47"/>
        <v>2015</v>
      </c>
      <c r="N593" t="b">
        <v>0</v>
      </c>
      <c r="O593">
        <v>2</v>
      </c>
      <c r="P593" t="b">
        <v>0</v>
      </c>
      <c r="Q593" s="8">
        <f t="shared" si="48"/>
        <v>6.0999999999999997E-4</v>
      </c>
      <c r="R593" s="10">
        <f t="shared" si="49"/>
        <v>30.5</v>
      </c>
      <c r="S593" t="s">
        <v>8272</v>
      </c>
      <c r="T593" t="s">
        <v>8320</v>
      </c>
      <c r="U593" t="s">
        <v>8321</v>
      </c>
    </row>
    <row r="594" spans="1:21" ht="58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s="6">
        <f t="shared" si="45"/>
        <v>41945.898842592593</v>
      </c>
      <c r="L594" s="6">
        <f t="shared" si="46"/>
        <v>41975.898842592585</v>
      </c>
      <c r="M594" s="15">
        <f t="shared" si="47"/>
        <v>2014</v>
      </c>
      <c r="N594" t="b">
        <v>0</v>
      </c>
      <c r="O594">
        <v>1</v>
      </c>
      <c r="P594" t="b">
        <v>0</v>
      </c>
      <c r="Q594" s="8">
        <f t="shared" si="48"/>
        <v>3.3333333333333333E-2</v>
      </c>
      <c r="R594" s="10">
        <f t="shared" si="49"/>
        <v>250</v>
      </c>
      <c r="S594" t="s">
        <v>8272</v>
      </c>
      <c r="T594" t="s">
        <v>8320</v>
      </c>
      <c r="U594" t="s">
        <v>8321</v>
      </c>
    </row>
    <row r="595" spans="1:21" ht="58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s="6">
        <f t="shared" si="45"/>
        <v>42070.344270833331</v>
      </c>
      <c r="L595" s="6">
        <f t="shared" si="46"/>
        <v>42100.302604166667</v>
      </c>
      <c r="M595" s="15">
        <f t="shared" si="47"/>
        <v>2015</v>
      </c>
      <c r="N595" t="b">
        <v>0</v>
      </c>
      <c r="O595">
        <v>7</v>
      </c>
      <c r="P595" t="b">
        <v>0</v>
      </c>
      <c r="Q595" s="8">
        <f t="shared" si="48"/>
        <v>0.23</v>
      </c>
      <c r="R595" s="10">
        <f t="shared" si="49"/>
        <v>16.428571428571427</v>
      </c>
      <c r="S595" t="s">
        <v>8272</v>
      </c>
      <c r="T595" t="s">
        <v>8320</v>
      </c>
      <c r="U595" t="s">
        <v>8321</v>
      </c>
    </row>
    <row r="596" spans="1:21" ht="29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s="6">
        <f t="shared" si="45"/>
        <v>42446.446828703702</v>
      </c>
      <c r="L596" s="6">
        <f t="shared" si="46"/>
        <v>42476.446828703702</v>
      </c>
      <c r="M596" s="15">
        <f t="shared" si="47"/>
        <v>2016</v>
      </c>
      <c r="N596" t="b">
        <v>0</v>
      </c>
      <c r="O596">
        <v>2</v>
      </c>
      <c r="P596" t="b">
        <v>0</v>
      </c>
      <c r="Q596" s="8">
        <f t="shared" si="48"/>
        <v>1.0399999999999999E-3</v>
      </c>
      <c r="R596" s="10">
        <f t="shared" si="49"/>
        <v>13</v>
      </c>
      <c r="S596" t="s">
        <v>8272</v>
      </c>
      <c r="T596" t="s">
        <v>8320</v>
      </c>
      <c r="U596" t="s">
        <v>8321</v>
      </c>
    </row>
    <row r="597" spans="1:21" ht="43.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s="6">
        <f t="shared" si="45"/>
        <v>42082.736550925925</v>
      </c>
      <c r="L597" s="6">
        <f t="shared" si="46"/>
        <v>42127.736550925925</v>
      </c>
      <c r="M597" s="15">
        <f t="shared" si="47"/>
        <v>2015</v>
      </c>
      <c r="N597" t="b">
        <v>0</v>
      </c>
      <c r="O597">
        <v>8</v>
      </c>
      <c r="P597" t="b">
        <v>0</v>
      </c>
      <c r="Q597" s="8">
        <f t="shared" si="48"/>
        <v>4.2599999999999999E-3</v>
      </c>
      <c r="R597" s="10">
        <f t="shared" si="49"/>
        <v>53.25</v>
      </c>
      <c r="S597" t="s">
        <v>8272</v>
      </c>
      <c r="T597" t="s">
        <v>8320</v>
      </c>
      <c r="U597" t="s">
        <v>8321</v>
      </c>
    </row>
    <row r="598" spans="1:21" ht="43.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s="6">
        <f t="shared" si="45"/>
        <v>42646.563564814809</v>
      </c>
      <c r="L598" s="6">
        <f t="shared" si="46"/>
        <v>42676.563564814809</v>
      </c>
      <c r="M598" s="15">
        <f t="shared" si="47"/>
        <v>2016</v>
      </c>
      <c r="N598" t="b">
        <v>0</v>
      </c>
      <c r="O598">
        <v>2</v>
      </c>
      <c r="P598" t="b">
        <v>0</v>
      </c>
      <c r="Q598" s="8">
        <f t="shared" si="48"/>
        <v>2.9999999999999997E-4</v>
      </c>
      <c r="R598" s="10">
        <f t="shared" si="49"/>
        <v>3</v>
      </c>
      <c r="S598" t="s">
        <v>8272</v>
      </c>
      <c r="T598" t="s">
        <v>8320</v>
      </c>
      <c r="U598" t="s">
        <v>8321</v>
      </c>
    </row>
    <row r="599" spans="1:21" ht="43.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s="6">
        <f t="shared" si="45"/>
        <v>42545.371932870366</v>
      </c>
      <c r="L599" s="6">
        <f t="shared" si="46"/>
        <v>42582.333333333336</v>
      </c>
      <c r="M599" s="15">
        <f t="shared" si="47"/>
        <v>2016</v>
      </c>
      <c r="N599" t="b">
        <v>0</v>
      </c>
      <c r="O599">
        <v>2</v>
      </c>
      <c r="P599" t="b">
        <v>0</v>
      </c>
      <c r="Q599" s="8">
        <f t="shared" si="48"/>
        <v>2.6666666666666666E-3</v>
      </c>
      <c r="R599" s="10">
        <f t="shared" si="49"/>
        <v>10</v>
      </c>
      <c r="S599" t="s">
        <v>8272</v>
      </c>
      <c r="T599" t="s">
        <v>8320</v>
      </c>
      <c r="U599" t="s">
        <v>8321</v>
      </c>
    </row>
    <row r="600" spans="1:21" ht="29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s="6">
        <f t="shared" si="45"/>
        <v>41947.668761574074</v>
      </c>
      <c r="L600" s="6">
        <f t="shared" si="46"/>
        <v>41977.668761574074</v>
      </c>
      <c r="M600" s="15">
        <f t="shared" si="47"/>
        <v>2014</v>
      </c>
      <c r="N600" t="b">
        <v>0</v>
      </c>
      <c r="O600">
        <v>7</v>
      </c>
      <c r="P600" t="b">
        <v>0</v>
      </c>
      <c r="Q600" s="8">
        <f t="shared" si="48"/>
        <v>0.34</v>
      </c>
      <c r="R600" s="10">
        <f t="shared" si="49"/>
        <v>121.42857142857143</v>
      </c>
      <c r="S600" t="s">
        <v>8272</v>
      </c>
      <c r="T600" t="s">
        <v>8320</v>
      </c>
      <c r="U600" t="s">
        <v>8321</v>
      </c>
    </row>
    <row r="601" spans="1:21" ht="58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s="6">
        <f t="shared" si="45"/>
        <v>42047.479189814818</v>
      </c>
      <c r="L601" s="6">
        <f t="shared" si="46"/>
        <v>42071.302777777775</v>
      </c>
      <c r="M601" s="15">
        <f t="shared" si="47"/>
        <v>2015</v>
      </c>
      <c r="N601" t="b">
        <v>0</v>
      </c>
      <c r="O601">
        <v>2</v>
      </c>
      <c r="P601" t="b">
        <v>0</v>
      </c>
      <c r="Q601" s="8">
        <f t="shared" si="48"/>
        <v>6.2E-4</v>
      </c>
      <c r="R601" s="10">
        <f t="shared" si="49"/>
        <v>15.5</v>
      </c>
      <c r="S601" t="s">
        <v>8272</v>
      </c>
      <c r="T601" t="s">
        <v>8320</v>
      </c>
      <c r="U601" t="s">
        <v>8321</v>
      </c>
    </row>
    <row r="602" spans="1:21" ht="29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s="6">
        <f t="shared" si="45"/>
        <v>42073.464837962958</v>
      </c>
      <c r="L602" s="6">
        <f t="shared" si="46"/>
        <v>42133.464837962958</v>
      </c>
      <c r="M602" s="15">
        <f t="shared" si="47"/>
        <v>2015</v>
      </c>
      <c r="N602" t="b">
        <v>0</v>
      </c>
      <c r="O602">
        <v>1</v>
      </c>
      <c r="P602" t="b">
        <v>0</v>
      </c>
      <c r="Q602" s="8">
        <f t="shared" si="48"/>
        <v>0.02</v>
      </c>
      <c r="R602" s="10">
        <f t="shared" si="49"/>
        <v>100</v>
      </c>
      <c r="S602" t="s">
        <v>8272</v>
      </c>
      <c r="T602" t="s">
        <v>8320</v>
      </c>
      <c r="U602" t="s">
        <v>8321</v>
      </c>
    </row>
    <row r="603" spans="1:21" ht="43.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s="6">
        <f t="shared" si="45"/>
        <v>41969.52475694444</v>
      </c>
      <c r="L603" s="6">
        <f t="shared" si="46"/>
        <v>41999.52475694444</v>
      </c>
      <c r="M603" s="15">
        <f t="shared" si="47"/>
        <v>2014</v>
      </c>
      <c r="N603" t="b">
        <v>0</v>
      </c>
      <c r="O603">
        <v>6</v>
      </c>
      <c r="P603" t="b">
        <v>0</v>
      </c>
      <c r="Q603" s="8">
        <f t="shared" si="48"/>
        <v>1.4E-2</v>
      </c>
      <c r="R603" s="10">
        <f t="shared" si="49"/>
        <v>23.333333333333332</v>
      </c>
      <c r="S603" t="s">
        <v>8272</v>
      </c>
      <c r="T603" t="s">
        <v>8320</v>
      </c>
      <c r="U603" t="s">
        <v>8321</v>
      </c>
    </row>
    <row r="604" spans="1:21" ht="43.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s="6">
        <f t="shared" si="45"/>
        <v>42143.460821759254</v>
      </c>
      <c r="L604" s="6">
        <f t="shared" si="46"/>
        <v>42173.460821759254</v>
      </c>
      <c r="M604" s="15">
        <f t="shared" si="47"/>
        <v>2015</v>
      </c>
      <c r="N604" t="b">
        <v>0</v>
      </c>
      <c r="O604">
        <v>0</v>
      </c>
      <c r="P604" t="b">
        <v>0</v>
      </c>
      <c r="Q604" s="8">
        <f t="shared" si="48"/>
        <v>0</v>
      </c>
      <c r="R604" s="10">
        <f t="shared" si="49"/>
        <v>0</v>
      </c>
      <c r="S604" t="s">
        <v>8272</v>
      </c>
      <c r="T604" t="s">
        <v>8320</v>
      </c>
      <c r="U604" t="s">
        <v>8321</v>
      </c>
    </row>
    <row r="605" spans="1:21" ht="43.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s="6">
        <f t="shared" si="45"/>
        <v>41835.305821759255</v>
      </c>
      <c r="L605" s="6">
        <f t="shared" si="46"/>
        <v>41865.305821759255</v>
      </c>
      <c r="M605" s="15">
        <f t="shared" si="47"/>
        <v>2014</v>
      </c>
      <c r="N605" t="b">
        <v>0</v>
      </c>
      <c r="O605">
        <v>13</v>
      </c>
      <c r="P605" t="b">
        <v>0</v>
      </c>
      <c r="Q605" s="8">
        <f t="shared" si="48"/>
        <v>3.9334666666666664E-2</v>
      </c>
      <c r="R605" s="10">
        <f t="shared" si="49"/>
        <v>45.386153846153846</v>
      </c>
      <c r="S605" t="s">
        <v>8272</v>
      </c>
      <c r="T605" t="s">
        <v>8320</v>
      </c>
      <c r="U605" t="s">
        <v>8321</v>
      </c>
    </row>
    <row r="606" spans="1:21" ht="43.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s="6">
        <f t="shared" si="45"/>
        <v>41848.702037037037</v>
      </c>
      <c r="L606" s="6">
        <f t="shared" si="46"/>
        <v>41878.702037037037</v>
      </c>
      <c r="M606" s="15">
        <f t="shared" si="47"/>
        <v>2014</v>
      </c>
      <c r="N606" t="b">
        <v>0</v>
      </c>
      <c r="O606">
        <v>0</v>
      </c>
      <c r="P606" t="b">
        <v>0</v>
      </c>
      <c r="Q606" s="8">
        <f t="shared" si="48"/>
        <v>0</v>
      </c>
      <c r="R606" s="10">
        <f t="shared" si="49"/>
        <v>0</v>
      </c>
      <c r="S606" t="s">
        <v>8272</v>
      </c>
      <c r="T606" t="s">
        <v>8320</v>
      </c>
      <c r="U606" t="s">
        <v>8321</v>
      </c>
    </row>
    <row r="607" spans="1:21" ht="29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s="6">
        <f t="shared" si="45"/>
        <v>42194.024398148147</v>
      </c>
      <c r="L607" s="6">
        <f t="shared" si="46"/>
        <v>42239.024398148147</v>
      </c>
      <c r="M607" s="15">
        <f t="shared" si="47"/>
        <v>2015</v>
      </c>
      <c r="N607" t="b">
        <v>0</v>
      </c>
      <c r="O607">
        <v>8</v>
      </c>
      <c r="P607" t="b">
        <v>0</v>
      </c>
      <c r="Q607" s="8">
        <f t="shared" si="48"/>
        <v>2.6200000000000001E-2</v>
      </c>
      <c r="R607" s="10">
        <f t="shared" si="49"/>
        <v>16.375</v>
      </c>
      <c r="S607" t="s">
        <v>8272</v>
      </c>
      <c r="T607" t="s">
        <v>8320</v>
      </c>
      <c r="U607" t="s">
        <v>8321</v>
      </c>
    </row>
    <row r="608" spans="1:21" ht="58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s="6">
        <f t="shared" si="45"/>
        <v>42102.317233796297</v>
      </c>
      <c r="L608" s="6">
        <f t="shared" si="46"/>
        <v>42148.291666666664</v>
      </c>
      <c r="M608" s="15">
        <f t="shared" si="47"/>
        <v>2015</v>
      </c>
      <c r="N608" t="b">
        <v>0</v>
      </c>
      <c r="O608">
        <v>1</v>
      </c>
      <c r="P608" t="b">
        <v>0</v>
      </c>
      <c r="Q608" s="8">
        <f t="shared" si="48"/>
        <v>2E-3</v>
      </c>
      <c r="R608" s="10">
        <f t="shared" si="49"/>
        <v>10</v>
      </c>
      <c r="S608" t="s">
        <v>8272</v>
      </c>
      <c r="T608" t="s">
        <v>8320</v>
      </c>
      <c r="U608" t="s">
        <v>8321</v>
      </c>
    </row>
    <row r="609" spans="1:21" ht="43.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s="6">
        <f t="shared" si="45"/>
        <v>42300.492314814815</v>
      </c>
      <c r="L609" s="6">
        <f t="shared" si="46"/>
        <v>42330.53398148148</v>
      </c>
      <c r="M609" s="15">
        <f t="shared" si="47"/>
        <v>2015</v>
      </c>
      <c r="N609" t="b">
        <v>0</v>
      </c>
      <c r="O609">
        <v>0</v>
      </c>
      <c r="P609" t="b">
        <v>0</v>
      </c>
      <c r="Q609" s="8">
        <f t="shared" si="48"/>
        <v>0</v>
      </c>
      <c r="R609" s="10">
        <f t="shared" si="49"/>
        <v>0</v>
      </c>
      <c r="S609" t="s">
        <v>8272</v>
      </c>
      <c r="T609" t="s">
        <v>8320</v>
      </c>
      <c r="U609" t="s">
        <v>8321</v>
      </c>
    </row>
    <row r="610" spans="1:21" ht="43.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s="6">
        <f t="shared" si="45"/>
        <v>42140.587731481479</v>
      </c>
      <c r="L610" s="6">
        <f t="shared" si="46"/>
        <v>42170.587731481479</v>
      </c>
      <c r="M610" s="15">
        <f t="shared" si="47"/>
        <v>2015</v>
      </c>
      <c r="N610" t="b">
        <v>0</v>
      </c>
      <c r="O610">
        <v>5</v>
      </c>
      <c r="P610" t="b">
        <v>0</v>
      </c>
      <c r="Q610" s="8">
        <f t="shared" si="48"/>
        <v>9.7400000000000004E-3</v>
      </c>
      <c r="R610" s="10">
        <f t="shared" si="49"/>
        <v>292.2</v>
      </c>
      <c r="S610" t="s">
        <v>8272</v>
      </c>
      <c r="T610" t="s">
        <v>8320</v>
      </c>
      <c r="U610" t="s">
        <v>8321</v>
      </c>
    </row>
    <row r="611" spans="1:21" ht="43.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s="6">
        <f t="shared" si="45"/>
        <v>42306.700740740744</v>
      </c>
      <c r="L611" s="6">
        <f t="shared" si="46"/>
        <v>42336.742407407401</v>
      </c>
      <c r="M611" s="15">
        <f t="shared" si="47"/>
        <v>2015</v>
      </c>
      <c r="N611" t="b">
        <v>0</v>
      </c>
      <c r="O611">
        <v>1</v>
      </c>
      <c r="P611" t="b">
        <v>0</v>
      </c>
      <c r="Q611" s="8">
        <f t="shared" si="48"/>
        <v>6.41025641025641E-3</v>
      </c>
      <c r="R611" s="10">
        <f t="shared" si="49"/>
        <v>5</v>
      </c>
      <c r="S611" t="s">
        <v>8272</v>
      </c>
      <c r="T611" t="s">
        <v>8320</v>
      </c>
      <c r="U611" t="s">
        <v>8321</v>
      </c>
    </row>
    <row r="612" spans="1:21" ht="43.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s="6">
        <f t="shared" si="45"/>
        <v>42086.497523148144</v>
      </c>
      <c r="L612" s="6">
        <f t="shared" si="46"/>
        <v>42116.497523148144</v>
      </c>
      <c r="M612" s="15">
        <f t="shared" si="47"/>
        <v>2015</v>
      </c>
      <c r="N612" t="b">
        <v>0</v>
      </c>
      <c r="O612">
        <v>0</v>
      </c>
      <c r="P612" t="b">
        <v>0</v>
      </c>
      <c r="Q612" s="8">
        <f t="shared" si="48"/>
        <v>0</v>
      </c>
      <c r="R612" s="10">
        <f t="shared" si="49"/>
        <v>0</v>
      </c>
      <c r="S612" t="s">
        <v>8272</v>
      </c>
      <c r="T612" t="s">
        <v>8320</v>
      </c>
      <c r="U612" t="s">
        <v>8321</v>
      </c>
    </row>
    <row r="613" spans="1:21" ht="43.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s="6">
        <f t="shared" si="45"/>
        <v>42328.227280092593</v>
      </c>
      <c r="L613" s="6">
        <f t="shared" si="46"/>
        <v>42388.227280092593</v>
      </c>
      <c r="M613" s="15">
        <f t="shared" si="47"/>
        <v>2015</v>
      </c>
      <c r="N613" t="b">
        <v>0</v>
      </c>
      <c r="O613">
        <v>0</v>
      </c>
      <c r="P613" t="b">
        <v>0</v>
      </c>
      <c r="Q613" s="8">
        <f t="shared" si="48"/>
        <v>0</v>
      </c>
      <c r="R613" s="10">
        <f t="shared" si="49"/>
        <v>0</v>
      </c>
      <c r="S613" t="s">
        <v>8272</v>
      </c>
      <c r="T613" t="s">
        <v>8320</v>
      </c>
      <c r="U613" t="s">
        <v>8321</v>
      </c>
    </row>
    <row r="614" spans="1:21" ht="29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s="6">
        <f t="shared" si="45"/>
        <v>42584.698449074072</v>
      </c>
      <c r="L614" s="6">
        <f t="shared" si="46"/>
        <v>42614.698449074072</v>
      </c>
      <c r="M614" s="15">
        <f t="shared" si="47"/>
        <v>2016</v>
      </c>
      <c r="N614" t="b">
        <v>0</v>
      </c>
      <c r="O614">
        <v>0</v>
      </c>
      <c r="P614" t="b">
        <v>0</v>
      </c>
      <c r="Q614" s="8">
        <f t="shared" si="48"/>
        <v>0</v>
      </c>
      <c r="R614" s="10">
        <f t="shared" si="49"/>
        <v>0</v>
      </c>
      <c r="S614" t="s">
        <v>8272</v>
      </c>
      <c r="T614" t="s">
        <v>8320</v>
      </c>
      <c r="U614" t="s">
        <v>8321</v>
      </c>
    </row>
    <row r="615" spans="1:21" ht="43.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s="6">
        <f t="shared" si="45"/>
        <v>42247.163425925923</v>
      </c>
      <c r="L615" s="6">
        <f t="shared" si="46"/>
        <v>42277.874305555553</v>
      </c>
      <c r="M615" s="15">
        <f t="shared" si="47"/>
        <v>2015</v>
      </c>
      <c r="N615" t="b">
        <v>0</v>
      </c>
      <c r="O615">
        <v>121</v>
      </c>
      <c r="P615" t="b">
        <v>0</v>
      </c>
      <c r="Q615" s="8">
        <f t="shared" si="48"/>
        <v>0.21363333333333334</v>
      </c>
      <c r="R615" s="10">
        <f t="shared" si="49"/>
        <v>105.93388429752066</v>
      </c>
      <c r="S615" t="s">
        <v>8272</v>
      </c>
      <c r="T615" t="s">
        <v>8320</v>
      </c>
      <c r="U615" t="s">
        <v>8321</v>
      </c>
    </row>
    <row r="616" spans="1:21" ht="43.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s="6">
        <f t="shared" si="45"/>
        <v>42514.728472222218</v>
      </c>
      <c r="L616" s="6">
        <f t="shared" si="46"/>
        <v>42544.728472222218</v>
      </c>
      <c r="M616" s="15">
        <f t="shared" si="47"/>
        <v>2016</v>
      </c>
      <c r="N616" t="b">
        <v>0</v>
      </c>
      <c r="O616">
        <v>0</v>
      </c>
      <c r="P616" t="b">
        <v>0</v>
      </c>
      <c r="Q616" s="8">
        <f t="shared" si="48"/>
        <v>0</v>
      </c>
      <c r="R616" s="10">
        <f t="shared" si="49"/>
        <v>0</v>
      </c>
      <c r="S616" t="s">
        <v>8272</v>
      </c>
      <c r="T616" t="s">
        <v>8320</v>
      </c>
      <c r="U616" t="s">
        <v>8321</v>
      </c>
    </row>
    <row r="617" spans="1:21" ht="43.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s="6">
        <f t="shared" si="45"/>
        <v>42241.788877314808</v>
      </c>
      <c r="L617" s="6">
        <f t="shared" si="46"/>
        <v>42271.788877314808</v>
      </c>
      <c r="M617" s="15">
        <f t="shared" si="47"/>
        <v>2015</v>
      </c>
      <c r="N617" t="b">
        <v>0</v>
      </c>
      <c r="O617">
        <v>0</v>
      </c>
      <c r="P617" t="b">
        <v>0</v>
      </c>
      <c r="Q617" s="8">
        <f t="shared" si="48"/>
        <v>0</v>
      </c>
      <c r="R617" s="10">
        <f t="shared" si="49"/>
        <v>0</v>
      </c>
      <c r="S617" t="s">
        <v>8272</v>
      </c>
      <c r="T617" t="s">
        <v>8320</v>
      </c>
      <c r="U617" t="s">
        <v>8321</v>
      </c>
    </row>
    <row r="618" spans="1:21" ht="43.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s="6">
        <f t="shared" si="45"/>
        <v>42761.042905092589</v>
      </c>
      <c r="L618" s="6">
        <f t="shared" si="46"/>
        <v>42791.042905092589</v>
      </c>
      <c r="M618" s="15">
        <f t="shared" si="47"/>
        <v>2017</v>
      </c>
      <c r="N618" t="b">
        <v>0</v>
      </c>
      <c r="O618">
        <v>0</v>
      </c>
      <c r="P618" t="b">
        <v>0</v>
      </c>
      <c r="Q618" s="8">
        <f t="shared" si="48"/>
        <v>0</v>
      </c>
      <c r="R618" s="10">
        <f t="shared" si="49"/>
        <v>0</v>
      </c>
      <c r="S618" t="s">
        <v>8272</v>
      </c>
      <c r="T618" t="s">
        <v>8320</v>
      </c>
      <c r="U618" t="s">
        <v>8321</v>
      </c>
    </row>
    <row r="619" spans="1:21" ht="58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s="6">
        <f t="shared" si="45"/>
        <v>42087.009756944441</v>
      </c>
      <c r="L619" s="6">
        <f t="shared" si="46"/>
        <v>42132.009756944441</v>
      </c>
      <c r="M619" s="15">
        <f t="shared" si="47"/>
        <v>2015</v>
      </c>
      <c r="N619" t="b">
        <v>0</v>
      </c>
      <c r="O619">
        <v>3</v>
      </c>
      <c r="P619" t="b">
        <v>0</v>
      </c>
      <c r="Q619" s="8">
        <f t="shared" si="48"/>
        <v>0.03</v>
      </c>
      <c r="R619" s="10">
        <f t="shared" si="49"/>
        <v>20</v>
      </c>
      <c r="S619" t="s">
        <v>8272</v>
      </c>
      <c r="T619" t="s">
        <v>8320</v>
      </c>
      <c r="U619" t="s">
        <v>8321</v>
      </c>
    </row>
    <row r="620" spans="1:21" ht="43.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s="6">
        <f t="shared" si="45"/>
        <v>42317.47688657407</v>
      </c>
      <c r="L620" s="6">
        <f t="shared" si="46"/>
        <v>42347.47688657407</v>
      </c>
      <c r="M620" s="15">
        <f t="shared" si="47"/>
        <v>2015</v>
      </c>
      <c r="N620" t="b">
        <v>0</v>
      </c>
      <c r="O620">
        <v>0</v>
      </c>
      <c r="P620" t="b">
        <v>0</v>
      </c>
      <c r="Q620" s="8">
        <f t="shared" si="48"/>
        <v>0</v>
      </c>
      <c r="R620" s="10">
        <f t="shared" si="49"/>
        <v>0</v>
      </c>
      <c r="S620" t="s">
        <v>8272</v>
      </c>
      <c r="T620" t="s">
        <v>8320</v>
      </c>
      <c r="U620" t="s">
        <v>8321</v>
      </c>
    </row>
    <row r="621" spans="1:21" ht="29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s="6">
        <f t="shared" si="45"/>
        <v>41908.317013888889</v>
      </c>
      <c r="L621" s="6">
        <f t="shared" si="46"/>
        <v>41968.358680555553</v>
      </c>
      <c r="M621" s="15">
        <f t="shared" si="47"/>
        <v>2014</v>
      </c>
      <c r="N621" t="b">
        <v>0</v>
      </c>
      <c r="O621">
        <v>1</v>
      </c>
      <c r="P621" t="b">
        <v>0</v>
      </c>
      <c r="Q621" s="8">
        <f t="shared" si="48"/>
        <v>3.9999999999999998E-7</v>
      </c>
      <c r="R621" s="10">
        <f t="shared" si="49"/>
        <v>1</v>
      </c>
      <c r="S621" t="s">
        <v>8272</v>
      </c>
      <c r="T621" t="s">
        <v>8320</v>
      </c>
      <c r="U621" t="s">
        <v>8321</v>
      </c>
    </row>
    <row r="622" spans="1:21" ht="43.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s="6">
        <f t="shared" si="45"/>
        <v>41831.383541666662</v>
      </c>
      <c r="L622" s="6">
        <f t="shared" si="46"/>
        <v>41876.383541666662</v>
      </c>
      <c r="M622" s="15">
        <f t="shared" si="47"/>
        <v>2014</v>
      </c>
      <c r="N622" t="b">
        <v>0</v>
      </c>
      <c r="O622">
        <v>1</v>
      </c>
      <c r="P622" t="b">
        <v>0</v>
      </c>
      <c r="Q622" s="8">
        <f t="shared" si="48"/>
        <v>0.01</v>
      </c>
      <c r="R622" s="10">
        <f t="shared" si="49"/>
        <v>300</v>
      </c>
      <c r="S622" t="s">
        <v>8272</v>
      </c>
      <c r="T622" t="s">
        <v>8320</v>
      </c>
      <c r="U622" t="s">
        <v>8321</v>
      </c>
    </row>
    <row r="623" spans="1:21" ht="58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s="6">
        <f t="shared" si="45"/>
        <v>42528.654363425921</v>
      </c>
      <c r="L623" s="6">
        <f t="shared" si="46"/>
        <v>42558.654363425921</v>
      </c>
      <c r="M623" s="15">
        <f t="shared" si="47"/>
        <v>2016</v>
      </c>
      <c r="N623" t="b">
        <v>0</v>
      </c>
      <c r="O623">
        <v>3</v>
      </c>
      <c r="P623" t="b">
        <v>0</v>
      </c>
      <c r="Q623" s="8">
        <f t="shared" si="48"/>
        <v>1.044E-2</v>
      </c>
      <c r="R623" s="10">
        <f t="shared" si="49"/>
        <v>87</v>
      </c>
      <c r="S623" t="s">
        <v>8272</v>
      </c>
      <c r="T623" t="s">
        <v>8320</v>
      </c>
      <c r="U623" t="s">
        <v>8321</v>
      </c>
    </row>
    <row r="624" spans="1:21" ht="58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s="6">
        <f t="shared" si="45"/>
        <v>42532.441412037035</v>
      </c>
      <c r="L624" s="6">
        <f t="shared" si="46"/>
        <v>42552.441412037035</v>
      </c>
      <c r="M624" s="15">
        <f t="shared" si="47"/>
        <v>2016</v>
      </c>
      <c r="N624" t="b">
        <v>0</v>
      </c>
      <c r="O624">
        <v>9</v>
      </c>
      <c r="P624" t="b">
        <v>0</v>
      </c>
      <c r="Q624" s="8">
        <f t="shared" si="48"/>
        <v>5.6833333333333333E-2</v>
      </c>
      <c r="R624" s="10">
        <f t="shared" si="49"/>
        <v>37.888888888888886</v>
      </c>
      <c r="S624" t="s">
        <v>8272</v>
      </c>
      <c r="T624" t="s">
        <v>8320</v>
      </c>
      <c r="U624" t="s">
        <v>8321</v>
      </c>
    </row>
    <row r="625" spans="1:21" ht="58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s="6">
        <f t="shared" si="45"/>
        <v>42121.675891203697</v>
      </c>
      <c r="L625" s="6">
        <f t="shared" si="46"/>
        <v>42151.675891203697</v>
      </c>
      <c r="M625" s="15">
        <f t="shared" si="47"/>
        <v>2015</v>
      </c>
      <c r="N625" t="b">
        <v>0</v>
      </c>
      <c r="O625">
        <v>0</v>
      </c>
      <c r="P625" t="b">
        <v>0</v>
      </c>
      <c r="Q625" s="8">
        <f t="shared" si="48"/>
        <v>0</v>
      </c>
      <c r="R625" s="10">
        <f t="shared" si="49"/>
        <v>0</v>
      </c>
      <c r="S625" t="s">
        <v>8272</v>
      </c>
      <c r="T625" t="s">
        <v>8320</v>
      </c>
      <c r="U625" t="s">
        <v>8321</v>
      </c>
    </row>
    <row r="626" spans="1:21" ht="43.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s="6">
        <f t="shared" si="45"/>
        <v>42108.65556712963</v>
      </c>
      <c r="L626" s="6">
        <f t="shared" si="46"/>
        <v>42138.65556712963</v>
      </c>
      <c r="M626" s="15">
        <f t="shared" si="47"/>
        <v>2015</v>
      </c>
      <c r="N626" t="b">
        <v>0</v>
      </c>
      <c r="O626">
        <v>0</v>
      </c>
      <c r="P626" t="b">
        <v>0</v>
      </c>
      <c r="Q626" s="8">
        <f t="shared" si="48"/>
        <v>0</v>
      </c>
      <c r="R626" s="10">
        <f t="shared" si="49"/>
        <v>0</v>
      </c>
      <c r="S626" t="s">
        <v>8272</v>
      </c>
      <c r="T626" t="s">
        <v>8320</v>
      </c>
      <c r="U626" t="s">
        <v>8321</v>
      </c>
    </row>
    <row r="627" spans="1:21" ht="43.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s="6">
        <f t="shared" si="45"/>
        <v>42790.562233796292</v>
      </c>
      <c r="L627" s="6">
        <f t="shared" si="46"/>
        <v>42820.520567129628</v>
      </c>
      <c r="M627" s="15">
        <f t="shared" si="47"/>
        <v>2017</v>
      </c>
      <c r="N627" t="b">
        <v>0</v>
      </c>
      <c r="O627">
        <v>0</v>
      </c>
      <c r="P627" t="b">
        <v>0</v>
      </c>
      <c r="Q627" s="8">
        <f t="shared" si="48"/>
        <v>0</v>
      </c>
      <c r="R627" s="10">
        <f t="shared" si="49"/>
        <v>0</v>
      </c>
      <c r="S627" t="s">
        <v>8272</v>
      </c>
      <c r="T627" t="s">
        <v>8320</v>
      </c>
      <c r="U627" t="s">
        <v>8321</v>
      </c>
    </row>
    <row r="628" spans="1:21" ht="43.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s="6">
        <f t="shared" si="45"/>
        <v>42198.226145833331</v>
      </c>
      <c r="L628" s="6">
        <f t="shared" si="46"/>
        <v>42231.223611111105</v>
      </c>
      <c r="M628" s="15">
        <f t="shared" si="47"/>
        <v>2015</v>
      </c>
      <c r="N628" t="b">
        <v>0</v>
      </c>
      <c r="O628">
        <v>39</v>
      </c>
      <c r="P628" t="b">
        <v>0</v>
      </c>
      <c r="Q628" s="8">
        <f t="shared" si="48"/>
        <v>0.17380000000000001</v>
      </c>
      <c r="R628" s="10">
        <f t="shared" si="49"/>
        <v>111.41025641025641</v>
      </c>
      <c r="S628" t="s">
        <v>8272</v>
      </c>
      <c r="T628" t="s">
        <v>8320</v>
      </c>
      <c r="U628" t="s">
        <v>8321</v>
      </c>
    </row>
    <row r="629" spans="1:21" ht="43.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s="6">
        <f t="shared" si="45"/>
        <v>42383.973506944443</v>
      </c>
      <c r="L629" s="6">
        <f t="shared" si="46"/>
        <v>42443.624999999993</v>
      </c>
      <c r="M629" s="15">
        <f t="shared" si="47"/>
        <v>2016</v>
      </c>
      <c r="N629" t="b">
        <v>0</v>
      </c>
      <c r="O629">
        <v>1</v>
      </c>
      <c r="P629" t="b">
        <v>0</v>
      </c>
      <c r="Q629" s="8">
        <f t="shared" si="48"/>
        <v>2.0000000000000001E-4</v>
      </c>
      <c r="R629" s="10">
        <f t="shared" si="49"/>
        <v>90</v>
      </c>
      <c r="S629" t="s">
        <v>8272</v>
      </c>
      <c r="T629" t="s">
        <v>8320</v>
      </c>
      <c r="U629" t="s">
        <v>8321</v>
      </c>
    </row>
    <row r="630" spans="1:21" ht="43.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s="6">
        <f t="shared" si="45"/>
        <v>41803.359456018516</v>
      </c>
      <c r="L630" s="6">
        <f t="shared" si="46"/>
        <v>41833.359456018516</v>
      </c>
      <c r="M630" s="15">
        <f t="shared" si="47"/>
        <v>2014</v>
      </c>
      <c r="N630" t="b">
        <v>0</v>
      </c>
      <c r="O630">
        <v>0</v>
      </c>
      <c r="P630" t="b">
        <v>0</v>
      </c>
      <c r="Q630" s="8">
        <f t="shared" si="48"/>
        <v>0</v>
      </c>
      <c r="R630" s="10">
        <f t="shared" si="49"/>
        <v>0</v>
      </c>
      <c r="S630" t="s">
        <v>8272</v>
      </c>
      <c r="T630" t="s">
        <v>8320</v>
      </c>
      <c r="U630" t="s">
        <v>8321</v>
      </c>
    </row>
    <row r="631" spans="1:21" ht="43.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s="6">
        <f t="shared" si="45"/>
        <v>42474.304490740738</v>
      </c>
      <c r="L631" s="6">
        <f t="shared" si="46"/>
        <v>42504.304490740738</v>
      </c>
      <c r="M631" s="15">
        <f t="shared" si="47"/>
        <v>2016</v>
      </c>
      <c r="N631" t="b">
        <v>0</v>
      </c>
      <c r="O631">
        <v>3</v>
      </c>
      <c r="P631" t="b">
        <v>0</v>
      </c>
      <c r="Q631" s="8">
        <f t="shared" si="48"/>
        <v>1.75E-3</v>
      </c>
      <c r="R631" s="10">
        <f t="shared" si="49"/>
        <v>116.66666666666667</v>
      </c>
      <c r="S631" t="s">
        <v>8272</v>
      </c>
      <c r="T631" t="s">
        <v>8320</v>
      </c>
      <c r="U631" t="s">
        <v>8321</v>
      </c>
    </row>
    <row r="632" spans="1:21" ht="58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s="6">
        <f t="shared" si="45"/>
        <v>42223.286122685182</v>
      </c>
      <c r="L632" s="6">
        <f t="shared" si="46"/>
        <v>42252.881944444445</v>
      </c>
      <c r="M632" s="15">
        <f t="shared" si="47"/>
        <v>2015</v>
      </c>
      <c r="N632" t="b">
        <v>0</v>
      </c>
      <c r="O632">
        <v>1</v>
      </c>
      <c r="P632" t="b">
        <v>0</v>
      </c>
      <c r="Q632" s="8">
        <f t="shared" si="48"/>
        <v>8.3340278356529708E-4</v>
      </c>
      <c r="R632" s="10">
        <f t="shared" si="49"/>
        <v>10</v>
      </c>
      <c r="S632" t="s">
        <v>8272</v>
      </c>
      <c r="T632" t="s">
        <v>8320</v>
      </c>
      <c r="U632" t="s">
        <v>8321</v>
      </c>
    </row>
    <row r="633" spans="1:21" ht="29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s="6">
        <f t="shared" si="45"/>
        <v>42489.438993055555</v>
      </c>
      <c r="L633" s="6">
        <f t="shared" si="46"/>
        <v>42518.438993055555</v>
      </c>
      <c r="M633" s="15">
        <f t="shared" si="47"/>
        <v>2016</v>
      </c>
      <c r="N633" t="b">
        <v>0</v>
      </c>
      <c r="O633">
        <v>9</v>
      </c>
      <c r="P633" t="b">
        <v>0</v>
      </c>
      <c r="Q633" s="8">
        <f t="shared" si="48"/>
        <v>1.38E-2</v>
      </c>
      <c r="R633" s="10">
        <f t="shared" si="49"/>
        <v>76.666666666666671</v>
      </c>
      <c r="S633" t="s">
        <v>8272</v>
      </c>
      <c r="T633" t="s">
        <v>8320</v>
      </c>
      <c r="U633" t="s">
        <v>8321</v>
      </c>
    </row>
    <row r="634" spans="1:21" ht="43.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s="6">
        <f t="shared" si="45"/>
        <v>42303.325983796291</v>
      </c>
      <c r="L634" s="6">
        <f t="shared" si="46"/>
        <v>42333.367650462962</v>
      </c>
      <c r="M634" s="15">
        <f t="shared" si="47"/>
        <v>2015</v>
      </c>
      <c r="N634" t="b">
        <v>0</v>
      </c>
      <c r="O634">
        <v>0</v>
      </c>
      <c r="P634" t="b">
        <v>0</v>
      </c>
      <c r="Q634" s="8">
        <f t="shared" si="48"/>
        <v>0</v>
      </c>
      <c r="R634" s="10">
        <f t="shared" si="49"/>
        <v>0</v>
      </c>
      <c r="S634" t="s">
        <v>8272</v>
      </c>
      <c r="T634" t="s">
        <v>8320</v>
      </c>
      <c r="U634" t="s">
        <v>8321</v>
      </c>
    </row>
    <row r="635" spans="1:21" ht="43.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s="6">
        <f t="shared" si="45"/>
        <v>42506.965995370367</v>
      </c>
      <c r="L635" s="6">
        <f t="shared" si="46"/>
        <v>42538.624999999993</v>
      </c>
      <c r="M635" s="15">
        <f t="shared" si="47"/>
        <v>2016</v>
      </c>
      <c r="N635" t="b">
        <v>0</v>
      </c>
      <c r="O635">
        <v>25</v>
      </c>
      <c r="P635" t="b">
        <v>0</v>
      </c>
      <c r="Q635" s="8">
        <f t="shared" si="48"/>
        <v>0.1245</v>
      </c>
      <c r="R635" s="10">
        <f t="shared" si="49"/>
        <v>49.8</v>
      </c>
      <c r="S635" t="s">
        <v>8272</v>
      </c>
      <c r="T635" t="s">
        <v>8320</v>
      </c>
      <c r="U635" t="s">
        <v>8321</v>
      </c>
    </row>
    <row r="636" spans="1:21" ht="29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s="6">
        <f t="shared" si="45"/>
        <v>42031.595243055555</v>
      </c>
      <c r="L636" s="6">
        <f t="shared" si="46"/>
        <v>42061.595243055555</v>
      </c>
      <c r="M636" s="15">
        <f t="shared" si="47"/>
        <v>2015</v>
      </c>
      <c r="N636" t="b">
        <v>0</v>
      </c>
      <c r="O636">
        <v>1</v>
      </c>
      <c r="P636" t="b">
        <v>0</v>
      </c>
      <c r="Q636" s="8">
        <f t="shared" si="48"/>
        <v>2.0000000000000001E-4</v>
      </c>
      <c r="R636" s="10">
        <f t="shared" si="49"/>
        <v>1</v>
      </c>
      <c r="S636" t="s">
        <v>8272</v>
      </c>
      <c r="T636" t="s">
        <v>8320</v>
      </c>
      <c r="U636" t="s">
        <v>8321</v>
      </c>
    </row>
    <row r="637" spans="1:21" ht="29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s="6">
        <f t="shared" si="45"/>
        <v>42075.758819444447</v>
      </c>
      <c r="L637" s="6">
        <f t="shared" si="46"/>
        <v>42105.758819444447</v>
      </c>
      <c r="M637" s="15">
        <f t="shared" si="47"/>
        <v>2015</v>
      </c>
      <c r="N637" t="b">
        <v>0</v>
      </c>
      <c r="O637">
        <v>1</v>
      </c>
      <c r="P637" t="b">
        <v>0</v>
      </c>
      <c r="Q637" s="8">
        <f t="shared" si="48"/>
        <v>8.0000000000000007E-5</v>
      </c>
      <c r="R637" s="10">
        <f t="shared" si="49"/>
        <v>2</v>
      </c>
      <c r="S637" t="s">
        <v>8272</v>
      </c>
      <c r="T637" t="s">
        <v>8320</v>
      </c>
      <c r="U637" t="s">
        <v>8321</v>
      </c>
    </row>
    <row r="638" spans="1:21" ht="43.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s="6">
        <f t="shared" si="45"/>
        <v>42131.122106481482</v>
      </c>
      <c r="L638" s="6">
        <f t="shared" si="46"/>
        <v>42161.115972222215</v>
      </c>
      <c r="M638" s="15">
        <f t="shared" si="47"/>
        <v>2015</v>
      </c>
      <c r="N638" t="b">
        <v>0</v>
      </c>
      <c r="O638">
        <v>1</v>
      </c>
      <c r="P638" t="b">
        <v>0</v>
      </c>
      <c r="Q638" s="8">
        <f t="shared" si="48"/>
        <v>2E-3</v>
      </c>
      <c r="R638" s="10">
        <f t="shared" si="49"/>
        <v>4</v>
      </c>
      <c r="S638" t="s">
        <v>8272</v>
      </c>
      <c r="T638" t="s">
        <v>8320</v>
      </c>
      <c r="U638" t="s">
        <v>8321</v>
      </c>
    </row>
    <row r="639" spans="1:21" ht="43.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s="6">
        <f t="shared" si="45"/>
        <v>42762.62868055555</v>
      </c>
      <c r="L639" s="6">
        <f t="shared" si="46"/>
        <v>42791.62777777778</v>
      </c>
      <c r="M639" s="15">
        <f t="shared" si="47"/>
        <v>2017</v>
      </c>
      <c r="N639" t="b">
        <v>0</v>
      </c>
      <c r="O639">
        <v>0</v>
      </c>
      <c r="P639" t="b">
        <v>0</v>
      </c>
      <c r="Q639" s="8">
        <f t="shared" si="48"/>
        <v>0</v>
      </c>
      <c r="R639" s="10">
        <f t="shared" si="49"/>
        <v>0</v>
      </c>
      <c r="S639" t="s">
        <v>8272</v>
      </c>
      <c r="T639" t="s">
        <v>8320</v>
      </c>
      <c r="U639" t="s">
        <v>8321</v>
      </c>
    </row>
    <row r="640" spans="1:21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s="6">
        <f t="shared" si="45"/>
        <v>42759.259976851848</v>
      </c>
      <c r="L640" s="6">
        <f t="shared" si="46"/>
        <v>42819.218310185184</v>
      </c>
      <c r="M640" s="15">
        <f t="shared" si="47"/>
        <v>2017</v>
      </c>
      <c r="N640" t="b">
        <v>0</v>
      </c>
      <c r="O640">
        <v>6</v>
      </c>
      <c r="P640" t="b">
        <v>0</v>
      </c>
      <c r="Q640" s="8">
        <f t="shared" si="48"/>
        <v>9.0000000000000006E-5</v>
      </c>
      <c r="R640" s="10">
        <f t="shared" si="49"/>
        <v>3</v>
      </c>
      <c r="S640" t="s">
        <v>8272</v>
      </c>
      <c r="T640" t="s">
        <v>8320</v>
      </c>
      <c r="U640" t="s">
        <v>8321</v>
      </c>
    </row>
    <row r="641" spans="1:21" ht="29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s="6">
        <f t="shared" si="45"/>
        <v>41865.249942129631</v>
      </c>
      <c r="L641" s="6">
        <f t="shared" si="46"/>
        <v>41925.249942129631</v>
      </c>
      <c r="M641" s="15">
        <f t="shared" si="47"/>
        <v>2014</v>
      </c>
      <c r="N641" t="b">
        <v>0</v>
      </c>
      <c r="O641">
        <v>1</v>
      </c>
      <c r="P641" t="b">
        <v>0</v>
      </c>
      <c r="Q641" s="8">
        <f t="shared" si="48"/>
        <v>9.9999999999999995E-7</v>
      </c>
      <c r="R641" s="10">
        <f t="shared" si="49"/>
        <v>1</v>
      </c>
      <c r="S641" t="s">
        <v>8272</v>
      </c>
      <c r="T641" t="s">
        <v>8320</v>
      </c>
      <c r="U641" t="s">
        <v>8321</v>
      </c>
    </row>
    <row r="642" spans="1:21" ht="43.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s="6">
        <f t="shared" si="45"/>
        <v>42683.086979166663</v>
      </c>
      <c r="L642" s="6">
        <f t="shared" si="46"/>
        <v>42698.624999999993</v>
      </c>
      <c r="M642" s="15">
        <f t="shared" si="47"/>
        <v>2016</v>
      </c>
      <c r="N642" t="b">
        <v>0</v>
      </c>
      <c r="O642">
        <v>2</v>
      </c>
      <c r="P642" t="b">
        <v>1</v>
      </c>
      <c r="Q642" s="8">
        <f t="shared" si="48"/>
        <v>1.4428571428571428</v>
      </c>
      <c r="R642" s="10">
        <f t="shared" si="49"/>
        <v>50.5</v>
      </c>
      <c r="S642" t="s">
        <v>8273</v>
      </c>
      <c r="T642" t="s">
        <v>8320</v>
      </c>
      <c r="U642" t="s">
        <v>8322</v>
      </c>
    </row>
    <row r="643" spans="1:21" ht="43.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s="6">
        <f t="shared" ref="K643:K706" si="50">(J643/86400)+25569+(-8/24)</f>
        <v>42199.236666666664</v>
      </c>
      <c r="L643" s="6">
        <f t="shared" ref="L643:L706" si="51">(I643/86400)+25569+(-8/24)</f>
        <v>42229.236666666664</v>
      </c>
      <c r="M643" s="15">
        <f t="shared" ref="M643:M706" si="52">YEAR(K643)</f>
        <v>2015</v>
      </c>
      <c r="N643" t="b">
        <v>0</v>
      </c>
      <c r="O643">
        <v>315</v>
      </c>
      <c r="P643" t="b">
        <v>1</v>
      </c>
      <c r="Q643" s="8">
        <f t="shared" ref="Q643:Q706" si="53">E643/D643</f>
        <v>1.1916249999999999</v>
      </c>
      <c r="R643" s="10">
        <f t="shared" ref="R643:R706" si="54">IFERROR(E643/O643,0)</f>
        <v>151.31746031746033</v>
      </c>
      <c r="S643" t="s">
        <v>8273</v>
      </c>
      <c r="T643" t="s">
        <v>8320</v>
      </c>
      <c r="U643" t="s">
        <v>8322</v>
      </c>
    </row>
    <row r="644" spans="1:21" ht="43.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s="6">
        <f t="shared" si="50"/>
        <v>42199.317986111106</v>
      </c>
      <c r="L644" s="6">
        <f t="shared" si="51"/>
        <v>42235.317986111106</v>
      </c>
      <c r="M644" s="15">
        <f t="shared" si="52"/>
        <v>2015</v>
      </c>
      <c r="N644" t="b">
        <v>0</v>
      </c>
      <c r="O644">
        <v>2174</v>
      </c>
      <c r="P644" t="b">
        <v>1</v>
      </c>
      <c r="Q644" s="8">
        <f t="shared" si="53"/>
        <v>14.604850000000001</v>
      </c>
      <c r="R644" s="10">
        <f t="shared" si="54"/>
        <v>134.3592456301748</v>
      </c>
      <c r="S644" t="s">
        <v>8273</v>
      </c>
      <c r="T644" t="s">
        <v>8320</v>
      </c>
      <c r="U644" t="s">
        <v>8322</v>
      </c>
    </row>
    <row r="645" spans="1:21" ht="43.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s="6">
        <f t="shared" si="50"/>
        <v>42100.30873842592</v>
      </c>
      <c r="L645" s="6">
        <f t="shared" si="51"/>
        <v>42155.30873842592</v>
      </c>
      <c r="M645" s="15">
        <f t="shared" si="52"/>
        <v>2015</v>
      </c>
      <c r="N645" t="b">
        <v>0</v>
      </c>
      <c r="O645">
        <v>152</v>
      </c>
      <c r="P645" t="b">
        <v>1</v>
      </c>
      <c r="Q645" s="8">
        <f t="shared" si="53"/>
        <v>1.0580799999999999</v>
      </c>
      <c r="R645" s="10">
        <f t="shared" si="54"/>
        <v>174.02631578947367</v>
      </c>
      <c r="S645" t="s">
        <v>8273</v>
      </c>
      <c r="T645" t="s">
        <v>8320</v>
      </c>
      <c r="U645" t="s">
        <v>8322</v>
      </c>
    </row>
    <row r="646" spans="1:21" ht="43.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s="6">
        <f t="shared" si="50"/>
        <v>41898.332627314812</v>
      </c>
      <c r="L646" s="6">
        <f t="shared" si="51"/>
        <v>41940.708333333328</v>
      </c>
      <c r="M646" s="15">
        <f t="shared" si="52"/>
        <v>2014</v>
      </c>
      <c r="N646" t="b">
        <v>0</v>
      </c>
      <c r="O646">
        <v>1021</v>
      </c>
      <c r="P646" t="b">
        <v>1</v>
      </c>
      <c r="Q646" s="8">
        <f t="shared" si="53"/>
        <v>3.0011791999999997</v>
      </c>
      <c r="R646" s="10">
        <f t="shared" si="54"/>
        <v>73.486268364348675</v>
      </c>
      <c r="S646" t="s">
        <v>8273</v>
      </c>
      <c r="T646" t="s">
        <v>8320</v>
      </c>
      <c r="U646" t="s">
        <v>8322</v>
      </c>
    </row>
    <row r="647" spans="1:21" ht="29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s="6">
        <f t="shared" si="50"/>
        <v>42563.692986111106</v>
      </c>
      <c r="L647" s="6">
        <f t="shared" si="51"/>
        <v>42593.692986111106</v>
      </c>
      <c r="M647" s="15">
        <f t="shared" si="52"/>
        <v>2016</v>
      </c>
      <c r="N647" t="b">
        <v>0</v>
      </c>
      <c r="O647">
        <v>237</v>
      </c>
      <c r="P647" t="b">
        <v>1</v>
      </c>
      <c r="Q647" s="8">
        <f t="shared" si="53"/>
        <v>2.7869999999999999</v>
      </c>
      <c r="R647" s="10">
        <f t="shared" si="54"/>
        <v>23.518987341772153</v>
      </c>
      <c r="S647" t="s">
        <v>8273</v>
      </c>
      <c r="T647" t="s">
        <v>8320</v>
      </c>
      <c r="U647" t="s">
        <v>8322</v>
      </c>
    </row>
    <row r="648" spans="1:21" ht="43.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s="6">
        <f t="shared" si="50"/>
        <v>41832.519293981481</v>
      </c>
      <c r="L648" s="6">
        <f t="shared" si="51"/>
        <v>41862.519293981481</v>
      </c>
      <c r="M648" s="15">
        <f t="shared" si="52"/>
        <v>2014</v>
      </c>
      <c r="N648" t="b">
        <v>0</v>
      </c>
      <c r="O648">
        <v>27</v>
      </c>
      <c r="P648" t="b">
        <v>1</v>
      </c>
      <c r="Q648" s="8">
        <f t="shared" si="53"/>
        <v>1.3187625000000001</v>
      </c>
      <c r="R648" s="10">
        <f t="shared" si="54"/>
        <v>39.074444444444445</v>
      </c>
      <c r="S648" t="s">
        <v>8273</v>
      </c>
      <c r="T648" t="s">
        <v>8320</v>
      </c>
      <c r="U648" t="s">
        <v>8322</v>
      </c>
    </row>
    <row r="649" spans="1:21" ht="58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s="6">
        <f t="shared" si="50"/>
        <v>42416.434594907405</v>
      </c>
      <c r="L649" s="6">
        <f t="shared" si="51"/>
        <v>42446.392928240741</v>
      </c>
      <c r="M649" s="15">
        <f t="shared" si="52"/>
        <v>2016</v>
      </c>
      <c r="N649" t="b">
        <v>0</v>
      </c>
      <c r="O649">
        <v>17</v>
      </c>
      <c r="P649" t="b">
        <v>1</v>
      </c>
      <c r="Q649" s="8">
        <f t="shared" si="53"/>
        <v>1.0705</v>
      </c>
      <c r="R649" s="10">
        <f t="shared" si="54"/>
        <v>125.94117647058823</v>
      </c>
      <c r="S649" t="s">
        <v>8273</v>
      </c>
      <c r="T649" t="s">
        <v>8320</v>
      </c>
      <c r="U649" t="s">
        <v>8322</v>
      </c>
    </row>
    <row r="650" spans="1:21" ht="29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s="6">
        <f t="shared" si="50"/>
        <v>41891.360046296293</v>
      </c>
      <c r="L650" s="6">
        <f t="shared" si="51"/>
        <v>41926.360046296293</v>
      </c>
      <c r="M650" s="15">
        <f t="shared" si="52"/>
        <v>2014</v>
      </c>
      <c r="N650" t="b">
        <v>0</v>
      </c>
      <c r="O650">
        <v>27</v>
      </c>
      <c r="P650" t="b">
        <v>1</v>
      </c>
      <c r="Q650" s="8">
        <f t="shared" si="53"/>
        <v>1.2682285714285715</v>
      </c>
      <c r="R650" s="10">
        <f t="shared" si="54"/>
        <v>1644</v>
      </c>
      <c r="S650" t="s">
        <v>8273</v>
      </c>
      <c r="T650" t="s">
        <v>8320</v>
      </c>
      <c r="U650" t="s">
        <v>8322</v>
      </c>
    </row>
    <row r="651" spans="1:21" ht="43.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s="6">
        <f t="shared" si="50"/>
        <v>41877.578854166662</v>
      </c>
      <c r="L651" s="6">
        <f t="shared" si="51"/>
        <v>41898.578854166662</v>
      </c>
      <c r="M651" s="15">
        <f t="shared" si="52"/>
        <v>2014</v>
      </c>
      <c r="N651" t="b">
        <v>0</v>
      </c>
      <c r="O651">
        <v>82</v>
      </c>
      <c r="P651" t="b">
        <v>1</v>
      </c>
      <c r="Q651" s="8">
        <f t="shared" si="53"/>
        <v>1.3996</v>
      </c>
      <c r="R651" s="10">
        <f t="shared" si="54"/>
        <v>42.670731707317074</v>
      </c>
      <c r="S651" t="s">
        <v>8273</v>
      </c>
      <c r="T651" t="s">
        <v>8320</v>
      </c>
      <c r="U651" t="s">
        <v>8322</v>
      </c>
    </row>
    <row r="652" spans="1:21" ht="43.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s="6">
        <f t="shared" si="50"/>
        <v>41931.703518518516</v>
      </c>
      <c r="L652" s="6">
        <f t="shared" si="51"/>
        <v>41991.745185185187</v>
      </c>
      <c r="M652" s="15">
        <f t="shared" si="52"/>
        <v>2014</v>
      </c>
      <c r="N652" t="b">
        <v>0</v>
      </c>
      <c r="O652">
        <v>48</v>
      </c>
      <c r="P652" t="b">
        <v>1</v>
      </c>
      <c r="Q652" s="8">
        <f t="shared" si="53"/>
        <v>1.1240000000000001</v>
      </c>
      <c r="R652" s="10">
        <f t="shared" si="54"/>
        <v>35.125</v>
      </c>
      <c r="S652" t="s">
        <v>8273</v>
      </c>
      <c r="T652" t="s">
        <v>8320</v>
      </c>
      <c r="U652" t="s">
        <v>8322</v>
      </c>
    </row>
    <row r="653" spans="1:21" ht="43.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s="6">
        <f t="shared" si="50"/>
        <v>41955.684155092589</v>
      </c>
      <c r="L653" s="6">
        <f t="shared" si="51"/>
        <v>41985.684155092589</v>
      </c>
      <c r="M653" s="15">
        <f t="shared" si="52"/>
        <v>2014</v>
      </c>
      <c r="N653" t="b">
        <v>0</v>
      </c>
      <c r="O653">
        <v>105</v>
      </c>
      <c r="P653" t="b">
        <v>1</v>
      </c>
      <c r="Q653" s="8">
        <f t="shared" si="53"/>
        <v>1.00528</v>
      </c>
      <c r="R653" s="10">
        <f t="shared" si="54"/>
        <v>239.35238095238094</v>
      </c>
      <c r="S653" t="s">
        <v>8273</v>
      </c>
      <c r="T653" t="s">
        <v>8320</v>
      </c>
      <c r="U653" t="s">
        <v>8322</v>
      </c>
    </row>
    <row r="654" spans="1:21" ht="58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s="6">
        <f t="shared" si="50"/>
        <v>42675.357060185182</v>
      </c>
      <c r="L654" s="6">
        <f t="shared" si="51"/>
        <v>42705.398726851847</v>
      </c>
      <c r="M654" s="15">
        <f t="shared" si="52"/>
        <v>2016</v>
      </c>
      <c r="N654" t="b">
        <v>0</v>
      </c>
      <c r="O654">
        <v>28</v>
      </c>
      <c r="P654" t="b">
        <v>1</v>
      </c>
      <c r="Q654" s="8">
        <f t="shared" si="53"/>
        <v>1.0046666666666666</v>
      </c>
      <c r="R654" s="10">
        <f t="shared" si="54"/>
        <v>107.64285714285714</v>
      </c>
      <c r="S654" t="s">
        <v>8273</v>
      </c>
      <c r="T654" t="s">
        <v>8320</v>
      </c>
      <c r="U654" t="s">
        <v>8322</v>
      </c>
    </row>
    <row r="655" spans="1:21" ht="58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s="6">
        <f t="shared" si="50"/>
        <v>42199.285185185181</v>
      </c>
      <c r="L655" s="6">
        <f t="shared" si="51"/>
        <v>42236.285185185181</v>
      </c>
      <c r="M655" s="15">
        <f t="shared" si="52"/>
        <v>2015</v>
      </c>
      <c r="N655" t="b">
        <v>0</v>
      </c>
      <c r="O655">
        <v>1107</v>
      </c>
      <c r="P655" t="b">
        <v>1</v>
      </c>
      <c r="Q655" s="8">
        <f t="shared" si="53"/>
        <v>1.4144600000000001</v>
      </c>
      <c r="R655" s="10">
        <f t="shared" si="54"/>
        <v>95.830623306233065</v>
      </c>
      <c r="S655" t="s">
        <v>8273</v>
      </c>
      <c r="T655" t="s">
        <v>8320</v>
      </c>
      <c r="U655" t="s">
        <v>8322</v>
      </c>
    </row>
    <row r="656" spans="1:21" ht="43.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s="6">
        <f t="shared" si="50"/>
        <v>42163.623993055553</v>
      </c>
      <c r="L656" s="6">
        <f t="shared" si="51"/>
        <v>42193.623993055553</v>
      </c>
      <c r="M656" s="15">
        <f t="shared" si="52"/>
        <v>2015</v>
      </c>
      <c r="N656" t="b">
        <v>0</v>
      </c>
      <c r="O656">
        <v>1013</v>
      </c>
      <c r="P656" t="b">
        <v>1</v>
      </c>
      <c r="Q656" s="8">
        <f t="shared" si="53"/>
        <v>2.6729166666666666</v>
      </c>
      <c r="R656" s="10">
        <f t="shared" si="54"/>
        <v>31.663376110562684</v>
      </c>
      <c r="S656" t="s">
        <v>8273</v>
      </c>
      <c r="T656" t="s">
        <v>8320</v>
      </c>
      <c r="U656" t="s">
        <v>8322</v>
      </c>
    </row>
    <row r="657" spans="1:21" ht="43.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s="6">
        <f t="shared" si="50"/>
        <v>42045.623981481483</v>
      </c>
      <c r="L657" s="6">
        <f t="shared" si="51"/>
        <v>42075.582314814812</v>
      </c>
      <c r="M657" s="15">
        <f t="shared" si="52"/>
        <v>2015</v>
      </c>
      <c r="N657" t="b">
        <v>0</v>
      </c>
      <c r="O657">
        <v>274</v>
      </c>
      <c r="P657" t="b">
        <v>1</v>
      </c>
      <c r="Q657" s="8">
        <f t="shared" si="53"/>
        <v>1.4688749999999999</v>
      </c>
      <c r="R657" s="10">
        <f t="shared" si="54"/>
        <v>42.886861313868614</v>
      </c>
      <c r="S657" t="s">
        <v>8273</v>
      </c>
      <c r="T657" t="s">
        <v>8320</v>
      </c>
      <c r="U657" t="s">
        <v>8322</v>
      </c>
    </row>
    <row r="658" spans="1:21" ht="43.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s="6">
        <f t="shared" si="50"/>
        <v>42417.471284722218</v>
      </c>
      <c r="L658" s="6">
        <f t="shared" si="51"/>
        <v>42477.429618055554</v>
      </c>
      <c r="M658" s="15">
        <f t="shared" si="52"/>
        <v>2016</v>
      </c>
      <c r="N658" t="b">
        <v>0</v>
      </c>
      <c r="O658">
        <v>87</v>
      </c>
      <c r="P658" t="b">
        <v>1</v>
      </c>
      <c r="Q658" s="8">
        <f t="shared" si="53"/>
        <v>2.1356000000000002</v>
      </c>
      <c r="R658" s="10">
        <f t="shared" si="54"/>
        <v>122.73563218390805</v>
      </c>
      <c r="S658" t="s">
        <v>8273</v>
      </c>
      <c r="T658" t="s">
        <v>8320</v>
      </c>
      <c r="U658" t="s">
        <v>8322</v>
      </c>
    </row>
    <row r="659" spans="1:21" ht="43.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s="6">
        <f t="shared" si="50"/>
        <v>42331.512407407405</v>
      </c>
      <c r="L659" s="6">
        <f t="shared" si="51"/>
        <v>42361.512407407405</v>
      </c>
      <c r="M659" s="15">
        <f t="shared" si="52"/>
        <v>2015</v>
      </c>
      <c r="N659" t="b">
        <v>0</v>
      </c>
      <c r="O659">
        <v>99</v>
      </c>
      <c r="P659" t="b">
        <v>1</v>
      </c>
      <c r="Q659" s="8">
        <f t="shared" si="53"/>
        <v>1.2569999999999999</v>
      </c>
      <c r="R659" s="10">
        <f t="shared" si="54"/>
        <v>190.45454545454547</v>
      </c>
      <c r="S659" t="s">
        <v>8273</v>
      </c>
      <c r="T659" t="s">
        <v>8320</v>
      </c>
      <c r="U659" t="s">
        <v>8322</v>
      </c>
    </row>
    <row r="660" spans="1:21" ht="58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s="6">
        <f t="shared" si="50"/>
        <v>42178.827418981477</v>
      </c>
      <c r="L660" s="6">
        <f t="shared" si="51"/>
        <v>42211.416666666664</v>
      </c>
      <c r="M660" s="15">
        <f t="shared" si="52"/>
        <v>2015</v>
      </c>
      <c r="N660" t="b">
        <v>0</v>
      </c>
      <c r="O660">
        <v>276</v>
      </c>
      <c r="P660" t="b">
        <v>1</v>
      </c>
      <c r="Q660" s="8">
        <f t="shared" si="53"/>
        <v>1.0446206037108834</v>
      </c>
      <c r="R660" s="10">
        <f t="shared" si="54"/>
        <v>109.33695652173913</v>
      </c>
      <c r="S660" t="s">
        <v>8273</v>
      </c>
      <c r="T660" t="s">
        <v>8320</v>
      </c>
      <c r="U660" t="s">
        <v>8322</v>
      </c>
    </row>
    <row r="661" spans="1:21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s="6">
        <f t="shared" si="50"/>
        <v>42209.260358796295</v>
      </c>
      <c r="L661" s="6">
        <f t="shared" si="51"/>
        <v>42239.260358796295</v>
      </c>
      <c r="M661" s="15">
        <f t="shared" si="52"/>
        <v>2015</v>
      </c>
      <c r="N661" t="b">
        <v>0</v>
      </c>
      <c r="O661">
        <v>21</v>
      </c>
      <c r="P661" t="b">
        <v>1</v>
      </c>
      <c r="Q661" s="8">
        <f t="shared" si="53"/>
        <v>1.0056666666666667</v>
      </c>
      <c r="R661" s="10">
        <f t="shared" si="54"/>
        <v>143.66666666666666</v>
      </c>
      <c r="S661" t="s">
        <v>8273</v>
      </c>
      <c r="T661" t="s">
        <v>8320</v>
      </c>
      <c r="U661" t="s">
        <v>8322</v>
      </c>
    </row>
    <row r="662" spans="1:21" ht="58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s="6">
        <f t="shared" si="50"/>
        <v>41922.408321759256</v>
      </c>
      <c r="L662" s="6">
        <f t="shared" si="51"/>
        <v>41952.44998842592</v>
      </c>
      <c r="M662" s="15">
        <f t="shared" si="52"/>
        <v>2014</v>
      </c>
      <c r="N662" t="b">
        <v>0</v>
      </c>
      <c r="O662">
        <v>18</v>
      </c>
      <c r="P662" t="b">
        <v>0</v>
      </c>
      <c r="Q662" s="8">
        <f t="shared" si="53"/>
        <v>3.058E-2</v>
      </c>
      <c r="R662" s="10">
        <f t="shared" si="54"/>
        <v>84.944444444444443</v>
      </c>
      <c r="S662" t="s">
        <v>8273</v>
      </c>
      <c r="T662" t="s">
        <v>8320</v>
      </c>
      <c r="U662" t="s">
        <v>8322</v>
      </c>
    </row>
    <row r="663" spans="1:21" ht="43.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s="6">
        <f t="shared" si="50"/>
        <v>42636.312025462961</v>
      </c>
      <c r="L663" s="6">
        <f t="shared" si="51"/>
        <v>42666.312025462961</v>
      </c>
      <c r="M663" s="15">
        <f t="shared" si="52"/>
        <v>2016</v>
      </c>
      <c r="N663" t="b">
        <v>0</v>
      </c>
      <c r="O663">
        <v>9</v>
      </c>
      <c r="P663" t="b">
        <v>0</v>
      </c>
      <c r="Q663" s="8">
        <f t="shared" si="53"/>
        <v>9.4999999999999998E-3</v>
      </c>
      <c r="R663" s="10">
        <f t="shared" si="54"/>
        <v>10.555555555555555</v>
      </c>
      <c r="S663" t="s">
        <v>8273</v>
      </c>
      <c r="T663" t="s">
        <v>8320</v>
      </c>
      <c r="U663" t="s">
        <v>8322</v>
      </c>
    </row>
    <row r="664" spans="1:21" ht="43.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s="6">
        <f t="shared" si="50"/>
        <v>41990.104710648149</v>
      </c>
      <c r="L664" s="6">
        <f t="shared" si="51"/>
        <v>42020.104710648149</v>
      </c>
      <c r="M664" s="15">
        <f t="shared" si="52"/>
        <v>2014</v>
      </c>
      <c r="N664" t="b">
        <v>0</v>
      </c>
      <c r="O664">
        <v>4</v>
      </c>
      <c r="P664" t="b">
        <v>0</v>
      </c>
      <c r="Q664" s="8">
        <f t="shared" si="53"/>
        <v>4.0000000000000001E-3</v>
      </c>
      <c r="R664" s="10">
        <f t="shared" si="54"/>
        <v>39</v>
      </c>
      <c r="S664" t="s">
        <v>8273</v>
      </c>
      <c r="T664" t="s">
        <v>8320</v>
      </c>
      <c r="U664" t="s">
        <v>8322</v>
      </c>
    </row>
    <row r="665" spans="1:21" ht="58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s="6">
        <f t="shared" si="50"/>
        <v>42173.509907407402</v>
      </c>
      <c r="L665" s="6">
        <f t="shared" si="51"/>
        <v>42203.509907407402</v>
      </c>
      <c r="M665" s="15">
        <f t="shared" si="52"/>
        <v>2015</v>
      </c>
      <c r="N665" t="b">
        <v>0</v>
      </c>
      <c r="O665">
        <v>7</v>
      </c>
      <c r="P665" t="b">
        <v>0</v>
      </c>
      <c r="Q665" s="8">
        <f t="shared" si="53"/>
        <v>3.5000000000000001E-3</v>
      </c>
      <c r="R665" s="10">
        <f t="shared" si="54"/>
        <v>100</v>
      </c>
      <c r="S665" t="s">
        <v>8273</v>
      </c>
      <c r="T665" t="s">
        <v>8320</v>
      </c>
      <c r="U665" t="s">
        <v>8322</v>
      </c>
    </row>
    <row r="666" spans="1:21" ht="43.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s="6">
        <f t="shared" si="50"/>
        <v>42077.333043981482</v>
      </c>
      <c r="L666" s="6">
        <f t="shared" si="51"/>
        <v>42107.333043981482</v>
      </c>
      <c r="M666" s="15">
        <f t="shared" si="52"/>
        <v>2015</v>
      </c>
      <c r="N666" t="b">
        <v>0</v>
      </c>
      <c r="O666">
        <v>29</v>
      </c>
      <c r="P666" t="b">
        <v>0</v>
      </c>
      <c r="Q666" s="8">
        <f t="shared" si="53"/>
        <v>7.5333333333333335E-2</v>
      </c>
      <c r="R666" s="10">
        <f t="shared" si="54"/>
        <v>31.172413793103448</v>
      </c>
      <c r="S666" t="s">
        <v>8273</v>
      </c>
      <c r="T666" t="s">
        <v>8320</v>
      </c>
      <c r="U666" t="s">
        <v>8322</v>
      </c>
    </row>
    <row r="667" spans="1:21" ht="58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s="6">
        <f t="shared" si="50"/>
        <v>42688.378020833326</v>
      </c>
      <c r="L667" s="6">
        <f t="shared" si="51"/>
        <v>42748.378020833326</v>
      </c>
      <c r="M667" s="15">
        <f t="shared" si="52"/>
        <v>2016</v>
      </c>
      <c r="N667" t="b">
        <v>0</v>
      </c>
      <c r="O667">
        <v>12</v>
      </c>
      <c r="P667" t="b">
        <v>0</v>
      </c>
      <c r="Q667" s="8">
        <f t="shared" si="53"/>
        <v>0.18640000000000001</v>
      </c>
      <c r="R667" s="10">
        <f t="shared" si="54"/>
        <v>155.33333333333334</v>
      </c>
      <c r="S667" t="s">
        <v>8273</v>
      </c>
      <c r="T667" t="s">
        <v>8320</v>
      </c>
      <c r="U667" t="s">
        <v>8322</v>
      </c>
    </row>
    <row r="668" spans="1:21" ht="43.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s="6">
        <f t="shared" si="50"/>
        <v>41838.498819444438</v>
      </c>
      <c r="L668" s="6">
        <f t="shared" si="51"/>
        <v>41868.498819444438</v>
      </c>
      <c r="M668" s="15">
        <f t="shared" si="52"/>
        <v>2014</v>
      </c>
      <c r="N668" t="b">
        <v>0</v>
      </c>
      <c r="O668">
        <v>4</v>
      </c>
      <c r="P668" t="b">
        <v>0</v>
      </c>
      <c r="Q668" s="8">
        <f t="shared" si="53"/>
        <v>4.0000000000000003E-5</v>
      </c>
      <c r="R668" s="10">
        <f t="shared" si="54"/>
        <v>2</v>
      </c>
      <c r="S668" t="s">
        <v>8273</v>
      </c>
      <c r="T668" t="s">
        <v>8320</v>
      </c>
      <c r="U668" t="s">
        <v>8322</v>
      </c>
    </row>
    <row r="669" spans="1:21" ht="58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s="6">
        <f t="shared" si="50"/>
        <v>42632.040081018517</v>
      </c>
      <c r="L669" s="6">
        <f t="shared" si="51"/>
        <v>42672.040081018517</v>
      </c>
      <c r="M669" s="15">
        <f t="shared" si="52"/>
        <v>2016</v>
      </c>
      <c r="N669" t="b">
        <v>0</v>
      </c>
      <c r="O669">
        <v>28</v>
      </c>
      <c r="P669" t="b">
        <v>0</v>
      </c>
      <c r="Q669" s="8">
        <f t="shared" si="53"/>
        <v>0.1002</v>
      </c>
      <c r="R669" s="10">
        <f t="shared" si="54"/>
        <v>178.92857142857142</v>
      </c>
      <c r="S669" t="s">
        <v>8273</v>
      </c>
      <c r="T669" t="s">
        <v>8320</v>
      </c>
      <c r="U669" t="s">
        <v>8322</v>
      </c>
    </row>
    <row r="670" spans="1:21" ht="43.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s="6">
        <f t="shared" si="50"/>
        <v>42090.497939814813</v>
      </c>
      <c r="L670" s="6">
        <f t="shared" si="51"/>
        <v>42135.497939814813</v>
      </c>
      <c r="M670" s="15">
        <f t="shared" si="52"/>
        <v>2015</v>
      </c>
      <c r="N670" t="b">
        <v>0</v>
      </c>
      <c r="O670">
        <v>25</v>
      </c>
      <c r="P670" t="b">
        <v>0</v>
      </c>
      <c r="Q670" s="8">
        <f t="shared" si="53"/>
        <v>4.5600000000000002E-2</v>
      </c>
      <c r="R670" s="10">
        <f t="shared" si="54"/>
        <v>27.36</v>
      </c>
      <c r="S670" t="s">
        <v>8273</v>
      </c>
      <c r="T670" t="s">
        <v>8320</v>
      </c>
      <c r="U670" t="s">
        <v>8322</v>
      </c>
    </row>
    <row r="671" spans="1:21" ht="58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s="6">
        <f t="shared" si="50"/>
        <v>42527.292337962957</v>
      </c>
      <c r="L671" s="6">
        <f t="shared" si="51"/>
        <v>42557.292337962957</v>
      </c>
      <c r="M671" s="15">
        <f t="shared" si="52"/>
        <v>2016</v>
      </c>
      <c r="N671" t="b">
        <v>0</v>
      </c>
      <c r="O671">
        <v>28</v>
      </c>
      <c r="P671" t="b">
        <v>0</v>
      </c>
      <c r="Q671" s="8">
        <f t="shared" si="53"/>
        <v>0.21507499999999999</v>
      </c>
      <c r="R671" s="10">
        <f t="shared" si="54"/>
        <v>1536.25</v>
      </c>
      <c r="S671" t="s">
        <v>8273</v>
      </c>
      <c r="T671" t="s">
        <v>8320</v>
      </c>
      <c r="U671" t="s">
        <v>8322</v>
      </c>
    </row>
    <row r="672" spans="1:21" ht="58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s="6">
        <f t="shared" si="50"/>
        <v>42506.376388888886</v>
      </c>
      <c r="L672" s="6">
        <f t="shared" si="51"/>
        <v>42540.006944444445</v>
      </c>
      <c r="M672" s="15">
        <f t="shared" si="52"/>
        <v>2016</v>
      </c>
      <c r="N672" t="b">
        <v>0</v>
      </c>
      <c r="O672">
        <v>310</v>
      </c>
      <c r="P672" t="b">
        <v>0</v>
      </c>
      <c r="Q672" s="8">
        <f t="shared" si="53"/>
        <v>0.29276666666666668</v>
      </c>
      <c r="R672" s="10">
        <f t="shared" si="54"/>
        <v>84.99677419354839</v>
      </c>
      <c r="S672" t="s">
        <v>8273</v>
      </c>
      <c r="T672" t="s">
        <v>8320</v>
      </c>
      <c r="U672" t="s">
        <v>8322</v>
      </c>
    </row>
    <row r="673" spans="1:21" ht="58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s="6">
        <f t="shared" si="50"/>
        <v>41984.359398148146</v>
      </c>
      <c r="L673" s="6">
        <f t="shared" si="51"/>
        <v>42017.833333333336</v>
      </c>
      <c r="M673" s="15">
        <f t="shared" si="52"/>
        <v>2014</v>
      </c>
      <c r="N673" t="b">
        <v>0</v>
      </c>
      <c r="O673">
        <v>15</v>
      </c>
      <c r="P673" t="b">
        <v>0</v>
      </c>
      <c r="Q673" s="8">
        <f t="shared" si="53"/>
        <v>0.39426666666666665</v>
      </c>
      <c r="R673" s="10">
        <f t="shared" si="54"/>
        <v>788.5333333333333</v>
      </c>
      <c r="S673" t="s">
        <v>8273</v>
      </c>
      <c r="T673" t="s">
        <v>8320</v>
      </c>
      <c r="U673" t="s">
        <v>8322</v>
      </c>
    </row>
    <row r="674" spans="1:21" ht="43.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s="6">
        <f t="shared" si="50"/>
        <v>41973.886157407404</v>
      </c>
      <c r="L674" s="6">
        <f t="shared" si="51"/>
        <v>42004.874305555553</v>
      </c>
      <c r="M674" s="15">
        <f t="shared" si="52"/>
        <v>2014</v>
      </c>
      <c r="N674" t="b">
        <v>0</v>
      </c>
      <c r="O674">
        <v>215</v>
      </c>
      <c r="P674" t="b">
        <v>0</v>
      </c>
      <c r="Q674" s="8">
        <f t="shared" si="53"/>
        <v>0.21628</v>
      </c>
      <c r="R674" s="10">
        <f t="shared" si="54"/>
        <v>50.29767441860465</v>
      </c>
      <c r="S674" t="s">
        <v>8273</v>
      </c>
      <c r="T674" t="s">
        <v>8320</v>
      </c>
      <c r="U674" t="s">
        <v>8322</v>
      </c>
    </row>
    <row r="675" spans="1:21" ht="58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s="6">
        <f t="shared" si="50"/>
        <v>41838.5071412037</v>
      </c>
      <c r="L675" s="6">
        <f t="shared" si="51"/>
        <v>41883.5071412037</v>
      </c>
      <c r="M675" s="15">
        <f t="shared" si="52"/>
        <v>2014</v>
      </c>
      <c r="N675" t="b">
        <v>0</v>
      </c>
      <c r="O675">
        <v>3</v>
      </c>
      <c r="P675" t="b">
        <v>0</v>
      </c>
      <c r="Q675" s="8">
        <f t="shared" si="53"/>
        <v>2.0500000000000002E-3</v>
      </c>
      <c r="R675" s="10">
        <f t="shared" si="54"/>
        <v>68.333333333333329</v>
      </c>
      <c r="S675" t="s">
        <v>8273</v>
      </c>
      <c r="T675" t="s">
        <v>8320</v>
      </c>
      <c r="U675" t="s">
        <v>8322</v>
      </c>
    </row>
    <row r="676" spans="1:21" ht="29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s="6">
        <f t="shared" si="50"/>
        <v>41802.782719907402</v>
      </c>
      <c r="L676" s="6">
        <f t="shared" si="51"/>
        <v>41862.782719907402</v>
      </c>
      <c r="M676" s="15">
        <f t="shared" si="52"/>
        <v>2014</v>
      </c>
      <c r="N676" t="b">
        <v>0</v>
      </c>
      <c r="O676">
        <v>2</v>
      </c>
      <c r="P676" t="b">
        <v>0</v>
      </c>
      <c r="Q676" s="8">
        <f t="shared" si="53"/>
        <v>2.9999999999999997E-4</v>
      </c>
      <c r="R676" s="10">
        <f t="shared" si="54"/>
        <v>7.5</v>
      </c>
      <c r="S676" t="s">
        <v>8273</v>
      </c>
      <c r="T676" t="s">
        <v>8320</v>
      </c>
      <c r="U676" t="s">
        <v>8322</v>
      </c>
    </row>
    <row r="677" spans="1:21" ht="43.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s="6">
        <f t="shared" si="50"/>
        <v>41975.597268518519</v>
      </c>
      <c r="L677" s="6">
        <f t="shared" si="51"/>
        <v>42004.957638888889</v>
      </c>
      <c r="M677" s="15">
        <f t="shared" si="52"/>
        <v>2014</v>
      </c>
      <c r="N677" t="b">
        <v>0</v>
      </c>
      <c r="O677">
        <v>26</v>
      </c>
      <c r="P677" t="b">
        <v>0</v>
      </c>
      <c r="Q677" s="8">
        <f t="shared" si="53"/>
        <v>0.14849999999999999</v>
      </c>
      <c r="R677" s="10">
        <f t="shared" si="54"/>
        <v>34.269230769230766</v>
      </c>
      <c r="S677" t="s">
        <v>8273</v>
      </c>
      <c r="T677" t="s">
        <v>8320</v>
      </c>
      <c r="U677" t="s">
        <v>8322</v>
      </c>
    </row>
    <row r="678" spans="1:21" ht="58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s="6">
        <f t="shared" si="50"/>
        <v>42012.434965277775</v>
      </c>
      <c r="L678" s="6">
        <f t="shared" si="51"/>
        <v>42042.434965277775</v>
      </c>
      <c r="M678" s="15">
        <f t="shared" si="52"/>
        <v>2015</v>
      </c>
      <c r="N678" t="b">
        <v>0</v>
      </c>
      <c r="O678">
        <v>24</v>
      </c>
      <c r="P678" t="b">
        <v>0</v>
      </c>
      <c r="Q678" s="8">
        <f t="shared" si="53"/>
        <v>1.4710000000000001E-2</v>
      </c>
      <c r="R678" s="10">
        <f t="shared" si="54"/>
        <v>61.291666666666664</v>
      </c>
      <c r="S678" t="s">
        <v>8273</v>
      </c>
      <c r="T678" t="s">
        <v>8320</v>
      </c>
      <c r="U678" t="s">
        <v>8322</v>
      </c>
    </row>
    <row r="679" spans="1:21" ht="72.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s="6">
        <f t="shared" si="50"/>
        <v>42504.070543981477</v>
      </c>
      <c r="L679" s="6">
        <f t="shared" si="51"/>
        <v>42549.070543981477</v>
      </c>
      <c r="M679" s="15">
        <f t="shared" si="52"/>
        <v>2016</v>
      </c>
      <c r="N679" t="b">
        <v>0</v>
      </c>
      <c r="O679">
        <v>96</v>
      </c>
      <c r="P679" t="b">
        <v>0</v>
      </c>
      <c r="Q679" s="8">
        <f t="shared" si="53"/>
        <v>0.25584000000000001</v>
      </c>
      <c r="R679" s="10">
        <f t="shared" si="54"/>
        <v>133.25</v>
      </c>
      <c r="S679" t="s">
        <v>8273</v>
      </c>
      <c r="T679" t="s">
        <v>8320</v>
      </c>
      <c r="U679" t="s">
        <v>8322</v>
      </c>
    </row>
    <row r="680" spans="1:21" ht="43.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s="6">
        <f t="shared" si="50"/>
        <v>42481.043263888881</v>
      </c>
      <c r="L680" s="6">
        <f t="shared" si="51"/>
        <v>42511.043263888881</v>
      </c>
      <c r="M680" s="15">
        <f t="shared" si="52"/>
        <v>2016</v>
      </c>
      <c r="N680" t="b">
        <v>0</v>
      </c>
      <c r="O680">
        <v>17</v>
      </c>
      <c r="P680" t="b">
        <v>0</v>
      </c>
      <c r="Q680" s="8">
        <f t="shared" si="53"/>
        <v>3.8206896551724136E-2</v>
      </c>
      <c r="R680" s="10">
        <f t="shared" si="54"/>
        <v>65.17647058823529</v>
      </c>
      <c r="S680" t="s">
        <v>8273</v>
      </c>
      <c r="T680" t="s">
        <v>8320</v>
      </c>
      <c r="U680" t="s">
        <v>8322</v>
      </c>
    </row>
    <row r="681" spans="1:21" ht="43.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s="6">
        <f t="shared" si="50"/>
        <v>42556.362372685187</v>
      </c>
      <c r="L681" s="6">
        <f t="shared" si="51"/>
        <v>42616.362372685187</v>
      </c>
      <c r="M681" s="15">
        <f t="shared" si="52"/>
        <v>2016</v>
      </c>
      <c r="N681" t="b">
        <v>0</v>
      </c>
      <c r="O681">
        <v>94</v>
      </c>
      <c r="P681" t="b">
        <v>0</v>
      </c>
      <c r="Q681" s="8">
        <f t="shared" si="53"/>
        <v>0.15485964912280703</v>
      </c>
      <c r="R681" s="10">
        <f t="shared" si="54"/>
        <v>93.90425531914893</v>
      </c>
      <c r="S681" t="s">
        <v>8273</v>
      </c>
      <c r="T681" t="s">
        <v>8320</v>
      </c>
      <c r="U681" t="s">
        <v>8322</v>
      </c>
    </row>
    <row r="682" spans="1:21" ht="58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s="6">
        <f t="shared" si="50"/>
        <v>41864.168182870366</v>
      </c>
      <c r="L682" s="6">
        <f t="shared" si="51"/>
        <v>41899.168182870366</v>
      </c>
      <c r="M682" s="15">
        <f t="shared" si="52"/>
        <v>2014</v>
      </c>
      <c r="N682" t="b">
        <v>0</v>
      </c>
      <c r="O682">
        <v>129</v>
      </c>
      <c r="P682" t="b">
        <v>0</v>
      </c>
      <c r="Q682" s="8">
        <f t="shared" si="53"/>
        <v>0.25912000000000002</v>
      </c>
      <c r="R682" s="10">
        <f t="shared" si="54"/>
        <v>150.65116279069767</v>
      </c>
      <c r="S682" t="s">
        <v>8273</v>
      </c>
      <c r="T682" t="s">
        <v>8320</v>
      </c>
      <c r="U682" t="s">
        <v>8322</v>
      </c>
    </row>
    <row r="683" spans="1:21" ht="43.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s="6">
        <f t="shared" si="50"/>
        <v>42639.472268518519</v>
      </c>
      <c r="L683" s="6">
        <f t="shared" si="51"/>
        <v>42669.472268518519</v>
      </c>
      <c r="M683" s="15">
        <f t="shared" si="52"/>
        <v>2016</v>
      </c>
      <c r="N683" t="b">
        <v>0</v>
      </c>
      <c r="O683">
        <v>1</v>
      </c>
      <c r="P683" t="b">
        <v>0</v>
      </c>
      <c r="Q683" s="8">
        <f t="shared" si="53"/>
        <v>4.0000000000000002E-4</v>
      </c>
      <c r="R683" s="10">
        <f t="shared" si="54"/>
        <v>1</v>
      </c>
      <c r="S683" t="s">
        <v>8273</v>
      </c>
      <c r="T683" t="s">
        <v>8320</v>
      </c>
      <c r="U683" t="s">
        <v>8322</v>
      </c>
    </row>
    <row r="684" spans="1:21" ht="43.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s="6">
        <f t="shared" si="50"/>
        <v>42778.431967592587</v>
      </c>
      <c r="L684" s="6">
        <f t="shared" si="51"/>
        <v>42808.390300925923</v>
      </c>
      <c r="M684" s="15">
        <f t="shared" si="52"/>
        <v>2017</v>
      </c>
      <c r="N684" t="b">
        <v>0</v>
      </c>
      <c r="O684">
        <v>4</v>
      </c>
      <c r="P684" t="b">
        <v>0</v>
      </c>
      <c r="Q684" s="8">
        <f t="shared" si="53"/>
        <v>1.06E-3</v>
      </c>
      <c r="R684" s="10">
        <f t="shared" si="54"/>
        <v>13.25</v>
      </c>
      <c r="S684" t="s">
        <v>8273</v>
      </c>
      <c r="T684" t="s">
        <v>8320</v>
      </c>
      <c r="U684" t="s">
        <v>8322</v>
      </c>
    </row>
    <row r="685" spans="1:21" ht="43.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s="6">
        <f t="shared" si="50"/>
        <v>42634.566712962966</v>
      </c>
      <c r="L685" s="6">
        <f t="shared" si="51"/>
        <v>42674.566712962966</v>
      </c>
      <c r="M685" s="15">
        <f t="shared" si="52"/>
        <v>2016</v>
      </c>
      <c r="N685" t="b">
        <v>0</v>
      </c>
      <c r="O685">
        <v>3</v>
      </c>
      <c r="P685" t="b">
        <v>0</v>
      </c>
      <c r="Q685" s="8">
        <f t="shared" si="53"/>
        <v>8.5142857142857138E-3</v>
      </c>
      <c r="R685" s="10">
        <f t="shared" si="54"/>
        <v>99.333333333333329</v>
      </c>
      <c r="S685" t="s">
        <v>8273</v>
      </c>
      <c r="T685" t="s">
        <v>8320</v>
      </c>
      <c r="U685" t="s">
        <v>8322</v>
      </c>
    </row>
    <row r="686" spans="1:21" ht="29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s="6">
        <f t="shared" si="50"/>
        <v>41809.13994212963</v>
      </c>
      <c r="L686" s="6">
        <f t="shared" si="51"/>
        <v>41844.791666666664</v>
      </c>
      <c r="M686" s="15">
        <f t="shared" si="52"/>
        <v>2014</v>
      </c>
      <c r="N686" t="b">
        <v>0</v>
      </c>
      <c r="O686">
        <v>135</v>
      </c>
      <c r="P686" t="b">
        <v>0</v>
      </c>
      <c r="Q686" s="8">
        <f t="shared" si="53"/>
        <v>7.4837500000000001E-2</v>
      </c>
      <c r="R686" s="10">
        <f t="shared" si="54"/>
        <v>177.39259259259259</v>
      </c>
      <c r="S686" t="s">
        <v>8273</v>
      </c>
      <c r="T686" t="s">
        <v>8320</v>
      </c>
      <c r="U686" t="s">
        <v>8322</v>
      </c>
    </row>
    <row r="687" spans="1:21" ht="43.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s="6">
        <f t="shared" si="50"/>
        <v>41971.533240740733</v>
      </c>
      <c r="L687" s="6">
        <f t="shared" si="51"/>
        <v>42016.533240740733</v>
      </c>
      <c r="M687" s="15">
        <f t="shared" si="52"/>
        <v>2014</v>
      </c>
      <c r="N687" t="b">
        <v>0</v>
      </c>
      <c r="O687">
        <v>10</v>
      </c>
      <c r="P687" t="b">
        <v>0</v>
      </c>
      <c r="Q687" s="8">
        <f t="shared" si="53"/>
        <v>0.27650000000000002</v>
      </c>
      <c r="R687" s="10">
        <f t="shared" si="54"/>
        <v>55.3</v>
      </c>
      <c r="S687" t="s">
        <v>8273</v>
      </c>
      <c r="T687" t="s">
        <v>8320</v>
      </c>
      <c r="U687" t="s">
        <v>8322</v>
      </c>
    </row>
    <row r="688" spans="1:21" ht="58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s="6">
        <f t="shared" si="50"/>
        <v>42189.339930555558</v>
      </c>
      <c r="L688" s="6">
        <f t="shared" si="51"/>
        <v>42219.339930555558</v>
      </c>
      <c r="M688" s="15">
        <f t="shared" si="52"/>
        <v>2015</v>
      </c>
      <c r="N688" t="b">
        <v>0</v>
      </c>
      <c r="O688">
        <v>0</v>
      </c>
      <c r="P688" t="b">
        <v>0</v>
      </c>
      <c r="Q688" s="8">
        <f t="shared" si="53"/>
        <v>0</v>
      </c>
      <c r="R688" s="10">
        <f t="shared" si="54"/>
        <v>0</v>
      </c>
      <c r="S688" t="s">
        <v>8273</v>
      </c>
      <c r="T688" t="s">
        <v>8320</v>
      </c>
      <c r="U688" t="s">
        <v>8322</v>
      </c>
    </row>
    <row r="689" spans="1:21" ht="43.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s="6">
        <f t="shared" si="50"/>
        <v>42711.417280092595</v>
      </c>
      <c r="L689" s="6">
        <f t="shared" si="51"/>
        <v>42771.417280092595</v>
      </c>
      <c r="M689" s="15">
        <f t="shared" si="52"/>
        <v>2016</v>
      </c>
      <c r="N689" t="b">
        <v>0</v>
      </c>
      <c r="O689">
        <v>6</v>
      </c>
      <c r="P689" t="b">
        <v>0</v>
      </c>
      <c r="Q689" s="8">
        <f t="shared" si="53"/>
        <v>3.5499999999999997E-2</v>
      </c>
      <c r="R689" s="10">
        <f t="shared" si="54"/>
        <v>591.66666666666663</v>
      </c>
      <c r="S689" t="s">
        <v>8273</v>
      </c>
      <c r="T689" t="s">
        <v>8320</v>
      </c>
      <c r="U689" t="s">
        <v>8322</v>
      </c>
    </row>
    <row r="690" spans="1:21" ht="58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s="6">
        <f t="shared" si="50"/>
        <v>42261.771446759252</v>
      </c>
      <c r="L690" s="6">
        <f t="shared" si="51"/>
        <v>42291.771446759252</v>
      </c>
      <c r="M690" s="15">
        <f t="shared" si="52"/>
        <v>2015</v>
      </c>
      <c r="N690" t="b">
        <v>0</v>
      </c>
      <c r="O690">
        <v>36</v>
      </c>
      <c r="P690" t="b">
        <v>0</v>
      </c>
      <c r="Q690" s="8">
        <f t="shared" si="53"/>
        <v>0.72989999999999999</v>
      </c>
      <c r="R690" s="10">
        <f t="shared" si="54"/>
        <v>405.5</v>
      </c>
      <c r="S690" t="s">
        <v>8273</v>
      </c>
      <c r="T690" t="s">
        <v>8320</v>
      </c>
      <c r="U690" t="s">
        <v>8322</v>
      </c>
    </row>
    <row r="691" spans="1:21" ht="58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s="6">
        <f t="shared" si="50"/>
        <v>42675.334456018514</v>
      </c>
      <c r="L691" s="6">
        <f t="shared" si="51"/>
        <v>42711.874305555553</v>
      </c>
      <c r="M691" s="15">
        <f t="shared" si="52"/>
        <v>2016</v>
      </c>
      <c r="N691" t="b">
        <v>0</v>
      </c>
      <c r="O691">
        <v>336</v>
      </c>
      <c r="P691" t="b">
        <v>0</v>
      </c>
      <c r="Q691" s="8">
        <f t="shared" si="53"/>
        <v>0.57648750000000004</v>
      </c>
      <c r="R691" s="10">
        <f t="shared" si="54"/>
        <v>343.14732142857144</v>
      </c>
      <c r="S691" t="s">
        <v>8273</v>
      </c>
      <c r="T691" t="s">
        <v>8320</v>
      </c>
      <c r="U691" t="s">
        <v>8322</v>
      </c>
    </row>
    <row r="692" spans="1:21" ht="29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s="6">
        <f t="shared" si="50"/>
        <v>42579.301400462959</v>
      </c>
      <c r="L692" s="6">
        <f t="shared" si="51"/>
        <v>42621.916666666664</v>
      </c>
      <c r="M692" s="15">
        <f t="shared" si="52"/>
        <v>2016</v>
      </c>
      <c r="N692" t="b">
        <v>0</v>
      </c>
      <c r="O692">
        <v>34</v>
      </c>
      <c r="P692" t="b">
        <v>0</v>
      </c>
      <c r="Q692" s="8">
        <f t="shared" si="53"/>
        <v>0.1234</v>
      </c>
      <c r="R692" s="10">
        <f t="shared" si="54"/>
        <v>72.588235294117652</v>
      </c>
      <c r="S692" t="s">
        <v>8273</v>
      </c>
      <c r="T692" t="s">
        <v>8320</v>
      </c>
      <c r="U692" t="s">
        <v>8322</v>
      </c>
    </row>
    <row r="693" spans="1:21" ht="43.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s="6">
        <f t="shared" si="50"/>
        <v>42157.694976851846</v>
      </c>
      <c r="L693" s="6">
        <f t="shared" si="51"/>
        <v>42185.694976851846</v>
      </c>
      <c r="M693" s="15">
        <f t="shared" si="52"/>
        <v>2015</v>
      </c>
      <c r="N693" t="b">
        <v>0</v>
      </c>
      <c r="O693">
        <v>10</v>
      </c>
      <c r="P693" t="b">
        <v>0</v>
      </c>
      <c r="Q693" s="8">
        <f t="shared" si="53"/>
        <v>5.1999999999999998E-3</v>
      </c>
      <c r="R693" s="10">
        <f t="shared" si="54"/>
        <v>26</v>
      </c>
      <c r="S693" t="s">
        <v>8273</v>
      </c>
      <c r="T693" t="s">
        <v>8320</v>
      </c>
      <c r="U693" t="s">
        <v>8322</v>
      </c>
    </row>
    <row r="694" spans="1:21" ht="43.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s="6">
        <f t="shared" si="50"/>
        <v>42696.042395833334</v>
      </c>
      <c r="L694" s="6">
        <f t="shared" si="51"/>
        <v>42726.042395833334</v>
      </c>
      <c r="M694" s="15">
        <f t="shared" si="52"/>
        <v>2016</v>
      </c>
      <c r="N694" t="b">
        <v>0</v>
      </c>
      <c r="O694">
        <v>201</v>
      </c>
      <c r="P694" t="b">
        <v>0</v>
      </c>
      <c r="Q694" s="8">
        <f t="shared" si="53"/>
        <v>6.5299999999999997E-2</v>
      </c>
      <c r="R694" s="10">
        <f t="shared" si="54"/>
        <v>6.4975124378109452</v>
      </c>
      <c r="S694" t="s">
        <v>8273</v>
      </c>
      <c r="T694" t="s">
        <v>8320</v>
      </c>
      <c r="U694" t="s">
        <v>8322</v>
      </c>
    </row>
    <row r="695" spans="1:21" ht="43.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s="6">
        <f t="shared" si="50"/>
        <v>42094.474849537037</v>
      </c>
      <c r="L695" s="6">
        <f t="shared" si="51"/>
        <v>42124.474849537037</v>
      </c>
      <c r="M695" s="15">
        <f t="shared" si="52"/>
        <v>2015</v>
      </c>
      <c r="N695" t="b">
        <v>0</v>
      </c>
      <c r="O695">
        <v>296</v>
      </c>
      <c r="P695" t="b">
        <v>0</v>
      </c>
      <c r="Q695" s="8">
        <f t="shared" si="53"/>
        <v>0.35338000000000003</v>
      </c>
      <c r="R695" s="10">
        <f t="shared" si="54"/>
        <v>119.38513513513513</v>
      </c>
      <c r="S695" t="s">
        <v>8273</v>
      </c>
      <c r="T695" t="s">
        <v>8320</v>
      </c>
      <c r="U695" t="s">
        <v>8322</v>
      </c>
    </row>
    <row r="696" spans="1:21" ht="43.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s="6">
        <f t="shared" si="50"/>
        <v>42737.330543981479</v>
      </c>
      <c r="L696" s="6">
        <f t="shared" si="51"/>
        <v>42767.330543981479</v>
      </c>
      <c r="M696" s="15">
        <f t="shared" si="52"/>
        <v>2017</v>
      </c>
      <c r="N696" t="b">
        <v>0</v>
      </c>
      <c r="O696">
        <v>7</v>
      </c>
      <c r="P696" t="b">
        <v>0</v>
      </c>
      <c r="Q696" s="8">
        <f t="shared" si="53"/>
        <v>3.933333333333333E-3</v>
      </c>
      <c r="R696" s="10">
        <f t="shared" si="54"/>
        <v>84.285714285714292</v>
      </c>
      <c r="S696" t="s">
        <v>8273</v>
      </c>
      <c r="T696" t="s">
        <v>8320</v>
      </c>
      <c r="U696" t="s">
        <v>8322</v>
      </c>
    </row>
    <row r="697" spans="1:21" ht="58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s="6">
        <f t="shared" si="50"/>
        <v>41913.187731481477</v>
      </c>
      <c r="L697" s="6">
        <f t="shared" si="51"/>
        <v>41943.187731481477</v>
      </c>
      <c r="M697" s="15">
        <f t="shared" si="52"/>
        <v>2014</v>
      </c>
      <c r="N697" t="b">
        <v>0</v>
      </c>
      <c r="O697">
        <v>7</v>
      </c>
      <c r="P697" t="b">
        <v>0</v>
      </c>
      <c r="Q697" s="8">
        <f t="shared" si="53"/>
        <v>1.06E-2</v>
      </c>
      <c r="R697" s="10">
        <f t="shared" si="54"/>
        <v>90.857142857142861</v>
      </c>
      <c r="S697" t="s">
        <v>8273</v>
      </c>
      <c r="T697" t="s">
        <v>8320</v>
      </c>
      <c r="U697" t="s">
        <v>8322</v>
      </c>
    </row>
    <row r="698" spans="1:21" ht="29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s="6">
        <f t="shared" si="50"/>
        <v>41815.593773148146</v>
      </c>
      <c r="L698" s="6">
        <f t="shared" si="51"/>
        <v>41845.593773148146</v>
      </c>
      <c r="M698" s="15">
        <f t="shared" si="52"/>
        <v>2014</v>
      </c>
      <c r="N698" t="b">
        <v>0</v>
      </c>
      <c r="O698">
        <v>1</v>
      </c>
      <c r="P698" t="b">
        <v>0</v>
      </c>
      <c r="Q698" s="8">
        <f t="shared" si="53"/>
        <v>5.7142857142857145E-6</v>
      </c>
      <c r="R698" s="10">
        <f t="shared" si="54"/>
        <v>1</v>
      </c>
      <c r="S698" t="s">
        <v>8273</v>
      </c>
      <c r="T698" t="s">
        <v>8320</v>
      </c>
      <c r="U698" t="s">
        <v>8322</v>
      </c>
    </row>
    <row r="699" spans="1:21" ht="43.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s="6">
        <f t="shared" si="50"/>
        <v>42388.189687500002</v>
      </c>
      <c r="L699" s="6">
        <f t="shared" si="51"/>
        <v>42403.189687500002</v>
      </c>
      <c r="M699" s="15">
        <f t="shared" si="52"/>
        <v>2016</v>
      </c>
      <c r="N699" t="b">
        <v>0</v>
      </c>
      <c r="O699">
        <v>114</v>
      </c>
      <c r="P699" t="b">
        <v>0</v>
      </c>
      <c r="Q699" s="8">
        <f t="shared" si="53"/>
        <v>0.46379999999999999</v>
      </c>
      <c r="R699" s="10">
        <f t="shared" si="54"/>
        <v>20.342105263157894</v>
      </c>
      <c r="S699" t="s">
        <v>8273</v>
      </c>
      <c r="T699" t="s">
        <v>8320</v>
      </c>
      <c r="U699" t="s">
        <v>8322</v>
      </c>
    </row>
    <row r="700" spans="1:21" ht="43.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s="6">
        <f t="shared" si="50"/>
        <v>41866.597743055558</v>
      </c>
      <c r="L700" s="6">
        <f t="shared" si="51"/>
        <v>41899.75</v>
      </c>
      <c r="M700" s="15">
        <f t="shared" si="52"/>
        <v>2014</v>
      </c>
      <c r="N700" t="b">
        <v>0</v>
      </c>
      <c r="O700">
        <v>29</v>
      </c>
      <c r="P700" t="b">
        <v>0</v>
      </c>
      <c r="Q700" s="8">
        <f t="shared" si="53"/>
        <v>0.15390000000000001</v>
      </c>
      <c r="R700" s="10">
        <f t="shared" si="54"/>
        <v>530.68965517241384</v>
      </c>
      <c r="S700" t="s">
        <v>8273</v>
      </c>
      <c r="T700" t="s">
        <v>8320</v>
      </c>
      <c r="U700" t="s">
        <v>8322</v>
      </c>
    </row>
    <row r="701" spans="1:21" ht="43.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s="6">
        <f t="shared" si="50"/>
        <v>41563.152175925927</v>
      </c>
      <c r="L701" s="6">
        <f t="shared" si="51"/>
        <v>41600.333333333328</v>
      </c>
      <c r="M701" s="15">
        <f t="shared" si="52"/>
        <v>2013</v>
      </c>
      <c r="N701" t="b">
        <v>0</v>
      </c>
      <c r="O701">
        <v>890</v>
      </c>
      <c r="P701" t="b">
        <v>0</v>
      </c>
      <c r="Q701" s="8">
        <f t="shared" si="53"/>
        <v>0.824221076923077</v>
      </c>
      <c r="R701" s="10">
        <f t="shared" si="54"/>
        <v>120.39184269662923</v>
      </c>
      <c r="S701" t="s">
        <v>8273</v>
      </c>
      <c r="T701" t="s">
        <v>8320</v>
      </c>
      <c r="U701" t="s">
        <v>8322</v>
      </c>
    </row>
    <row r="702" spans="1:21" ht="58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s="6">
        <f t="shared" si="50"/>
        <v>42715.355104166665</v>
      </c>
      <c r="L702" s="6">
        <f t="shared" si="51"/>
        <v>42745.355104166665</v>
      </c>
      <c r="M702" s="15">
        <f t="shared" si="52"/>
        <v>2016</v>
      </c>
      <c r="N702" t="b">
        <v>0</v>
      </c>
      <c r="O702">
        <v>31</v>
      </c>
      <c r="P702" t="b">
        <v>0</v>
      </c>
      <c r="Q702" s="8">
        <f t="shared" si="53"/>
        <v>2.6866666666666667E-2</v>
      </c>
      <c r="R702" s="10">
        <f t="shared" si="54"/>
        <v>13</v>
      </c>
      <c r="S702" t="s">
        <v>8273</v>
      </c>
      <c r="T702" t="s">
        <v>8320</v>
      </c>
      <c r="U702" t="s">
        <v>8322</v>
      </c>
    </row>
    <row r="703" spans="1:21" ht="43.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s="6">
        <f t="shared" si="50"/>
        <v>41813.329629629625</v>
      </c>
      <c r="L703" s="6">
        <f t="shared" si="51"/>
        <v>41843.329629629625</v>
      </c>
      <c r="M703" s="15">
        <f t="shared" si="52"/>
        <v>2014</v>
      </c>
      <c r="N703" t="b">
        <v>0</v>
      </c>
      <c r="O703">
        <v>21</v>
      </c>
      <c r="P703" t="b">
        <v>0</v>
      </c>
      <c r="Q703" s="8">
        <f t="shared" si="53"/>
        <v>0.26600000000000001</v>
      </c>
      <c r="R703" s="10">
        <f t="shared" si="54"/>
        <v>291.33333333333331</v>
      </c>
      <c r="S703" t="s">
        <v>8273</v>
      </c>
      <c r="T703" t="s">
        <v>8320</v>
      </c>
      <c r="U703" t="s">
        <v>8322</v>
      </c>
    </row>
    <row r="704" spans="1:21" ht="43.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s="6">
        <f t="shared" si="50"/>
        <v>42668.393368055556</v>
      </c>
      <c r="L704" s="6">
        <f t="shared" si="51"/>
        <v>42698.435034722221</v>
      </c>
      <c r="M704" s="15">
        <f t="shared" si="52"/>
        <v>2016</v>
      </c>
      <c r="N704" t="b">
        <v>0</v>
      </c>
      <c r="O704">
        <v>37</v>
      </c>
      <c r="P704" t="b">
        <v>0</v>
      </c>
      <c r="Q704" s="8">
        <f t="shared" si="53"/>
        <v>0.30813400000000002</v>
      </c>
      <c r="R704" s="10">
        <f t="shared" si="54"/>
        <v>124.9191891891892</v>
      </c>
      <c r="S704" t="s">
        <v>8273</v>
      </c>
      <c r="T704" t="s">
        <v>8320</v>
      </c>
      <c r="U704" t="s">
        <v>8322</v>
      </c>
    </row>
    <row r="705" spans="1:21" ht="43.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s="6">
        <f t="shared" si="50"/>
        <v>42711.617465277777</v>
      </c>
      <c r="L705" s="6">
        <f t="shared" si="51"/>
        <v>42766.647222222215</v>
      </c>
      <c r="M705" s="15">
        <f t="shared" si="52"/>
        <v>2016</v>
      </c>
      <c r="N705" t="b">
        <v>0</v>
      </c>
      <c r="O705">
        <v>7</v>
      </c>
      <c r="P705" t="b">
        <v>0</v>
      </c>
      <c r="Q705" s="8">
        <f t="shared" si="53"/>
        <v>5.5800000000000002E-2</v>
      </c>
      <c r="R705" s="10">
        <f t="shared" si="54"/>
        <v>119.57142857142857</v>
      </c>
      <c r="S705" t="s">
        <v>8273</v>
      </c>
      <c r="T705" t="s">
        <v>8320</v>
      </c>
      <c r="U705" t="s">
        <v>8322</v>
      </c>
    </row>
    <row r="706" spans="1:21" ht="43.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s="6">
        <f t="shared" si="50"/>
        <v>42725.859583333331</v>
      </c>
      <c r="L706" s="6">
        <f t="shared" si="51"/>
        <v>42785.859583333331</v>
      </c>
      <c r="M706" s="15">
        <f t="shared" si="52"/>
        <v>2016</v>
      </c>
      <c r="N706" t="b">
        <v>0</v>
      </c>
      <c r="O706">
        <v>4</v>
      </c>
      <c r="P706" t="b">
        <v>0</v>
      </c>
      <c r="Q706" s="8">
        <f t="shared" si="53"/>
        <v>8.7454545454545458E-3</v>
      </c>
      <c r="R706" s="10">
        <f t="shared" si="54"/>
        <v>120.25</v>
      </c>
      <c r="S706" t="s">
        <v>8273</v>
      </c>
      <c r="T706" t="s">
        <v>8320</v>
      </c>
      <c r="U706" t="s">
        <v>8322</v>
      </c>
    </row>
    <row r="707" spans="1:21" ht="29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s="6">
        <f t="shared" ref="K707:K770" si="55">(J707/86400)+25569+(-8/24)</f>
        <v>42726.158310185179</v>
      </c>
      <c r="L707" s="6">
        <f t="shared" ref="L707:L770" si="56">(I707/86400)+25569+(-8/24)</f>
        <v>42756.158310185179</v>
      </c>
      <c r="M707" s="15">
        <f t="shared" ref="M707:M770" si="57">YEAR(K707)</f>
        <v>2016</v>
      </c>
      <c r="N707" t="b">
        <v>0</v>
      </c>
      <c r="O707">
        <v>5</v>
      </c>
      <c r="P707" t="b">
        <v>0</v>
      </c>
      <c r="Q707" s="8">
        <f t="shared" ref="Q707:Q770" si="58">E707/D707</f>
        <v>9.7699999999999992E-3</v>
      </c>
      <c r="R707" s="10">
        <f t="shared" ref="R707:R770" si="59">IFERROR(E707/O707,0)</f>
        <v>195.4</v>
      </c>
      <c r="S707" t="s">
        <v>8273</v>
      </c>
      <c r="T707" t="s">
        <v>8320</v>
      </c>
      <c r="U707" t="s">
        <v>8322</v>
      </c>
    </row>
    <row r="708" spans="1:21" ht="43.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s="6">
        <f t="shared" si="55"/>
        <v>42676.661840277775</v>
      </c>
      <c r="L708" s="6">
        <f t="shared" si="56"/>
        <v>42718.443749999999</v>
      </c>
      <c r="M708" s="15">
        <f t="shared" si="57"/>
        <v>2016</v>
      </c>
      <c r="N708" t="b">
        <v>0</v>
      </c>
      <c r="O708">
        <v>0</v>
      </c>
      <c r="P708" t="b">
        <v>0</v>
      </c>
      <c r="Q708" s="8">
        <f t="shared" si="58"/>
        <v>0</v>
      </c>
      <c r="R708" s="10">
        <f t="shared" si="59"/>
        <v>0</v>
      </c>
      <c r="S708" t="s">
        <v>8273</v>
      </c>
      <c r="T708" t="s">
        <v>8320</v>
      </c>
      <c r="U708" t="s">
        <v>8322</v>
      </c>
    </row>
    <row r="709" spans="1:21" ht="43.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s="6">
        <f t="shared" si="55"/>
        <v>42696.33017361111</v>
      </c>
      <c r="L709" s="6">
        <f t="shared" si="56"/>
        <v>42736.33017361111</v>
      </c>
      <c r="M709" s="15">
        <f t="shared" si="57"/>
        <v>2016</v>
      </c>
      <c r="N709" t="b">
        <v>0</v>
      </c>
      <c r="O709">
        <v>456</v>
      </c>
      <c r="P709" t="b">
        <v>0</v>
      </c>
      <c r="Q709" s="8">
        <f t="shared" si="58"/>
        <v>0.78927352941176465</v>
      </c>
      <c r="R709" s="10">
        <f t="shared" si="59"/>
        <v>117.69868421052631</v>
      </c>
      <c r="S709" t="s">
        <v>8273</v>
      </c>
      <c r="T709" t="s">
        <v>8320</v>
      </c>
      <c r="U709" t="s">
        <v>8322</v>
      </c>
    </row>
    <row r="710" spans="1:21" ht="43.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s="6">
        <f t="shared" si="55"/>
        <v>41835.247685185182</v>
      </c>
      <c r="L710" s="6">
        <f t="shared" si="56"/>
        <v>41895.247685185182</v>
      </c>
      <c r="M710" s="15">
        <f t="shared" si="57"/>
        <v>2014</v>
      </c>
      <c r="N710" t="b">
        <v>0</v>
      </c>
      <c r="O710">
        <v>369</v>
      </c>
      <c r="P710" t="b">
        <v>0</v>
      </c>
      <c r="Q710" s="8">
        <f t="shared" si="58"/>
        <v>0.22092500000000001</v>
      </c>
      <c r="R710" s="10">
        <f t="shared" si="59"/>
        <v>23.948509485094849</v>
      </c>
      <c r="S710" t="s">
        <v>8273</v>
      </c>
      <c r="T710" t="s">
        <v>8320</v>
      </c>
      <c r="U710" t="s">
        <v>8322</v>
      </c>
    </row>
    <row r="711" spans="1:21" ht="29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s="6">
        <f t="shared" si="55"/>
        <v>41947.707858796297</v>
      </c>
      <c r="L711" s="6">
        <f t="shared" si="56"/>
        <v>41977.707858796297</v>
      </c>
      <c r="M711" s="15">
        <f t="shared" si="57"/>
        <v>2014</v>
      </c>
      <c r="N711" t="b">
        <v>0</v>
      </c>
      <c r="O711">
        <v>2</v>
      </c>
      <c r="P711" t="b">
        <v>0</v>
      </c>
      <c r="Q711" s="8">
        <f t="shared" si="58"/>
        <v>4.0666666666666663E-3</v>
      </c>
      <c r="R711" s="10">
        <f t="shared" si="59"/>
        <v>30.5</v>
      </c>
      <c r="S711" t="s">
        <v>8273</v>
      </c>
      <c r="T711" t="s">
        <v>8320</v>
      </c>
      <c r="U711" t="s">
        <v>8322</v>
      </c>
    </row>
    <row r="712" spans="1:21" ht="29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s="6">
        <f t="shared" si="55"/>
        <v>41837.651643518519</v>
      </c>
      <c r="L712" s="6">
        <f t="shared" si="56"/>
        <v>41870.697222222218</v>
      </c>
      <c r="M712" s="15">
        <f t="shared" si="57"/>
        <v>2014</v>
      </c>
      <c r="N712" t="b">
        <v>0</v>
      </c>
      <c r="O712">
        <v>0</v>
      </c>
      <c r="P712" t="b">
        <v>0</v>
      </c>
      <c r="Q712" s="8">
        <f t="shared" si="58"/>
        <v>0</v>
      </c>
      <c r="R712" s="10">
        <f t="shared" si="59"/>
        <v>0</v>
      </c>
      <c r="S712" t="s">
        <v>8273</v>
      </c>
      <c r="T712" t="s">
        <v>8320</v>
      </c>
      <c r="U712" t="s">
        <v>8322</v>
      </c>
    </row>
    <row r="713" spans="1:21" ht="58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s="6">
        <f t="shared" si="55"/>
        <v>42678.125787037039</v>
      </c>
      <c r="L713" s="6">
        <f t="shared" si="56"/>
        <v>42718.167453703696</v>
      </c>
      <c r="M713" s="15">
        <f t="shared" si="57"/>
        <v>2016</v>
      </c>
      <c r="N713" t="b">
        <v>0</v>
      </c>
      <c r="O713">
        <v>338</v>
      </c>
      <c r="P713" t="b">
        <v>0</v>
      </c>
      <c r="Q713" s="8">
        <f t="shared" si="58"/>
        <v>0.33790999999999999</v>
      </c>
      <c r="R713" s="10">
        <f t="shared" si="59"/>
        <v>99.973372781065095</v>
      </c>
      <c r="S713" t="s">
        <v>8273</v>
      </c>
      <c r="T713" t="s">
        <v>8320</v>
      </c>
      <c r="U713" t="s">
        <v>8322</v>
      </c>
    </row>
    <row r="714" spans="1:21" ht="58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s="6">
        <f t="shared" si="55"/>
        <v>42384.347592592589</v>
      </c>
      <c r="L714" s="6">
        <f t="shared" si="56"/>
        <v>42414.347592592589</v>
      </c>
      <c r="M714" s="15">
        <f t="shared" si="57"/>
        <v>2016</v>
      </c>
      <c r="N714" t="b">
        <v>0</v>
      </c>
      <c r="O714">
        <v>4</v>
      </c>
      <c r="P714" t="b">
        <v>0</v>
      </c>
      <c r="Q714" s="8">
        <f t="shared" si="58"/>
        <v>2.1649484536082476E-3</v>
      </c>
      <c r="R714" s="10">
        <f t="shared" si="59"/>
        <v>26.25</v>
      </c>
      <c r="S714" t="s">
        <v>8273</v>
      </c>
      <c r="T714" t="s">
        <v>8320</v>
      </c>
      <c r="U714" t="s">
        <v>8322</v>
      </c>
    </row>
    <row r="715" spans="1:21" ht="43.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s="6">
        <f t="shared" si="55"/>
        <v>42496.195972222216</v>
      </c>
      <c r="L715" s="6">
        <f t="shared" si="56"/>
        <v>42526.195972222216</v>
      </c>
      <c r="M715" s="15">
        <f t="shared" si="57"/>
        <v>2016</v>
      </c>
      <c r="N715" t="b">
        <v>0</v>
      </c>
      <c r="O715">
        <v>1</v>
      </c>
      <c r="P715" t="b">
        <v>0</v>
      </c>
      <c r="Q715" s="8">
        <f t="shared" si="58"/>
        <v>7.9600000000000001E-3</v>
      </c>
      <c r="R715" s="10">
        <f t="shared" si="59"/>
        <v>199</v>
      </c>
      <c r="S715" t="s">
        <v>8273</v>
      </c>
      <c r="T715" t="s">
        <v>8320</v>
      </c>
      <c r="U715" t="s">
        <v>8322</v>
      </c>
    </row>
    <row r="716" spans="1:21" ht="43.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s="6">
        <f t="shared" si="55"/>
        <v>42734.454652777778</v>
      </c>
      <c r="L716" s="6">
        <f t="shared" si="56"/>
        <v>42794.454652777778</v>
      </c>
      <c r="M716" s="15">
        <f t="shared" si="57"/>
        <v>2016</v>
      </c>
      <c r="N716" t="b">
        <v>0</v>
      </c>
      <c r="O716">
        <v>28</v>
      </c>
      <c r="P716" t="b">
        <v>0</v>
      </c>
      <c r="Q716" s="8">
        <f t="shared" si="58"/>
        <v>0.14993333333333334</v>
      </c>
      <c r="R716" s="10">
        <f t="shared" si="59"/>
        <v>80.321428571428569</v>
      </c>
      <c r="S716" t="s">
        <v>8273</v>
      </c>
      <c r="T716" t="s">
        <v>8320</v>
      </c>
      <c r="U716" t="s">
        <v>8322</v>
      </c>
    </row>
    <row r="717" spans="1:21" ht="58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s="6">
        <f t="shared" si="55"/>
        <v>42272.7574074074</v>
      </c>
      <c r="L717" s="6">
        <f t="shared" si="56"/>
        <v>42312.799074074072</v>
      </c>
      <c r="M717" s="15">
        <f t="shared" si="57"/>
        <v>2015</v>
      </c>
      <c r="N717" t="b">
        <v>0</v>
      </c>
      <c r="O717">
        <v>12</v>
      </c>
      <c r="P717" t="b">
        <v>0</v>
      </c>
      <c r="Q717" s="8">
        <f t="shared" si="58"/>
        <v>5.0509090909090906E-2</v>
      </c>
      <c r="R717" s="10">
        <f t="shared" si="59"/>
        <v>115.75</v>
      </c>
      <c r="S717" t="s">
        <v>8273</v>
      </c>
      <c r="T717" t="s">
        <v>8320</v>
      </c>
      <c r="U717" t="s">
        <v>8322</v>
      </c>
    </row>
    <row r="718" spans="1:21" ht="43.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s="6">
        <f t="shared" si="55"/>
        <v>41940.325312499997</v>
      </c>
      <c r="L718" s="6">
        <f t="shared" si="56"/>
        <v>41973.666666666664</v>
      </c>
      <c r="M718" s="15">
        <f t="shared" si="57"/>
        <v>2014</v>
      </c>
      <c r="N718" t="b">
        <v>0</v>
      </c>
      <c r="O718">
        <v>16</v>
      </c>
      <c r="P718" t="b">
        <v>0</v>
      </c>
      <c r="Q718" s="8">
        <f t="shared" si="58"/>
        <v>0.10214285714285715</v>
      </c>
      <c r="R718" s="10">
        <f t="shared" si="59"/>
        <v>44.6875</v>
      </c>
      <c r="S718" t="s">
        <v>8273</v>
      </c>
      <c r="T718" t="s">
        <v>8320</v>
      </c>
      <c r="U718" t="s">
        <v>8322</v>
      </c>
    </row>
    <row r="719" spans="1:21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s="6">
        <f t="shared" si="55"/>
        <v>41857.520856481475</v>
      </c>
      <c r="L719" s="6">
        <f t="shared" si="56"/>
        <v>41887.520856481475</v>
      </c>
      <c r="M719" s="15">
        <f t="shared" si="57"/>
        <v>2014</v>
      </c>
      <c r="N719" t="b">
        <v>0</v>
      </c>
      <c r="O719">
        <v>4</v>
      </c>
      <c r="P719" t="b">
        <v>0</v>
      </c>
      <c r="Q719" s="8">
        <f t="shared" si="58"/>
        <v>3.0500000000000002E-3</v>
      </c>
      <c r="R719" s="10">
        <f t="shared" si="59"/>
        <v>76.25</v>
      </c>
      <c r="S719" t="s">
        <v>8273</v>
      </c>
      <c r="T719" t="s">
        <v>8320</v>
      </c>
      <c r="U719" t="s">
        <v>8322</v>
      </c>
    </row>
    <row r="720" spans="1:21" ht="43.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s="6">
        <f t="shared" si="55"/>
        <v>42752.512118055551</v>
      </c>
      <c r="L720" s="6">
        <f t="shared" si="56"/>
        <v>42783.915972222218</v>
      </c>
      <c r="M720" s="15">
        <f t="shared" si="57"/>
        <v>2017</v>
      </c>
      <c r="N720" t="b">
        <v>0</v>
      </c>
      <c r="O720">
        <v>4</v>
      </c>
      <c r="P720" t="b">
        <v>0</v>
      </c>
      <c r="Q720" s="8">
        <f t="shared" si="58"/>
        <v>7.4999999999999997E-3</v>
      </c>
      <c r="R720" s="10">
        <f t="shared" si="59"/>
        <v>22.5</v>
      </c>
      <c r="S720" t="s">
        <v>8273</v>
      </c>
      <c r="T720" t="s">
        <v>8320</v>
      </c>
      <c r="U720" t="s">
        <v>8322</v>
      </c>
    </row>
    <row r="721" spans="1:21" ht="43.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s="6">
        <f t="shared" si="55"/>
        <v>42408.70689814815</v>
      </c>
      <c r="L721" s="6">
        <f t="shared" si="56"/>
        <v>42422.70689814815</v>
      </c>
      <c r="M721" s="15">
        <f t="shared" si="57"/>
        <v>2016</v>
      </c>
      <c r="N721" t="b">
        <v>0</v>
      </c>
      <c r="O721">
        <v>10</v>
      </c>
      <c r="P721" t="b">
        <v>0</v>
      </c>
      <c r="Q721" s="8">
        <f t="shared" si="58"/>
        <v>1.2933333333333333E-2</v>
      </c>
      <c r="R721" s="10">
        <f t="shared" si="59"/>
        <v>19.399999999999999</v>
      </c>
      <c r="S721" t="s">
        <v>8273</v>
      </c>
      <c r="T721" t="s">
        <v>8320</v>
      </c>
      <c r="U721" t="s">
        <v>8322</v>
      </c>
    </row>
    <row r="722" spans="1:21" ht="43.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s="6">
        <f t="shared" si="55"/>
        <v>40909.315868055557</v>
      </c>
      <c r="L722" s="6">
        <f t="shared" si="56"/>
        <v>40937.315868055557</v>
      </c>
      <c r="M722" s="15">
        <f t="shared" si="57"/>
        <v>2012</v>
      </c>
      <c r="N722" t="b">
        <v>0</v>
      </c>
      <c r="O722">
        <v>41</v>
      </c>
      <c r="P722" t="b">
        <v>1</v>
      </c>
      <c r="Q722" s="8">
        <f t="shared" si="58"/>
        <v>1.4394736842105262</v>
      </c>
      <c r="R722" s="10">
        <f t="shared" si="59"/>
        <v>66.707317073170728</v>
      </c>
      <c r="S722" t="s">
        <v>8274</v>
      </c>
      <c r="T722" t="s">
        <v>8323</v>
      </c>
      <c r="U722" t="s">
        <v>8324</v>
      </c>
    </row>
    <row r="723" spans="1:21" ht="58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s="6">
        <f t="shared" si="55"/>
        <v>41807.238506944443</v>
      </c>
      <c r="L723" s="6">
        <f t="shared" si="56"/>
        <v>41852.238506944443</v>
      </c>
      <c r="M723" s="15">
        <f t="shared" si="57"/>
        <v>2014</v>
      </c>
      <c r="N723" t="b">
        <v>0</v>
      </c>
      <c r="O723">
        <v>119</v>
      </c>
      <c r="P723" t="b">
        <v>1</v>
      </c>
      <c r="Q723" s="8">
        <f t="shared" si="58"/>
        <v>1.2210975609756098</v>
      </c>
      <c r="R723" s="10">
        <f t="shared" si="59"/>
        <v>84.142857142857139</v>
      </c>
      <c r="S723" t="s">
        <v>8274</v>
      </c>
      <c r="T723" t="s">
        <v>8323</v>
      </c>
      <c r="U723" t="s">
        <v>8324</v>
      </c>
    </row>
    <row r="724" spans="1:21" ht="43.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s="6">
        <f t="shared" si="55"/>
        <v>40977.471967592588</v>
      </c>
      <c r="L724" s="6">
        <f t="shared" si="56"/>
        <v>41007.430300925924</v>
      </c>
      <c r="M724" s="15">
        <f t="shared" si="57"/>
        <v>2012</v>
      </c>
      <c r="N724" t="b">
        <v>0</v>
      </c>
      <c r="O724">
        <v>153</v>
      </c>
      <c r="P724" t="b">
        <v>1</v>
      </c>
      <c r="Q724" s="8">
        <f t="shared" si="58"/>
        <v>1.3202400000000001</v>
      </c>
      <c r="R724" s="10">
        <f t="shared" si="59"/>
        <v>215.72549019607843</v>
      </c>
      <c r="S724" t="s">
        <v>8274</v>
      </c>
      <c r="T724" t="s">
        <v>8323</v>
      </c>
      <c r="U724" t="s">
        <v>8324</v>
      </c>
    </row>
    <row r="725" spans="1:21" ht="29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s="6">
        <f t="shared" si="55"/>
        <v>42184.483206018514</v>
      </c>
      <c r="L725" s="6">
        <f t="shared" si="56"/>
        <v>42214.832638888889</v>
      </c>
      <c r="M725" s="15">
        <f t="shared" si="57"/>
        <v>2015</v>
      </c>
      <c r="N725" t="b">
        <v>0</v>
      </c>
      <c r="O725">
        <v>100</v>
      </c>
      <c r="P725" t="b">
        <v>1</v>
      </c>
      <c r="Q725" s="8">
        <f t="shared" si="58"/>
        <v>1.0938000000000001</v>
      </c>
      <c r="R725" s="10">
        <f t="shared" si="59"/>
        <v>54.69</v>
      </c>
      <c r="S725" t="s">
        <v>8274</v>
      </c>
      <c r="T725" t="s">
        <v>8323</v>
      </c>
      <c r="U725" t="s">
        <v>8324</v>
      </c>
    </row>
    <row r="726" spans="1:21" ht="58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s="6">
        <f t="shared" si="55"/>
        <v>40694.305127314808</v>
      </c>
      <c r="L726" s="6">
        <f t="shared" si="56"/>
        <v>40724.305127314808</v>
      </c>
      <c r="M726" s="15">
        <f t="shared" si="57"/>
        <v>2011</v>
      </c>
      <c r="N726" t="b">
        <v>0</v>
      </c>
      <c r="O726">
        <v>143</v>
      </c>
      <c r="P726" t="b">
        <v>1</v>
      </c>
      <c r="Q726" s="8">
        <f t="shared" si="58"/>
        <v>1.0547157142857144</v>
      </c>
      <c r="R726" s="10">
        <f t="shared" si="59"/>
        <v>51.62944055944056</v>
      </c>
      <c r="S726" t="s">
        <v>8274</v>
      </c>
      <c r="T726" t="s">
        <v>8323</v>
      </c>
      <c r="U726" t="s">
        <v>8324</v>
      </c>
    </row>
    <row r="727" spans="1:21" ht="43.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s="6">
        <f t="shared" si="55"/>
        <v>42321.292962962958</v>
      </c>
      <c r="L727" s="6">
        <f t="shared" si="56"/>
        <v>42351.292962962958</v>
      </c>
      <c r="M727" s="15">
        <f t="shared" si="57"/>
        <v>2015</v>
      </c>
      <c r="N727" t="b">
        <v>0</v>
      </c>
      <c r="O727">
        <v>140</v>
      </c>
      <c r="P727" t="b">
        <v>1</v>
      </c>
      <c r="Q727" s="8">
        <f t="shared" si="58"/>
        <v>1.0035000000000001</v>
      </c>
      <c r="R727" s="10">
        <f t="shared" si="59"/>
        <v>143.35714285714286</v>
      </c>
      <c r="S727" t="s">
        <v>8274</v>
      </c>
      <c r="T727" t="s">
        <v>8323</v>
      </c>
      <c r="U727" t="s">
        <v>8324</v>
      </c>
    </row>
    <row r="728" spans="1:21" ht="43.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s="6">
        <f t="shared" si="55"/>
        <v>41345.709340277775</v>
      </c>
      <c r="L728" s="6">
        <f t="shared" si="56"/>
        <v>41375.709340277775</v>
      </c>
      <c r="M728" s="15">
        <f t="shared" si="57"/>
        <v>2013</v>
      </c>
      <c r="N728" t="b">
        <v>0</v>
      </c>
      <c r="O728">
        <v>35</v>
      </c>
      <c r="P728" t="b">
        <v>1</v>
      </c>
      <c r="Q728" s="8">
        <f t="shared" si="58"/>
        <v>1.014</v>
      </c>
      <c r="R728" s="10">
        <f t="shared" si="59"/>
        <v>72.428571428571431</v>
      </c>
      <c r="S728" t="s">
        <v>8274</v>
      </c>
      <c r="T728" t="s">
        <v>8323</v>
      </c>
      <c r="U728" t="s">
        <v>8324</v>
      </c>
    </row>
    <row r="729" spans="1:21" ht="58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s="6">
        <f t="shared" si="55"/>
        <v>41246.686909722222</v>
      </c>
      <c r="L729" s="6">
        <f t="shared" si="56"/>
        <v>41288.555555555555</v>
      </c>
      <c r="M729" s="15">
        <f t="shared" si="57"/>
        <v>2012</v>
      </c>
      <c r="N729" t="b">
        <v>0</v>
      </c>
      <c r="O729">
        <v>149</v>
      </c>
      <c r="P729" t="b">
        <v>1</v>
      </c>
      <c r="Q729" s="8">
        <f t="shared" si="58"/>
        <v>1.5551428571428572</v>
      </c>
      <c r="R729" s="10">
        <f t="shared" si="59"/>
        <v>36.530201342281877</v>
      </c>
      <c r="S729" t="s">
        <v>8274</v>
      </c>
      <c r="T729" t="s">
        <v>8323</v>
      </c>
      <c r="U729" t="s">
        <v>8324</v>
      </c>
    </row>
    <row r="730" spans="1:21" ht="43.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s="6">
        <f t="shared" si="55"/>
        <v>40731.504131944443</v>
      </c>
      <c r="L730" s="6">
        <f t="shared" si="56"/>
        <v>40776.504131944443</v>
      </c>
      <c r="M730" s="15">
        <f t="shared" si="57"/>
        <v>2011</v>
      </c>
      <c r="N730" t="b">
        <v>0</v>
      </c>
      <c r="O730">
        <v>130</v>
      </c>
      <c r="P730" t="b">
        <v>1</v>
      </c>
      <c r="Q730" s="8">
        <f t="shared" si="58"/>
        <v>1.05566</v>
      </c>
      <c r="R730" s="10">
        <f t="shared" si="59"/>
        <v>60.903461538461535</v>
      </c>
      <c r="S730" t="s">
        <v>8274</v>
      </c>
      <c r="T730" t="s">
        <v>8323</v>
      </c>
      <c r="U730" t="s">
        <v>8324</v>
      </c>
    </row>
    <row r="731" spans="1:21" ht="43.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s="6">
        <f t="shared" si="55"/>
        <v>41110.85255787037</v>
      </c>
      <c r="L731" s="6">
        <f t="shared" si="56"/>
        <v>41170.85255787037</v>
      </c>
      <c r="M731" s="15">
        <f t="shared" si="57"/>
        <v>2012</v>
      </c>
      <c r="N731" t="b">
        <v>0</v>
      </c>
      <c r="O731">
        <v>120</v>
      </c>
      <c r="P731" t="b">
        <v>1</v>
      </c>
      <c r="Q731" s="8">
        <f t="shared" si="58"/>
        <v>1.3065</v>
      </c>
      <c r="R731" s="10">
        <f t="shared" si="59"/>
        <v>43.55</v>
      </c>
      <c r="S731" t="s">
        <v>8274</v>
      </c>
      <c r="T731" t="s">
        <v>8323</v>
      </c>
      <c r="U731" t="s">
        <v>8324</v>
      </c>
    </row>
    <row r="732" spans="1:21" ht="29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s="6">
        <f t="shared" si="55"/>
        <v>40854.411932870367</v>
      </c>
      <c r="L732" s="6">
        <f t="shared" si="56"/>
        <v>40884.411932870367</v>
      </c>
      <c r="M732" s="15">
        <f t="shared" si="57"/>
        <v>2011</v>
      </c>
      <c r="N732" t="b">
        <v>0</v>
      </c>
      <c r="O732">
        <v>265</v>
      </c>
      <c r="P732" t="b">
        <v>1</v>
      </c>
      <c r="Q732" s="8">
        <f t="shared" si="58"/>
        <v>1.3219000000000001</v>
      </c>
      <c r="R732" s="10">
        <f t="shared" si="59"/>
        <v>99.766037735849054</v>
      </c>
      <c r="S732" t="s">
        <v>8274</v>
      </c>
      <c r="T732" t="s">
        <v>8323</v>
      </c>
      <c r="U732" t="s">
        <v>8324</v>
      </c>
    </row>
    <row r="733" spans="1:21" ht="43.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s="6">
        <f t="shared" si="55"/>
        <v>40879.462349537032</v>
      </c>
      <c r="L733" s="6">
        <f t="shared" si="56"/>
        <v>40929.916666666664</v>
      </c>
      <c r="M733" s="15">
        <f t="shared" si="57"/>
        <v>2011</v>
      </c>
      <c r="N733" t="b">
        <v>0</v>
      </c>
      <c r="O733">
        <v>71</v>
      </c>
      <c r="P733" t="b">
        <v>1</v>
      </c>
      <c r="Q733" s="8">
        <f t="shared" si="58"/>
        <v>1.26</v>
      </c>
      <c r="R733" s="10">
        <f t="shared" si="59"/>
        <v>88.732394366197184</v>
      </c>
      <c r="S733" t="s">
        <v>8274</v>
      </c>
      <c r="T733" t="s">
        <v>8323</v>
      </c>
      <c r="U733" t="s">
        <v>8324</v>
      </c>
    </row>
    <row r="734" spans="1:21" ht="43.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s="6">
        <f t="shared" si="55"/>
        <v>41486.09098379629</v>
      </c>
      <c r="L734" s="6">
        <f t="shared" si="56"/>
        <v>41546.09098379629</v>
      </c>
      <c r="M734" s="15">
        <f t="shared" si="57"/>
        <v>2013</v>
      </c>
      <c r="N734" t="b">
        <v>0</v>
      </c>
      <c r="O734">
        <v>13</v>
      </c>
      <c r="P734" t="b">
        <v>1</v>
      </c>
      <c r="Q734" s="8">
        <f t="shared" si="58"/>
        <v>1.6</v>
      </c>
      <c r="R734" s="10">
        <f t="shared" si="59"/>
        <v>4.9230769230769234</v>
      </c>
      <c r="S734" t="s">
        <v>8274</v>
      </c>
      <c r="T734" t="s">
        <v>8323</v>
      </c>
      <c r="U734" t="s">
        <v>8324</v>
      </c>
    </row>
    <row r="735" spans="1:21" ht="58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s="6">
        <f t="shared" si="55"/>
        <v>41598.086712962962</v>
      </c>
      <c r="L735" s="6">
        <f t="shared" si="56"/>
        <v>41628.086712962962</v>
      </c>
      <c r="M735" s="15">
        <f t="shared" si="57"/>
        <v>2013</v>
      </c>
      <c r="N735" t="b">
        <v>0</v>
      </c>
      <c r="O735">
        <v>169</v>
      </c>
      <c r="P735" t="b">
        <v>1</v>
      </c>
      <c r="Q735" s="8">
        <f t="shared" si="58"/>
        <v>1.2048000000000001</v>
      </c>
      <c r="R735" s="10">
        <f t="shared" si="59"/>
        <v>17.822485207100591</v>
      </c>
      <c r="S735" t="s">
        <v>8274</v>
      </c>
      <c r="T735" t="s">
        <v>8323</v>
      </c>
      <c r="U735" t="s">
        <v>8324</v>
      </c>
    </row>
    <row r="736" spans="1:21" ht="43.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s="6">
        <f t="shared" si="55"/>
        <v>42101.831249999996</v>
      </c>
      <c r="L736" s="6">
        <f t="shared" si="56"/>
        <v>42132.874999999993</v>
      </c>
      <c r="M736" s="15">
        <f t="shared" si="57"/>
        <v>2015</v>
      </c>
      <c r="N736" t="b">
        <v>0</v>
      </c>
      <c r="O736">
        <v>57</v>
      </c>
      <c r="P736" t="b">
        <v>1</v>
      </c>
      <c r="Q736" s="8">
        <f t="shared" si="58"/>
        <v>1.2552941176470589</v>
      </c>
      <c r="R736" s="10">
        <f t="shared" si="59"/>
        <v>187.19298245614036</v>
      </c>
      <c r="S736" t="s">
        <v>8274</v>
      </c>
      <c r="T736" t="s">
        <v>8323</v>
      </c>
      <c r="U736" t="s">
        <v>8324</v>
      </c>
    </row>
    <row r="737" spans="1:21" ht="43.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s="6">
        <f t="shared" si="55"/>
        <v>41945.696134259255</v>
      </c>
      <c r="L737" s="6">
        <f t="shared" si="56"/>
        <v>41976.693749999999</v>
      </c>
      <c r="M737" s="15">
        <f t="shared" si="57"/>
        <v>2014</v>
      </c>
      <c r="N737" t="b">
        <v>0</v>
      </c>
      <c r="O737">
        <v>229</v>
      </c>
      <c r="P737" t="b">
        <v>1</v>
      </c>
      <c r="Q737" s="8">
        <f t="shared" si="58"/>
        <v>1.1440638297872341</v>
      </c>
      <c r="R737" s="10">
        <f t="shared" si="59"/>
        <v>234.80786026200875</v>
      </c>
      <c r="S737" t="s">
        <v>8274</v>
      </c>
      <c r="T737" t="s">
        <v>8323</v>
      </c>
      <c r="U737" t="s">
        <v>8324</v>
      </c>
    </row>
    <row r="738" spans="1:21" ht="43.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s="6">
        <f t="shared" si="55"/>
        <v>41579.400925925926</v>
      </c>
      <c r="L738" s="6">
        <f t="shared" si="56"/>
        <v>41598.874305555553</v>
      </c>
      <c r="M738" s="15">
        <f t="shared" si="57"/>
        <v>2013</v>
      </c>
      <c r="N738" t="b">
        <v>0</v>
      </c>
      <c r="O738">
        <v>108</v>
      </c>
      <c r="P738" t="b">
        <v>1</v>
      </c>
      <c r="Q738" s="8">
        <f t="shared" si="58"/>
        <v>3.151388888888889</v>
      </c>
      <c r="R738" s="10">
        <f t="shared" si="59"/>
        <v>105.04629629629629</v>
      </c>
      <c r="S738" t="s">
        <v>8274</v>
      </c>
      <c r="T738" t="s">
        <v>8323</v>
      </c>
      <c r="U738" t="s">
        <v>8324</v>
      </c>
    </row>
    <row r="739" spans="1:21" ht="43.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s="6">
        <f t="shared" si="55"/>
        <v>41666.941979166666</v>
      </c>
      <c r="L739" s="6">
        <f t="shared" si="56"/>
        <v>41684.5</v>
      </c>
      <c r="M739" s="15">
        <f t="shared" si="57"/>
        <v>2014</v>
      </c>
      <c r="N739" t="b">
        <v>0</v>
      </c>
      <c r="O739">
        <v>108</v>
      </c>
      <c r="P739" t="b">
        <v>1</v>
      </c>
      <c r="Q739" s="8">
        <f t="shared" si="58"/>
        <v>1.224</v>
      </c>
      <c r="R739" s="10">
        <f t="shared" si="59"/>
        <v>56.666666666666664</v>
      </c>
      <c r="S739" t="s">
        <v>8274</v>
      </c>
      <c r="T739" t="s">
        <v>8323</v>
      </c>
      <c r="U739" t="s">
        <v>8324</v>
      </c>
    </row>
    <row r="740" spans="1:21" ht="29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s="6">
        <f t="shared" si="55"/>
        <v>41943.27076388889</v>
      </c>
      <c r="L740" s="6">
        <f t="shared" si="56"/>
        <v>41973.874305555553</v>
      </c>
      <c r="M740" s="15">
        <f t="shared" si="57"/>
        <v>2014</v>
      </c>
      <c r="N740" t="b">
        <v>0</v>
      </c>
      <c r="O740">
        <v>41</v>
      </c>
      <c r="P740" t="b">
        <v>1</v>
      </c>
      <c r="Q740" s="8">
        <f t="shared" si="58"/>
        <v>1.0673333333333332</v>
      </c>
      <c r="R740" s="10">
        <f t="shared" si="59"/>
        <v>39.048780487804876</v>
      </c>
      <c r="S740" t="s">
        <v>8274</v>
      </c>
      <c r="T740" t="s">
        <v>8323</v>
      </c>
      <c r="U740" t="s">
        <v>8324</v>
      </c>
    </row>
    <row r="741" spans="1:21" ht="43.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s="6">
        <f t="shared" si="55"/>
        <v>41829.169317129628</v>
      </c>
      <c r="L741" s="6">
        <f t="shared" si="56"/>
        <v>41862.169317129628</v>
      </c>
      <c r="M741" s="15">
        <f t="shared" si="57"/>
        <v>2014</v>
      </c>
      <c r="N741" t="b">
        <v>0</v>
      </c>
      <c r="O741">
        <v>139</v>
      </c>
      <c r="P741" t="b">
        <v>1</v>
      </c>
      <c r="Q741" s="8">
        <f t="shared" si="58"/>
        <v>1.5833333333333333</v>
      </c>
      <c r="R741" s="10">
        <f t="shared" si="59"/>
        <v>68.345323741007192</v>
      </c>
      <c r="S741" t="s">
        <v>8274</v>
      </c>
      <c r="T741" t="s">
        <v>8323</v>
      </c>
      <c r="U741" t="s">
        <v>8324</v>
      </c>
    </row>
    <row r="742" spans="1:21" ht="58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s="6">
        <f t="shared" si="55"/>
        <v>42161.81344907407</v>
      </c>
      <c r="L742" s="6">
        <f t="shared" si="56"/>
        <v>42175.81344907407</v>
      </c>
      <c r="M742" s="15">
        <f t="shared" si="57"/>
        <v>2015</v>
      </c>
      <c r="N742" t="b">
        <v>0</v>
      </c>
      <c r="O742">
        <v>19</v>
      </c>
      <c r="P742" t="b">
        <v>1</v>
      </c>
      <c r="Q742" s="8">
        <f t="shared" si="58"/>
        <v>1.0740000000000001</v>
      </c>
      <c r="R742" s="10">
        <f t="shared" si="59"/>
        <v>169.57894736842104</v>
      </c>
      <c r="S742" t="s">
        <v>8274</v>
      </c>
      <c r="T742" t="s">
        <v>8323</v>
      </c>
      <c r="U742" t="s">
        <v>8324</v>
      </c>
    </row>
    <row r="743" spans="1:21" ht="29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s="6">
        <f t="shared" si="55"/>
        <v>41401.314884259256</v>
      </c>
      <c r="L743" s="6">
        <f t="shared" si="56"/>
        <v>41436.314884259256</v>
      </c>
      <c r="M743" s="15">
        <f t="shared" si="57"/>
        <v>2013</v>
      </c>
      <c r="N743" t="b">
        <v>0</v>
      </c>
      <c r="O743">
        <v>94</v>
      </c>
      <c r="P743" t="b">
        <v>1</v>
      </c>
      <c r="Q743" s="8">
        <f t="shared" si="58"/>
        <v>1.0226</v>
      </c>
      <c r="R743" s="10">
        <f t="shared" si="59"/>
        <v>141.42340425531913</v>
      </c>
      <c r="S743" t="s">
        <v>8274</v>
      </c>
      <c r="T743" t="s">
        <v>8323</v>
      </c>
      <c r="U743" t="s">
        <v>8324</v>
      </c>
    </row>
    <row r="744" spans="1:21" ht="58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s="6">
        <f t="shared" si="55"/>
        <v>41689.584629629629</v>
      </c>
      <c r="L744" s="6">
        <f t="shared" si="56"/>
        <v>41719.542962962958</v>
      </c>
      <c r="M744" s="15">
        <f t="shared" si="57"/>
        <v>2014</v>
      </c>
      <c r="N744" t="b">
        <v>0</v>
      </c>
      <c r="O744">
        <v>23</v>
      </c>
      <c r="P744" t="b">
        <v>1</v>
      </c>
      <c r="Q744" s="8">
        <f t="shared" si="58"/>
        <v>1.1071428571428572</v>
      </c>
      <c r="R744" s="10">
        <f t="shared" si="59"/>
        <v>67.391304347826093</v>
      </c>
      <c r="S744" t="s">
        <v>8274</v>
      </c>
      <c r="T744" t="s">
        <v>8323</v>
      </c>
      <c r="U744" t="s">
        <v>8324</v>
      </c>
    </row>
    <row r="745" spans="1:21" ht="43.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s="6">
        <f t="shared" si="55"/>
        <v>40990.375983796293</v>
      </c>
      <c r="L745" s="6">
        <f t="shared" si="56"/>
        <v>41015.541666666664</v>
      </c>
      <c r="M745" s="15">
        <f t="shared" si="57"/>
        <v>2012</v>
      </c>
      <c r="N745" t="b">
        <v>0</v>
      </c>
      <c r="O745">
        <v>15</v>
      </c>
      <c r="P745" t="b">
        <v>1</v>
      </c>
      <c r="Q745" s="8">
        <f t="shared" si="58"/>
        <v>1.48</v>
      </c>
      <c r="R745" s="10">
        <f t="shared" si="59"/>
        <v>54.266666666666666</v>
      </c>
      <c r="S745" t="s">
        <v>8274</v>
      </c>
      <c r="T745" t="s">
        <v>8323</v>
      </c>
      <c r="U745" t="s">
        <v>8324</v>
      </c>
    </row>
    <row r="746" spans="1:21" ht="43.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s="6">
        <f t="shared" si="55"/>
        <v>41226.623877314814</v>
      </c>
      <c r="L746" s="6">
        <f t="shared" si="56"/>
        <v>41256.623877314814</v>
      </c>
      <c r="M746" s="15">
        <f t="shared" si="57"/>
        <v>2012</v>
      </c>
      <c r="N746" t="b">
        <v>0</v>
      </c>
      <c r="O746">
        <v>62</v>
      </c>
      <c r="P746" t="b">
        <v>1</v>
      </c>
      <c r="Q746" s="8">
        <f t="shared" si="58"/>
        <v>1.0232000000000001</v>
      </c>
      <c r="R746" s="10">
        <f t="shared" si="59"/>
        <v>82.516129032258064</v>
      </c>
      <c r="S746" t="s">
        <v>8274</v>
      </c>
      <c r="T746" t="s">
        <v>8323</v>
      </c>
      <c r="U746" t="s">
        <v>8324</v>
      </c>
    </row>
    <row r="747" spans="1:21" ht="58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s="6">
        <f t="shared" si="55"/>
        <v>41367.238946759258</v>
      </c>
      <c r="L747" s="6">
        <f t="shared" si="56"/>
        <v>41397.238946759258</v>
      </c>
      <c r="M747" s="15">
        <f t="shared" si="57"/>
        <v>2013</v>
      </c>
      <c r="N747" t="b">
        <v>0</v>
      </c>
      <c r="O747">
        <v>74</v>
      </c>
      <c r="P747" t="b">
        <v>1</v>
      </c>
      <c r="Q747" s="8">
        <f t="shared" si="58"/>
        <v>1.7909909909909909</v>
      </c>
      <c r="R747" s="10">
        <f t="shared" si="59"/>
        <v>53.729729729729726</v>
      </c>
      <c r="S747" t="s">
        <v>8274</v>
      </c>
      <c r="T747" t="s">
        <v>8323</v>
      </c>
      <c r="U747" t="s">
        <v>8324</v>
      </c>
    </row>
    <row r="748" spans="1:21" ht="29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s="6">
        <f t="shared" si="55"/>
        <v>41156.709594907406</v>
      </c>
      <c r="L748" s="6">
        <f t="shared" si="56"/>
        <v>41174.832638888889</v>
      </c>
      <c r="M748" s="15">
        <f t="shared" si="57"/>
        <v>2012</v>
      </c>
      <c r="N748" t="b">
        <v>0</v>
      </c>
      <c r="O748">
        <v>97</v>
      </c>
      <c r="P748" t="b">
        <v>1</v>
      </c>
      <c r="Q748" s="8">
        <f t="shared" si="58"/>
        <v>1.1108135252761968</v>
      </c>
      <c r="R748" s="10">
        <f t="shared" si="59"/>
        <v>34.206185567010309</v>
      </c>
      <c r="S748" t="s">
        <v>8274</v>
      </c>
      <c r="T748" t="s">
        <v>8323</v>
      </c>
      <c r="U748" t="s">
        <v>8324</v>
      </c>
    </row>
    <row r="749" spans="1:21" ht="43.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s="6">
        <f t="shared" si="55"/>
        <v>41988.215497685182</v>
      </c>
      <c r="L749" s="6">
        <f t="shared" si="56"/>
        <v>42019.120833333327</v>
      </c>
      <c r="M749" s="15">
        <f t="shared" si="57"/>
        <v>2014</v>
      </c>
      <c r="N749" t="b">
        <v>0</v>
      </c>
      <c r="O749">
        <v>55</v>
      </c>
      <c r="P749" t="b">
        <v>1</v>
      </c>
      <c r="Q749" s="8">
        <f t="shared" si="58"/>
        <v>1.0004285714285714</v>
      </c>
      <c r="R749" s="10">
        <f t="shared" si="59"/>
        <v>127.32727272727273</v>
      </c>
      <c r="S749" t="s">
        <v>8274</v>
      </c>
      <c r="T749" t="s">
        <v>8323</v>
      </c>
      <c r="U749" t="s">
        <v>8324</v>
      </c>
    </row>
    <row r="750" spans="1:21" ht="43.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s="6">
        <f t="shared" si="55"/>
        <v>41831.513495370367</v>
      </c>
      <c r="L750" s="6">
        <f t="shared" si="56"/>
        <v>41861.513495370367</v>
      </c>
      <c r="M750" s="15">
        <f t="shared" si="57"/>
        <v>2014</v>
      </c>
      <c r="N750" t="b">
        <v>0</v>
      </c>
      <c r="O750">
        <v>44</v>
      </c>
      <c r="P750" t="b">
        <v>1</v>
      </c>
      <c r="Q750" s="8">
        <f t="shared" si="58"/>
        <v>1.0024999999999999</v>
      </c>
      <c r="R750" s="10">
        <f t="shared" si="59"/>
        <v>45.56818181818182</v>
      </c>
      <c r="S750" t="s">
        <v>8274</v>
      </c>
      <c r="T750" t="s">
        <v>8323</v>
      </c>
      <c r="U750" t="s">
        <v>8324</v>
      </c>
    </row>
    <row r="751" spans="1:21" ht="43.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s="6">
        <f t="shared" si="55"/>
        <v>42733.607986111114</v>
      </c>
      <c r="L751" s="6">
        <f t="shared" si="56"/>
        <v>42763.607986111114</v>
      </c>
      <c r="M751" s="15">
        <f t="shared" si="57"/>
        <v>2016</v>
      </c>
      <c r="N751" t="b">
        <v>0</v>
      </c>
      <c r="O751">
        <v>110</v>
      </c>
      <c r="P751" t="b">
        <v>1</v>
      </c>
      <c r="Q751" s="8">
        <f t="shared" si="58"/>
        <v>1.0556000000000001</v>
      </c>
      <c r="R751" s="10">
        <f t="shared" si="59"/>
        <v>95.963636363636368</v>
      </c>
      <c r="S751" t="s">
        <v>8274</v>
      </c>
      <c r="T751" t="s">
        <v>8323</v>
      </c>
      <c r="U751" t="s">
        <v>8324</v>
      </c>
    </row>
    <row r="752" spans="1:21" ht="43.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s="6">
        <f t="shared" si="55"/>
        <v>41299.544814814813</v>
      </c>
      <c r="L752" s="6">
        <f t="shared" si="56"/>
        <v>41329.544814814813</v>
      </c>
      <c r="M752" s="15">
        <f t="shared" si="57"/>
        <v>2013</v>
      </c>
      <c r="N752" t="b">
        <v>0</v>
      </c>
      <c r="O752">
        <v>59</v>
      </c>
      <c r="P752" t="b">
        <v>1</v>
      </c>
      <c r="Q752" s="8">
        <f t="shared" si="58"/>
        <v>1.0258775877587758</v>
      </c>
      <c r="R752" s="10">
        <f t="shared" si="59"/>
        <v>77.271186440677965</v>
      </c>
      <c r="S752" t="s">
        <v>8274</v>
      </c>
      <c r="T752" t="s">
        <v>8323</v>
      </c>
      <c r="U752" t="s">
        <v>8324</v>
      </c>
    </row>
    <row r="753" spans="1:21" ht="43.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s="6">
        <f t="shared" si="55"/>
        <v>40713.297164351847</v>
      </c>
      <c r="L753" s="6">
        <f t="shared" si="56"/>
        <v>40759.297164351847</v>
      </c>
      <c r="M753" s="15">
        <f t="shared" si="57"/>
        <v>2011</v>
      </c>
      <c r="N753" t="b">
        <v>0</v>
      </c>
      <c r="O753">
        <v>62</v>
      </c>
      <c r="P753" t="b">
        <v>1</v>
      </c>
      <c r="Q753" s="8">
        <f t="shared" si="58"/>
        <v>1.1850000000000001</v>
      </c>
      <c r="R753" s="10">
        <f t="shared" si="59"/>
        <v>57.338709677419352</v>
      </c>
      <c r="S753" t="s">
        <v>8274</v>
      </c>
      <c r="T753" t="s">
        <v>8323</v>
      </c>
      <c r="U753" t="s">
        <v>8324</v>
      </c>
    </row>
    <row r="754" spans="1:21" ht="58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s="6">
        <f t="shared" si="55"/>
        <v>42639.088159722225</v>
      </c>
      <c r="L754" s="6">
        <f t="shared" si="56"/>
        <v>42659.124999999993</v>
      </c>
      <c r="M754" s="15">
        <f t="shared" si="57"/>
        <v>2016</v>
      </c>
      <c r="N754" t="b">
        <v>0</v>
      </c>
      <c r="O754">
        <v>105</v>
      </c>
      <c r="P754" t="b">
        <v>1</v>
      </c>
      <c r="Q754" s="8">
        <f t="shared" si="58"/>
        <v>1.117</v>
      </c>
      <c r="R754" s="10">
        <f t="shared" si="59"/>
        <v>53.19047619047619</v>
      </c>
      <c r="S754" t="s">
        <v>8274</v>
      </c>
      <c r="T754" t="s">
        <v>8323</v>
      </c>
      <c r="U754" t="s">
        <v>8324</v>
      </c>
    </row>
    <row r="755" spans="1:21" ht="43.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s="6">
        <f t="shared" si="55"/>
        <v>42019.256840277776</v>
      </c>
      <c r="L755" s="6">
        <f t="shared" si="56"/>
        <v>42049.256840277776</v>
      </c>
      <c r="M755" s="15">
        <f t="shared" si="57"/>
        <v>2015</v>
      </c>
      <c r="N755" t="b">
        <v>0</v>
      </c>
      <c r="O755">
        <v>26</v>
      </c>
      <c r="P755" t="b">
        <v>1</v>
      </c>
      <c r="Q755" s="8">
        <f t="shared" si="58"/>
        <v>1.28</v>
      </c>
      <c r="R755" s="10">
        <f t="shared" si="59"/>
        <v>492.30769230769232</v>
      </c>
      <c r="S755" t="s">
        <v>8274</v>
      </c>
      <c r="T755" t="s">
        <v>8323</v>
      </c>
      <c r="U755" t="s">
        <v>8324</v>
      </c>
    </row>
    <row r="756" spans="1:21" ht="58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s="6">
        <f t="shared" si="55"/>
        <v>41249.41575231481</v>
      </c>
      <c r="L756" s="6">
        <f t="shared" si="56"/>
        <v>41279.41575231481</v>
      </c>
      <c r="M756" s="15">
        <f t="shared" si="57"/>
        <v>2012</v>
      </c>
      <c r="N756" t="b">
        <v>0</v>
      </c>
      <c r="O756">
        <v>49</v>
      </c>
      <c r="P756" t="b">
        <v>1</v>
      </c>
      <c r="Q756" s="8">
        <f t="shared" si="58"/>
        <v>1.0375000000000001</v>
      </c>
      <c r="R756" s="10">
        <f t="shared" si="59"/>
        <v>42.346938775510203</v>
      </c>
      <c r="S756" t="s">
        <v>8274</v>
      </c>
      <c r="T756" t="s">
        <v>8323</v>
      </c>
      <c r="U756" t="s">
        <v>8324</v>
      </c>
    </row>
    <row r="757" spans="1:21" ht="43.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s="6">
        <f t="shared" si="55"/>
        <v>41383.271724537037</v>
      </c>
      <c r="L757" s="6">
        <f t="shared" si="56"/>
        <v>41413.695138888885</v>
      </c>
      <c r="M757" s="15">
        <f t="shared" si="57"/>
        <v>2013</v>
      </c>
      <c r="N757" t="b">
        <v>0</v>
      </c>
      <c r="O757">
        <v>68</v>
      </c>
      <c r="P757" t="b">
        <v>1</v>
      </c>
      <c r="Q757" s="8">
        <f t="shared" si="58"/>
        <v>1.0190760000000001</v>
      </c>
      <c r="R757" s="10">
        <f t="shared" si="59"/>
        <v>37.466029411764708</v>
      </c>
      <c r="S757" t="s">
        <v>8274</v>
      </c>
      <c r="T757" t="s">
        <v>8323</v>
      </c>
      <c r="U757" t="s">
        <v>8324</v>
      </c>
    </row>
    <row r="758" spans="1:21" ht="43.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s="6">
        <f t="shared" si="55"/>
        <v>40590.433553240735</v>
      </c>
      <c r="L758" s="6">
        <f t="shared" si="56"/>
        <v>40651.391886574071</v>
      </c>
      <c r="M758" s="15">
        <f t="shared" si="57"/>
        <v>2011</v>
      </c>
      <c r="N758" t="b">
        <v>0</v>
      </c>
      <c r="O758">
        <v>22</v>
      </c>
      <c r="P758" t="b">
        <v>1</v>
      </c>
      <c r="Q758" s="8">
        <f t="shared" si="58"/>
        <v>1.177142857142857</v>
      </c>
      <c r="R758" s="10">
        <f t="shared" si="59"/>
        <v>37.454545454545453</v>
      </c>
      <c r="S758" t="s">
        <v>8274</v>
      </c>
      <c r="T758" t="s">
        <v>8323</v>
      </c>
      <c r="U758" t="s">
        <v>8324</v>
      </c>
    </row>
    <row r="759" spans="1:21" ht="43.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s="6">
        <f t="shared" si="55"/>
        <v>41234.721226851849</v>
      </c>
      <c r="L759" s="6">
        <f t="shared" si="56"/>
        <v>41248.721226851849</v>
      </c>
      <c r="M759" s="15">
        <f t="shared" si="57"/>
        <v>2012</v>
      </c>
      <c r="N759" t="b">
        <v>0</v>
      </c>
      <c r="O759">
        <v>18</v>
      </c>
      <c r="P759" t="b">
        <v>1</v>
      </c>
      <c r="Q759" s="8">
        <f t="shared" si="58"/>
        <v>2.38</v>
      </c>
      <c r="R759" s="10">
        <f t="shared" si="59"/>
        <v>33.055555555555557</v>
      </c>
      <c r="S759" t="s">
        <v>8274</v>
      </c>
      <c r="T759" t="s">
        <v>8323</v>
      </c>
      <c r="U759" t="s">
        <v>8324</v>
      </c>
    </row>
    <row r="760" spans="1:21" ht="29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s="6">
        <f t="shared" si="55"/>
        <v>40429.503101851849</v>
      </c>
      <c r="L760" s="6">
        <f t="shared" si="56"/>
        <v>40459.503101851849</v>
      </c>
      <c r="M760" s="15">
        <f t="shared" si="57"/>
        <v>2010</v>
      </c>
      <c r="N760" t="b">
        <v>0</v>
      </c>
      <c r="O760">
        <v>19</v>
      </c>
      <c r="P760" t="b">
        <v>1</v>
      </c>
      <c r="Q760" s="8">
        <f t="shared" si="58"/>
        <v>1.02</v>
      </c>
      <c r="R760" s="10">
        <f t="shared" si="59"/>
        <v>134.21052631578948</v>
      </c>
      <c r="S760" t="s">
        <v>8274</v>
      </c>
      <c r="T760" t="s">
        <v>8323</v>
      </c>
      <c r="U760" t="s">
        <v>8324</v>
      </c>
    </row>
    <row r="761" spans="1:21" ht="43.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s="6">
        <f t="shared" si="55"/>
        <v>41788.996979166666</v>
      </c>
      <c r="L761" s="6">
        <f t="shared" si="56"/>
        <v>41828.996979166666</v>
      </c>
      <c r="M761" s="15">
        <f t="shared" si="57"/>
        <v>2014</v>
      </c>
      <c r="N761" t="b">
        <v>0</v>
      </c>
      <c r="O761">
        <v>99</v>
      </c>
      <c r="P761" t="b">
        <v>1</v>
      </c>
      <c r="Q761" s="8">
        <f t="shared" si="58"/>
        <v>1.0192000000000001</v>
      </c>
      <c r="R761" s="10">
        <f t="shared" si="59"/>
        <v>51.474747474747474</v>
      </c>
      <c r="S761" t="s">
        <v>8274</v>
      </c>
      <c r="T761" t="s">
        <v>8323</v>
      </c>
      <c r="U761" t="s">
        <v>8324</v>
      </c>
    </row>
    <row r="762" spans="1:21" ht="43.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s="6">
        <f t="shared" si="55"/>
        <v>42670.430706018517</v>
      </c>
      <c r="L762" s="6">
        <f t="shared" si="56"/>
        <v>42700.472372685188</v>
      </c>
      <c r="M762" s="15">
        <f t="shared" si="57"/>
        <v>2016</v>
      </c>
      <c r="N762" t="b">
        <v>0</v>
      </c>
      <c r="O762">
        <v>0</v>
      </c>
      <c r="P762" t="b">
        <v>0</v>
      </c>
      <c r="Q762" s="8">
        <f t="shared" si="58"/>
        <v>0</v>
      </c>
      <c r="R762" s="10">
        <f t="shared" si="59"/>
        <v>0</v>
      </c>
      <c r="S762" t="s">
        <v>8275</v>
      </c>
      <c r="T762" t="s">
        <v>8323</v>
      </c>
      <c r="U762" t="s">
        <v>8325</v>
      </c>
    </row>
    <row r="763" spans="1:21" ht="43.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s="6">
        <f t="shared" si="55"/>
        <v>41642.418124999997</v>
      </c>
      <c r="L763" s="6">
        <f t="shared" si="56"/>
        <v>41672.418124999997</v>
      </c>
      <c r="M763" s="15">
        <f t="shared" si="57"/>
        <v>2014</v>
      </c>
      <c r="N763" t="b">
        <v>0</v>
      </c>
      <c r="O763">
        <v>6</v>
      </c>
      <c r="P763" t="b">
        <v>0</v>
      </c>
      <c r="Q763" s="8">
        <f t="shared" si="58"/>
        <v>4.7E-2</v>
      </c>
      <c r="R763" s="10">
        <f t="shared" si="59"/>
        <v>39.166666666666664</v>
      </c>
      <c r="S763" t="s">
        <v>8275</v>
      </c>
      <c r="T763" t="s">
        <v>8323</v>
      </c>
      <c r="U763" t="s">
        <v>8325</v>
      </c>
    </row>
    <row r="764" spans="1:21" ht="43.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s="6">
        <f t="shared" si="55"/>
        <v>42690.52511574074</v>
      </c>
      <c r="L764" s="6">
        <f t="shared" si="56"/>
        <v>42707.916666666664</v>
      </c>
      <c r="M764" s="15">
        <f t="shared" si="57"/>
        <v>2016</v>
      </c>
      <c r="N764" t="b">
        <v>0</v>
      </c>
      <c r="O764">
        <v>0</v>
      </c>
      <c r="P764" t="b">
        <v>0</v>
      </c>
      <c r="Q764" s="8">
        <f t="shared" si="58"/>
        <v>0</v>
      </c>
      <c r="R764" s="10">
        <f t="shared" si="59"/>
        <v>0</v>
      </c>
      <c r="S764" t="s">
        <v>8275</v>
      </c>
      <c r="T764" t="s">
        <v>8323</v>
      </c>
      <c r="U764" t="s">
        <v>8325</v>
      </c>
    </row>
    <row r="765" spans="1:21" ht="43.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s="6">
        <f t="shared" si="55"/>
        <v>41471.113518518519</v>
      </c>
      <c r="L765" s="6">
        <f t="shared" si="56"/>
        <v>41501.113518518519</v>
      </c>
      <c r="M765" s="15">
        <f t="shared" si="57"/>
        <v>2013</v>
      </c>
      <c r="N765" t="b">
        <v>0</v>
      </c>
      <c r="O765">
        <v>1</v>
      </c>
      <c r="P765" t="b">
        <v>0</v>
      </c>
      <c r="Q765" s="8">
        <f t="shared" si="58"/>
        <v>1.1655011655011655E-3</v>
      </c>
      <c r="R765" s="10">
        <f t="shared" si="59"/>
        <v>5</v>
      </c>
      <c r="S765" t="s">
        <v>8275</v>
      </c>
      <c r="T765" t="s">
        <v>8323</v>
      </c>
      <c r="U765" t="s">
        <v>8325</v>
      </c>
    </row>
    <row r="766" spans="1:21" ht="43.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s="6">
        <f t="shared" si="55"/>
        <v>42226.839826388888</v>
      </c>
      <c r="L766" s="6">
        <f t="shared" si="56"/>
        <v>42256.839826388888</v>
      </c>
      <c r="M766" s="15">
        <f t="shared" si="57"/>
        <v>2015</v>
      </c>
      <c r="N766" t="b">
        <v>0</v>
      </c>
      <c r="O766">
        <v>0</v>
      </c>
      <c r="P766" t="b">
        <v>0</v>
      </c>
      <c r="Q766" s="8">
        <f t="shared" si="58"/>
        <v>0</v>
      </c>
      <c r="R766" s="10">
        <f t="shared" si="59"/>
        <v>0</v>
      </c>
      <c r="S766" t="s">
        <v>8275</v>
      </c>
      <c r="T766" t="s">
        <v>8323</v>
      </c>
      <c r="U766" t="s">
        <v>8325</v>
      </c>
    </row>
    <row r="767" spans="1:21" ht="43.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s="6">
        <f t="shared" si="55"/>
        <v>41901.209305555552</v>
      </c>
      <c r="L767" s="6">
        <f t="shared" si="56"/>
        <v>41931.209305555552</v>
      </c>
      <c r="M767" s="15">
        <f t="shared" si="57"/>
        <v>2014</v>
      </c>
      <c r="N767" t="b">
        <v>0</v>
      </c>
      <c r="O767">
        <v>44</v>
      </c>
      <c r="P767" t="b">
        <v>0</v>
      </c>
      <c r="Q767" s="8">
        <f t="shared" si="58"/>
        <v>0.36014285714285715</v>
      </c>
      <c r="R767" s="10">
        <f t="shared" si="59"/>
        <v>57.295454545454547</v>
      </c>
      <c r="S767" t="s">
        <v>8275</v>
      </c>
      <c r="T767" t="s">
        <v>8323</v>
      </c>
      <c r="U767" t="s">
        <v>8325</v>
      </c>
    </row>
    <row r="768" spans="1:21" ht="43.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s="6">
        <f t="shared" si="55"/>
        <v>42021.45003472222</v>
      </c>
      <c r="L768" s="6">
        <f t="shared" si="56"/>
        <v>42051.45003472222</v>
      </c>
      <c r="M768" s="15">
        <f t="shared" si="57"/>
        <v>2015</v>
      </c>
      <c r="N768" t="b">
        <v>0</v>
      </c>
      <c r="O768">
        <v>0</v>
      </c>
      <c r="P768" t="b">
        <v>0</v>
      </c>
      <c r="Q768" s="8">
        <f t="shared" si="58"/>
        <v>0</v>
      </c>
      <c r="R768" s="10">
        <f t="shared" si="59"/>
        <v>0</v>
      </c>
      <c r="S768" t="s">
        <v>8275</v>
      </c>
      <c r="T768" t="s">
        <v>8323</v>
      </c>
      <c r="U768" t="s">
        <v>8325</v>
      </c>
    </row>
    <row r="769" spans="1:21" ht="72.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s="6">
        <f t="shared" si="55"/>
        <v>42114.810300925928</v>
      </c>
      <c r="L769" s="6">
        <f t="shared" si="56"/>
        <v>42144.810300925928</v>
      </c>
      <c r="M769" s="15">
        <f t="shared" si="57"/>
        <v>2015</v>
      </c>
      <c r="N769" t="b">
        <v>0</v>
      </c>
      <c r="O769">
        <v>3</v>
      </c>
      <c r="P769" t="b">
        <v>0</v>
      </c>
      <c r="Q769" s="8">
        <f t="shared" si="58"/>
        <v>3.5400000000000001E-2</v>
      </c>
      <c r="R769" s="10">
        <f t="shared" si="59"/>
        <v>59</v>
      </c>
      <c r="S769" t="s">
        <v>8275</v>
      </c>
      <c r="T769" t="s">
        <v>8323</v>
      </c>
      <c r="U769" t="s">
        <v>8325</v>
      </c>
    </row>
    <row r="770" spans="1:21" ht="43.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s="6">
        <f t="shared" si="55"/>
        <v>41593.873726851853</v>
      </c>
      <c r="L770" s="6">
        <f t="shared" si="56"/>
        <v>41623.873726851853</v>
      </c>
      <c r="M770" s="15">
        <f t="shared" si="57"/>
        <v>2013</v>
      </c>
      <c r="N770" t="b">
        <v>0</v>
      </c>
      <c r="O770">
        <v>0</v>
      </c>
      <c r="P770" t="b">
        <v>0</v>
      </c>
      <c r="Q770" s="8">
        <f t="shared" si="58"/>
        <v>0</v>
      </c>
      <c r="R770" s="10">
        <f t="shared" si="59"/>
        <v>0</v>
      </c>
      <c r="S770" t="s">
        <v>8275</v>
      </c>
      <c r="T770" t="s">
        <v>8323</v>
      </c>
      <c r="U770" t="s">
        <v>8325</v>
      </c>
    </row>
    <row r="771" spans="1:21" ht="58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s="6">
        <f t="shared" ref="K771:K834" si="60">(J771/86400)+25569+(-8/24)</f>
        <v>41604.663124999999</v>
      </c>
      <c r="L771" s="6">
        <f t="shared" ref="L771:L834" si="61">(I771/86400)+25569+(-8/24)</f>
        <v>41634.663124999999</v>
      </c>
      <c r="M771" s="15">
        <f t="shared" ref="M771:M834" si="62">YEAR(K771)</f>
        <v>2013</v>
      </c>
      <c r="N771" t="b">
        <v>0</v>
      </c>
      <c r="O771">
        <v>52</v>
      </c>
      <c r="P771" t="b">
        <v>0</v>
      </c>
      <c r="Q771" s="8">
        <f t="shared" ref="Q771:Q834" si="63">E771/D771</f>
        <v>0.41399999999999998</v>
      </c>
      <c r="R771" s="10">
        <f t="shared" ref="R771:R834" si="64">IFERROR(E771/O771,0)</f>
        <v>31.846153846153847</v>
      </c>
      <c r="S771" t="s">
        <v>8275</v>
      </c>
      <c r="T771" t="s">
        <v>8323</v>
      </c>
      <c r="U771" t="s">
        <v>8325</v>
      </c>
    </row>
    <row r="772" spans="1:21" ht="43.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s="6">
        <f t="shared" si="60"/>
        <v>41289.666307870364</v>
      </c>
      <c r="L772" s="6">
        <f t="shared" si="61"/>
        <v>41329.666307870364</v>
      </c>
      <c r="M772" s="15">
        <f t="shared" si="62"/>
        <v>2013</v>
      </c>
      <c r="N772" t="b">
        <v>0</v>
      </c>
      <c r="O772">
        <v>0</v>
      </c>
      <c r="P772" t="b">
        <v>0</v>
      </c>
      <c r="Q772" s="8">
        <f t="shared" si="63"/>
        <v>0</v>
      </c>
      <c r="R772" s="10">
        <f t="shared" si="64"/>
        <v>0</v>
      </c>
      <c r="S772" t="s">
        <v>8275</v>
      </c>
      <c r="T772" t="s">
        <v>8323</v>
      </c>
      <c r="U772" t="s">
        <v>8325</v>
      </c>
    </row>
    <row r="773" spans="1:21" ht="43.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s="6">
        <f t="shared" si="60"/>
        <v>42349.490763888891</v>
      </c>
      <c r="L773" s="6">
        <f t="shared" si="61"/>
        <v>42399.490763888891</v>
      </c>
      <c r="M773" s="15">
        <f t="shared" si="62"/>
        <v>2015</v>
      </c>
      <c r="N773" t="b">
        <v>0</v>
      </c>
      <c r="O773">
        <v>1</v>
      </c>
      <c r="P773" t="b">
        <v>0</v>
      </c>
      <c r="Q773" s="8">
        <f t="shared" si="63"/>
        <v>2.631578947368421E-4</v>
      </c>
      <c r="R773" s="10">
        <f t="shared" si="64"/>
        <v>10</v>
      </c>
      <c r="S773" t="s">
        <v>8275</v>
      </c>
      <c r="T773" t="s">
        <v>8323</v>
      </c>
      <c r="U773" t="s">
        <v>8325</v>
      </c>
    </row>
    <row r="774" spans="1:21" ht="58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s="6">
        <f t="shared" si="60"/>
        <v>40067.723599537036</v>
      </c>
      <c r="L774" s="6">
        <f t="shared" si="61"/>
        <v>40117.832638888889</v>
      </c>
      <c r="M774" s="15">
        <f t="shared" si="62"/>
        <v>2009</v>
      </c>
      <c r="N774" t="b">
        <v>0</v>
      </c>
      <c r="O774">
        <v>1</v>
      </c>
      <c r="P774" t="b">
        <v>0</v>
      </c>
      <c r="Q774" s="8">
        <f t="shared" si="63"/>
        <v>3.3333333333333333E-2</v>
      </c>
      <c r="R774" s="10">
        <f t="shared" si="64"/>
        <v>50</v>
      </c>
      <c r="S774" t="s">
        <v>8275</v>
      </c>
      <c r="T774" t="s">
        <v>8323</v>
      </c>
      <c r="U774" t="s">
        <v>8325</v>
      </c>
    </row>
    <row r="775" spans="1:21" ht="43.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s="6">
        <f t="shared" si="60"/>
        <v>42100.402604166666</v>
      </c>
      <c r="L775" s="6">
        <f t="shared" si="61"/>
        <v>42134.625694444439</v>
      </c>
      <c r="M775" s="15">
        <f t="shared" si="62"/>
        <v>2015</v>
      </c>
      <c r="N775" t="b">
        <v>0</v>
      </c>
      <c r="O775">
        <v>2</v>
      </c>
      <c r="P775" t="b">
        <v>0</v>
      </c>
      <c r="Q775" s="8">
        <f t="shared" si="63"/>
        <v>8.5129023676509714E-3</v>
      </c>
      <c r="R775" s="10">
        <f t="shared" si="64"/>
        <v>16</v>
      </c>
      <c r="S775" t="s">
        <v>8275</v>
      </c>
      <c r="T775" t="s">
        <v>8323</v>
      </c>
      <c r="U775" t="s">
        <v>8325</v>
      </c>
    </row>
    <row r="776" spans="1:21" ht="43.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s="6">
        <f t="shared" si="60"/>
        <v>41663.446967592587</v>
      </c>
      <c r="L776" s="6">
        <f t="shared" si="61"/>
        <v>41693.446967592587</v>
      </c>
      <c r="M776" s="15">
        <f t="shared" si="62"/>
        <v>2014</v>
      </c>
      <c r="N776" t="b">
        <v>0</v>
      </c>
      <c r="O776">
        <v>9</v>
      </c>
      <c r="P776" t="b">
        <v>0</v>
      </c>
      <c r="Q776" s="8">
        <f t="shared" si="63"/>
        <v>0.70199999999999996</v>
      </c>
      <c r="R776" s="10">
        <f t="shared" si="64"/>
        <v>39</v>
      </c>
      <c r="S776" t="s">
        <v>8275</v>
      </c>
      <c r="T776" t="s">
        <v>8323</v>
      </c>
      <c r="U776" t="s">
        <v>8325</v>
      </c>
    </row>
    <row r="777" spans="1:21" ht="43.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s="6">
        <f t="shared" si="60"/>
        <v>40862.726793981477</v>
      </c>
      <c r="L777" s="6">
        <f t="shared" si="61"/>
        <v>40892.726793981477</v>
      </c>
      <c r="M777" s="15">
        <f t="shared" si="62"/>
        <v>2011</v>
      </c>
      <c r="N777" t="b">
        <v>0</v>
      </c>
      <c r="O777">
        <v>5</v>
      </c>
      <c r="P777" t="b">
        <v>0</v>
      </c>
      <c r="Q777" s="8">
        <f t="shared" si="63"/>
        <v>1.7000000000000001E-2</v>
      </c>
      <c r="R777" s="10">
        <f t="shared" si="64"/>
        <v>34</v>
      </c>
      <c r="S777" t="s">
        <v>8275</v>
      </c>
      <c r="T777" t="s">
        <v>8323</v>
      </c>
      <c r="U777" t="s">
        <v>8325</v>
      </c>
    </row>
    <row r="778" spans="1:21" ht="43.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s="6">
        <f t="shared" si="60"/>
        <v>42250.352372685178</v>
      </c>
      <c r="L778" s="6">
        <f t="shared" si="61"/>
        <v>42287.874999999993</v>
      </c>
      <c r="M778" s="15">
        <f t="shared" si="62"/>
        <v>2015</v>
      </c>
      <c r="N778" t="b">
        <v>0</v>
      </c>
      <c r="O778">
        <v>57</v>
      </c>
      <c r="P778" t="b">
        <v>0</v>
      </c>
      <c r="Q778" s="8">
        <f t="shared" si="63"/>
        <v>0.51400000000000001</v>
      </c>
      <c r="R778" s="10">
        <f t="shared" si="64"/>
        <v>63.122807017543863</v>
      </c>
      <c r="S778" t="s">
        <v>8275</v>
      </c>
      <c r="T778" t="s">
        <v>8323</v>
      </c>
      <c r="U778" t="s">
        <v>8325</v>
      </c>
    </row>
    <row r="779" spans="1:21" ht="58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s="6">
        <f t="shared" si="60"/>
        <v>41456.647881944438</v>
      </c>
      <c r="L779" s="6">
        <f t="shared" si="61"/>
        <v>41486.647881944438</v>
      </c>
      <c r="M779" s="15">
        <f t="shared" si="62"/>
        <v>2013</v>
      </c>
      <c r="N779" t="b">
        <v>0</v>
      </c>
      <c r="O779">
        <v>3</v>
      </c>
      <c r="P779" t="b">
        <v>0</v>
      </c>
      <c r="Q779" s="8">
        <f t="shared" si="63"/>
        <v>7.0000000000000001E-3</v>
      </c>
      <c r="R779" s="10">
        <f t="shared" si="64"/>
        <v>7</v>
      </c>
      <c r="S779" t="s">
        <v>8275</v>
      </c>
      <c r="T779" t="s">
        <v>8323</v>
      </c>
      <c r="U779" t="s">
        <v>8325</v>
      </c>
    </row>
    <row r="780" spans="1:21" ht="43.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s="6">
        <f t="shared" si="60"/>
        <v>41729.368981481479</v>
      </c>
      <c r="L780" s="6">
        <f t="shared" si="61"/>
        <v>41759.368981481479</v>
      </c>
      <c r="M780" s="15">
        <f t="shared" si="62"/>
        <v>2014</v>
      </c>
      <c r="N780" t="b">
        <v>0</v>
      </c>
      <c r="O780">
        <v>1</v>
      </c>
      <c r="P780" t="b">
        <v>0</v>
      </c>
      <c r="Q780" s="8">
        <f t="shared" si="63"/>
        <v>4.0000000000000001E-3</v>
      </c>
      <c r="R780" s="10">
        <f t="shared" si="64"/>
        <v>2</v>
      </c>
      <c r="S780" t="s">
        <v>8275</v>
      </c>
      <c r="T780" t="s">
        <v>8323</v>
      </c>
      <c r="U780" t="s">
        <v>8325</v>
      </c>
    </row>
    <row r="781" spans="1:21" ht="58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s="6">
        <f t="shared" si="60"/>
        <v>40436.350752314815</v>
      </c>
      <c r="L781" s="6">
        <f t="shared" si="61"/>
        <v>40465.833333333328</v>
      </c>
      <c r="M781" s="15">
        <f t="shared" si="62"/>
        <v>2010</v>
      </c>
      <c r="N781" t="b">
        <v>0</v>
      </c>
      <c r="O781">
        <v>6</v>
      </c>
      <c r="P781" t="b">
        <v>0</v>
      </c>
      <c r="Q781" s="8">
        <f t="shared" si="63"/>
        <v>2.6666666666666668E-2</v>
      </c>
      <c r="R781" s="10">
        <f t="shared" si="64"/>
        <v>66.666666666666671</v>
      </c>
      <c r="S781" t="s">
        <v>8275</v>
      </c>
      <c r="T781" t="s">
        <v>8323</v>
      </c>
      <c r="U781" t="s">
        <v>8325</v>
      </c>
    </row>
    <row r="782" spans="1:21" ht="43.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s="6">
        <f t="shared" si="60"/>
        <v>40636.340567129628</v>
      </c>
      <c r="L782" s="6">
        <f t="shared" si="61"/>
        <v>40666.340567129628</v>
      </c>
      <c r="M782" s="15">
        <f t="shared" si="62"/>
        <v>2011</v>
      </c>
      <c r="N782" t="b">
        <v>0</v>
      </c>
      <c r="O782">
        <v>27</v>
      </c>
      <c r="P782" t="b">
        <v>1</v>
      </c>
      <c r="Q782" s="8">
        <f t="shared" si="63"/>
        <v>1.04</v>
      </c>
      <c r="R782" s="10">
        <f t="shared" si="64"/>
        <v>38.518518518518519</v>
      </c>
      <c r="S782" t="s">
        <v>8276</v>
      </c>
      <c r="T782" t="s">
        <v>8326</v>
      </c>
      <c r="U782" t="s">
        <v>8327</v>
      </c>
    </row>
    <row r="783" spans="1:21" ht="43.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s="6">
        <f t="shared" si="60"/>
        <v>41402.667523148142</v>
      </c>
      <c r="L783" s="6">
        <f t="shared" si="61"/>
        <v>41432.667523148142</v>
      </c>
      <c r="M783" s="15">
        <f t="shared" si="62"/>
        <v>2013</v>
      </c>
      <c r="N783" t="b">
        <v>0</v>
      </c>
      <c r="O783">
        <v>25</v>
      </c>
      <c r="P783" t="b">
        <v>1</v>
      </c>
      <c r="Q783" s="8">
        <f t="shared" si="63"/>
        <v>1.3315375</v>
      </c>
      <c r="R783" s="10">
        <f t="shared" si="64"/>
        <v>42.609200000000001</v>
      </c>
      <c r="S783" t="s">
        <v>8276</v>
      </c>
      <c r="T783" t="s">
        <v>8326</v>
      </c>
      <c r="U783" t="s">
        <v>8327</v>
      </c>
    </row>
    <row r="784" spans="1:21" ht="43.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s="6">
        <f t="shared" si="60"/>
        <v>41116.424791666665</v>
      </c>
      <c r="L784" s="6">
        <f t="shared" si="61"/>
        <v>41146.424791666665</v>
      </c>
      <c r="M784" s="15">
        <f t="shared" si="62"/>
        <v>2012</v>
      </c>
      <c r="N784" t="b">
        <v>0</v>
      </c>
      <c r="O784">
        <v>14</v>
      </c>
      <c r="P784" t="b">
        <v>1</v>
      </c>
      <c r="Q784" s="8">
        <f t="shared" si="63"/>
        <v>1</v>
      </c>
      <c r="R784" s="10">
        <f t="shared" si="64"/>
        <v>50</v>
      </c>
      <c r="S784" t="s">
        <v>8276</v>
      </c>
      <c r="T784" t="s">
        <v>8326</v>
      </c>
      <c r="U784" t="s">
        <v>8327</v>
      </c>
    </row>
    <row r="785" spans="1:21" ht="43.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s="6">
        <f t="shared" si="60"/>
        <v>40987.440381944441</v>
      </c>
      <c r="L785" s="6">
        <f t="shared" si="61"/>
        <v>41026.583333333328</v>
      </c>
      <c r="M785" s="15">
        <f t="shared" si="62"/>
        <v>2012</v>
      </c>
      <c r="N785" t="b">
        <v>0</v>
      </c>
      <c r="O785">
        <v>35</v>
      </c>
      <c r="P785" t="b">
        <v>1</v>
      </c>
      <c r="Q785" s="8">
        <f t="shared" si="63"/>
        <v>1.4813333333333334</v>
      </c>
      <c r="R785" s="10">
        <f t="shared" si="64"/>
        <v>63.485714285714288</v>
      </c>
      <c r="S785" t="s">
        <v>8276</v>
      </c>
      <c r="T785" t="s">
        <v>8326</v>
      </c>
      <c r="U785" t="s">
        <v>8327</v>
      </c>
    </row>
    <row r="786" spans="1:21" ht="43.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s="6">
        <f t="shared" si="60"/>
        <v>41674.816192129627</v>
      </c>
      <c r="L786" s="6">
        <f t="shared" si="61"/>
        <v>41714.774525462963</v>
      </c>
      <c r="M786" s="15">
        <f t="shared" si="62"/>
        <v>2014</v>
      </c>
      <c r="N786" t="b">
        <v>0</v>
      </c>
      <c r="O786">
        <v>10</v>
      </c>
      <c r="P786" t="b">
        <v>1</v>
      </c>
      <c r="Q786" s="8">
        <f t="shared" si="63"/>
        <v>1.0249999999999999</v>
      </c>
      <c r="R786" s="10">
        <f t="shared" si="64"/>
        <v>102.5</v>
      </c>
      <c r="S786" t="s">
        <v>8276</v>
      </c>
      <c r="T786" t="s">
        <v>8326</v>
      </c>
      <c r="U786" t="s">
        <v>8327</v>
      </c>
    </row>
    <row r="787" spans="1:21" ht="58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s="6">
        <f t="shared" si="60"/>
        <v>41303.26059027778</v>
      </c>
      <c r="L787" s="6">
        <f t="shared" si="61"/>
        <v>41333.26059027778</v>
      </c>
      <c r="M787" s="15">
        <f t="shared" si="62"/>
        <v>2013</v>
      </c>
      <c r="N787" t="b">
        <v>0</v>
      </c>
      <c r="O787">
        <v>29</v>
      </c>
      <c r="P787" t="b">
        <v>1</v>
      </c>
      <c r="Q787" s="8">
        <f t="shared" si="63"/>
        <v>1.8062799999999999</v>
      </c>
      <c r="R787" s="10">
        <f t="shared" si="64"/>
        <v>31.142758620689655</v>
      </c>
      <c r="S787" t="s">
        <v>8276</v>
      </c>
      <c r="T787" t="s">
        <v>8326</v>
      </c>
      <c r="U787" t="s">
        <v>8327</v>
      </c>
    </row>
    <row r="788" spans="1:21" ht="43.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s="6">
        <f t="shared" si="60"/>
        <v>40982.722615740735</v>
      </c>
      <c r="L788" s="6">
        <f t="shared" si="61"/>
        <v>41040.324305555558</v>
      </c>
      <c r="M788" s="15">
        <f t="shared" si="62"/>
        <v>2012</v>
      </c>
      <c r="N788" t="b">
        <v>0</v>
      </c>
      <c r="O788">
        <v>44</v>
      </c>
      <c r="P788" t="b">
        <v>1</v>
      </c>
      <c r="Q788" s="8">
        <f t="shared" si="63"/>
        <v>1.4279999999999999</v>
      </c>
      <c r="R788" s="10">
        <f t="shared" si="64"/>
        <v>162.27272727272728</v>
      </c>
      <c r="S788" t="s">
        <v>8276</v>
      </c>
      <c r="T788" t="s">
        <v>8326</v>
      </c>
      <c r="U788" t="s">
        <v>8327</v>
      </c>
    </row>
    <row r="789" spans="1:21" ht="43.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s="6">
        <f t="shared" si="60"/>
        <v>41549.294282407405</v>
      </c>
      <c r="L789" s="6">
        <f t="shared" si="61"/>
        <v>41579.294282407405</v>
      </c>
      <c r="M789" s="15">
        <f t="shared" si="62"/>
        <v>2013</v>
      </c>
      <c r="N789" t="b">
        <v>0</v>
      </c>
      <c r="O789">
        <v>17</v>
      </c>
      <c r="P789" t="b">
        <v>1</v>
      </c>
      <c r="Q789" s="8">
        <f t="shared" si="63"/>
        <v>1.1416666666666666</v>
      </c>
      <c r="R789" s="10">
        <f t="shared" si="64"/>
        <v>80.588235294117652</v>
      </c>
      <c r="S789" t="s">
        <v>8276</v>
      </c>
      <c r="T789" t="s">
        <v>8326</v>
      </c>
      <c r="U789" t="s">
        <v>8327</v>
      </c>
    </row>
    <row r="790" spans="1:21" ht="43.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s="6">
        <f t="shared" si="60"/>
        <v>41058.673472222217</v>
      </c>
      <c r="L790" s="6">
        <f t="shared" si="61"/>
        <v>41096.832638888889</v>
      </c>
      <c r="M790" s="15">
        <f t="shared" si="62"/>
        <v>2012</v>
      </c>
      <c r="N790" t="b">
        <v>0</v>
      </c>
      <c r="O790">
        <v>34</v>
      </c>
      <c r="P790" t="b">
        <v>1</v>
      </c>
      <c r="Q790" s="8">
        <f t="shared" si="63"/>
        <v>2.03505</v>
      </c>
      <c r="R790" s="10">
        <f t="shared" si="64"/>
        <v>59.85441176470588</v>
      </c>
      <c r="S790" t="s">
        <v>8276</v>
      </c>
      <c r="T790" t="s">
        <v>8326</v>
      </c>
      <c r="U790" t="s">
        <v>8327</v>
      </c>
    </row>
    <row r="791" spans="1:21" ht="43.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s="6">
        <f t="shared" si="60"/>
        <v>41276.852777777771</v>
      </c>
      <c r="L791" s="6">
        <f t="shared" si="61"/>
        <v>41294.999305555553</v>
      </c>
      <c r="M791" s="15">
        <f t="shared" si="62"/>
        <v>2013</v>
      </c>
      <c r="N791" t="b">
        <v>0</v>
      </c>
      <c r="O791">
        <v>14</v>
      </c>
      <c r="P791" t="b">
        <v>1</v>
      </c>
      <c r="Q791" s="8">
        <f t="shared" si="63"/>
        <v>1.0941176470588236</v>
      </c>
      <c r="R791" s="10">
        <f t="shared" si="64"/>
        <v>132.85714285714286</v>
      </c>
      <c r="S791" t="s">
        <v>8276</v>
      </c>
      <c r="T791" t="s">
        <v>8326</v>
      </c>
      <c r="U791" t="s">
        <v>8327</v>
      </c>
    </row>
    <row r="792" spans="1:21" ht="43.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s="6">
        <f t="shared" si="60"/>
        <v>41275.714571759258</v>
      </c>
      <c r="L792" s="6">
        <f t="shared" si="61"/>
        <v>41305.714571759258</v>
      </c>
      <c r="M792" s="15">
        <f t="shared" si="62"/>
        <v>2013</v>
      </c>
      <c r="N792" t="b">
        <v>0</v>
      </c>
      <c r="O792">
        <v>156</v>
      </c>
      <c r="P792" t="b">
        <v>1</v>
      </c>
      <c r="Q792" s="8">
        <f t="shared" si="63"/>
        <v>1.443746</v>
      </c>
      <c r="R792" s="10">
        <f t="shared" si="64"/>
        <v>92.547820512820508</v>
      </c>
      <c r="S792" t="s">
        <v>8276</v>
      </c>
      <c r="T792" t="s">
        <v>8326</v>
      </c>
      <c r="U792" t="s">
        <v>8327</v>
      </c>
    </row>
    <row r="793" spans="1:21" ht="43.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s="6">
        <f t="shared" si="60"/>
        <v>41557.447291666664</v>
      </c>
      <c r="L793" s="6">
        <f t="shared" si="61"/>
        <v>41590.915972222218</v>
      </c>
      <c r="M793" s="15">
        <f t="shared" si="62"/>
        <v>2013</v>
      </c>
      <c r="N793" t="b">
        <v>0</v>
      </c>
      <c r="O793">
        <v>128</v>
      </c>
      <c r="P793" t="b">
        <v>1</v>
      </c>
      <c r="Q793" s="8">
        <f t="shared" si="63"/>
        <v>1.0386666666666666</v>
      </c>
      <c r="R793" s="10">
        <f t="shared" si="64"/>
        <v>60.859375</v>
      </c>
      <c r="S793" t="s">
        <v>8276</v>
      </c>
      <c r="T793" t="s">
        <v>8326</v>
      </c>
      <c r="U793" t="s">
        <v>8327</v>
      </c>
    </row>
    <row r="794" spans="1:21" ht="29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s="6">
        <f t="shared" si="60"/>
        <v>41555.540312499994</v>
      </c>
      <c r="L794" s="6">
        <f t="shared" si="61"/>
        <v>41585.581979166665</v>
      </c>
      <c r="M794" s="15">
        <f t="shared" si="62"/>
        <v>2013</v>
      </c>
      <c r="N794" t="b">
        <v>0</v>
      </c>
      <c r="O794">
        <v>60</v>
      </c>
      <c r="P794" t="b">
        <v>1</v>
      </c>
      <c r="Q794" s="8">
        <f t="shared" si="63"/>
        <v>1.0044440000000001</v>
      </c>
      <c r="R794" s="10">
        <f t="shared" si="64"/>
        <v>41.851833333333339</v>
      </c>
      <c r="S794" t="s">
        <v>8276</v>
      </c>
      <c r="T794" t="s">
        <v>8326</v>
      </c>
      <c r="U794" t="s">
        <v>8327</v>
      </c>
    </row>
    <row r="795" spans="1:21" ht="43.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s="6">
        <f t="shared" si="60"/>
        <v>41442.407916666663</v>
      </c>
      <c r="L795" s="6">
        <f t="shared" si="61"/>
        <v>41457.874305555553</v>
      </c>
      <c r="M795" s="15">
        <f t="shared" si="62"/>
        <v>2013</v>
      </c>
      <c r="N795" t="b">
        <v>0</v>
      </c>
      <c r="O795">
        <v>32</v>
      </c>
      <c r="P795" t="b">
        <v>1</v>
      </c>
      <c r="Q795" s="8">
        <f t="shared" si="63"/>
        <v>1.0277927272727272</v>
      </c>
      <c r="R795" s="10">
        <f t="shared" si="64"/>
        <v>88.325937499999995</v>
      </c>
      <c r="S795" t="s">
        <v>8276</v>
      </c>
      <c r="T795" t="s">
        <v>8326</v>
      </c>
      <c r="U795" t="s">
        <v>8327</v>
      </c>
    </row>
    <row r="796" spans="1:21" ht="43.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s="6">
        <f t="shared" si="60"/>
        <v>40735.781678240739</v>
      </c>
      <c r="L796" s="6">
        <f t="shared" si="61"/>
        <v>40791.379166666666</v>
      </c>
      <c r="M796" s="15">
        <f t="shared" si="62"/>
        <v>2011</v>
      </c>
      <c r="N796" t="b">
        <v>0</v>
      </c>
      <c r="O796">
        <v>53</v>
      </c>
      <c r="P796" t="b">
        <v>1</v>
      </c>
      <c r="Q796" s="8">
        <f t="shared" si="63"/>
        <v>1.0531250000000001</v>
      </c>
      <c r="R796" s="10">
        <f t="shared" si="64"/>
        <v>158.96226415094338</v>
      </c>
      <c r="S796" t="s">
        <v>8276</v>
      </c>
      <c r="T796" t="s">
        <v>8326</v>
      </c>
      <c r="U796" t="s">
        <v>8327</v>
      </c>
    </row>
    <row r="797" spans="1:21" ht="43.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s="6">
        <f t="shared" si="60"/>
        <v>40963.279699074068</v>
      </c>
      <c r="L797" s="6">
        <f t="shared" si="61"/>
        <v>41005.874305555553</v>
      </c>
      <c r="M797" s="15">
        <f t="shared" si="62"/>
        <v>2012</v>
      </c>
      <c r="N797" t="b">
        <v>0</v>
      </c>
      <c r="O797">
        <v>184</v>
      </c>
      <c r="P797" t="b">
        <v>1</v>
      </c>
      <c r="Q797" s="8">
        <f t="shared" si="63"/>
        <v>1.1178571428571429</v>
      </c>
      <c r="R797" s="10">
        <f t="shared" si="64"/>
        <v>85.054347826086953</v>
      </c>
      <c r="S797" t="s">
        <v>8276</v>
      </c>
      <c r="T797" t="s">
        <v>8326</v>
      </c>
      <c r="U797" t="s">
        <v>8327</v>
      </c>
    </row>
    <row r="798" spans="1:21" ht="58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s="6">
        <f t="shared" si="60"/>
        <v>41502.549594907403</v>
      </c>
      <c r="L798" s="6">
        <f t="shared" si="61"/>
        <v>41532.548611111109</v>
      </c>
      <c r="M798" s="15">
        <f t="shared" si="62"/>
        <v>2013</v>
      </c>
      <c r="N798" t="b">
        <v>0</v>
      </c>
      <c r="O798">
        <v>90</v>
      </c>
      <c r="P798" t="b">
        <v>1</v>
      </c>
      <c r="Q798" s="8">
        <f t="shared" si="63"/>
        <v>1.0135000000000001</v>
      </c>
      <c r="R798" s="10">
        <f t="shared" si="64"/>
        <v>112.61111111111111</v>
      </c>
      <c r="S798" t="s">
        <v>8276</v>
      </c>
      <c r="T798" t="s">
        <v>8326</v>
      </c>
      <c r="U798" t="s">
        <v>8327</v>
      </c>
    </row>
    <row r="799" spans="1:21" ht="43.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s="6">
        <f t="shared" si="60"/>
        <v>40996.660740740735</v>
      </c>
      <c r="L799" s="6">
        <f t="shared" si="61"/>
        <v>41027.833333333328</v>
      </c>
      <c r="M799" s="15">
        <f t="shared" si="62"/>
        <v>2012</v>
      </c>
      <c r="N799" t="b">
        <v>0</v>
      </c>
      <c r="O799">
        <v>71</v>
      </c>
      <c r="P799" t="b">
        <v>1</v>
      </c>
      <c r="Q799" s="8">
        <f t="shared" si="63"/>
        <v>1.0753333333333333</v>
      </c>
      <c r="R799" s="10">
        <f t="shared" si="64"/>
        <v>45.436619718309856</v>
      </c>
      <c r="S799" t="s">
        <v>8276</v>
      </c>
      <c r="T799" t="s">
        <v>8326</v>
      </c>
      <c r="U799" t="s">
        <v>8327</v>
      </c>
    </row>
    <row r="800" spans="1:21" ht="43.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s="6">
        <f t="shared" si="60"/>
        <v>41882.256793981483</v>
      </c>
      <c r="L800" s="6">
        <f t="shared" si="61"/>
        <v>41912.256793981483</v>
      </c>
      <c r="M800" s="15">
        <f t="shared" si="62"/>
        <v>2014</v>
      </c>
      <c r="N800" t="b">
        <v>0</v>
      </c>
      <c r="O800">
        <v>87</v>
      </c>
      <c r="P800" t="b">
        <v>1</v>
      </c>
      <c r="Q800" s="8">
        <f t="shared" si="63"/>
        <v>1.1488571428571428</v>
      </c>
      <c r="R800" s="10">
        <f t="shared" si="64"/>
        <v>46.218390804597703</v>
      </c>
      <c r="S800" t="s">
        <v>8276</v>
      </c>
      <c r="T800" t="s">
        <v>8326</v>
      </c>
      <c r="U800" t="s">
        <v>8327</v>
      </c>
    </row>
    <row r="801" spans="1:21" ht="58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s="6">
        <f t="shared" si="60"/>
        <v>40996.333865740737</v>
      </c>
      <c r="L801" s="6">
        <f t="shared" si="61"/>
        <v>41026.333865740737</v>
      </c>
      <c r="M801" s="15">
        <f t="shared" si="62"/>
        <v>2012</v>
      </c>
      <c r="N801" t="b">
        <v>0</v>
      </c>
      <c r="O801">
        <v>28</v>
      </c>
      <c r="P801" t="b">
        <v>1</v>
      </c>
      <c r="Q801" s="8">
        <f t="shared" si="63"/>
        <v>1.0002</v>
      </c>
      <c r="R801" s="10">
        <f t="shared" si="64"/>
        <v>178.60714285714286</v>
      </c>
      <c r="S801" t="s">
        <v>8276</v>
      </c>
      <c r="T801" t="s">
        <v>8326</v>
      </c>
      <c r="U801" t="s">
        <v>8327</v>
      </c>
    </row>
    <row r="802" spans="1:21" ht="43.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s="6">
        <f t="shared" si="60"/>
        <v>41863.100162037037</v>
      </c>
      <c r="L802" s="6">
        <f t="shared" si="61"/>
        <v>41893.100162037037</v>
      </c>
      <c r="M802" s="15">
        <f t="shared" si="62"/>
        <v>2014</v>
      </c>
      <c r="N802" t="b">
        <v>0</v>
      </c>
      <c r="O802">
        <v>56</v>
      </c>
      <c r="P802" t="b">
        <v>1</v>
      </c>
      <c r="Q802" s="8">
        <f t="shared" si="63"/>
        <v>1.5213333333333334</v>
      </c>
      <c r="R802" s="10">
        <f t="shared" si="64"/>
        <v>40.75</v>
      </c>
      <c r="S802" t="s">
        <v>8276</v>
      </c>
      <c r="T802" t="s">
        <v>8326</v>
      </c>
      <c r="U802" t="s">
        <v>8327</v>
      </c>
    </row>
    <row r="803" spans="1:21" ht="43.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s="6">
        <f t="shared" si="60"/>
        <v>40695.462037037032</v>
      </c>
      <c r="L803" s="6">
        <f t="shared" si="61"/>
        <v>40725.462037037032</v>
      </c>
      <c r="M803" s="15">
        <f t="shared" si="62"/>
        <v>2011</v>
      </c>
      <c r="N803" t="b">
        <v>0</v>
      </c>
      <c r="O803">
        <v>51</v>
      </c>
      <c r="P803" t="b">
        <v>1</v>
      </c>
      <c r="Q803" s="8">
        <f t="shared" si="63"/>
        <v>1.1152149999999998</v>
      </c>
      <c r="R803" s="10">
        <f t="shared" si="64"/>
        <v>43.733921568627444</v>
      </c>
      <c r="S803" t="s">
        <v>8276</v>
      </c>
      <c r="T803" t="s">
        <v>8326</v>
      </c>
      <c r="U803" t="s">
        <v>8327</v>
      </c>
    </row>
    <row r="804" spans="1:21" ht="58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s="6">
        <f t="shared" si="60"/>
        <v>41122.688935185179</v>
      </c>
      <c r="L804" s="6">
        <f t="shared" si="61"/>
        <v>41168.836805555555</v>
      </c>
      <c r="M804" s="15">
        <f t="shared" si="62"/>
        <v>2012</v>
      </c>
      <c r="N804" t="b">
        <v>0</v>
      </c>
      <c r="O804">
        <v>75</v>
      </c>
      <c r="P804" t="b">
        <v>1</v>
      </c>
      <c r="Q804" s="8">
        <f t="shared" si="63"/>
        <v>1.0133333333333334</v>
      </c>
      <c r="R804" s="10">
        <f t="shared" si="64"/>
        <v>81.066666666666663</v>
      </c>
      <c r="S804" t="s">
        <v>8276</v>
      </c>
      <c r="T804" t="s">
        <v>8326</v>
      </c>
      <c r="U804" t="s">
        <v>8327</v>
      </c>
    </row>
    <row r="805" spans="1:21" ht="43.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s="6">
        <f t="shared" si="60"/>
        <v>40665.616643518515</v>
      </c>
      <c r="L805" s="6">
        <f t="shared" si="61"/>
        <v>40691.708333333328</v>
      </c>
      <c r="M805" s="15">
        <f t="shared" si="62"/>
        <v>2011</v>
      </c>
      <c r="N805" t="b">
        <v>0</v>
      </c>
      <c r="O805">
        <v>38</v>
      </c>
      <c r="P805" t="b">
        <v>1</v>
      </c>
      <c r="Q805" s="8">
        <f t="shared" si="63"/>
        <v>1.232608695652174</v>
      </c>
      <c r="R805" s="10">
        <f t="shared" si="64"/>
        <v>74.60526315789474</v>
      </c>
      <c r="S805" t="s">
        <v>8276</v>
      </c>
      <c r="T805" t="s">
        <v>8326</v>
      </c>
      <c r="U805" t="s">
        <v>8327</v>
      </c>
    </row>
    <row r="806" spans="1:21" ht="43.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s="6">
        <f t="shared" si="60"/>
        <v>40729.772291666661</v>
      </c>
      <c r="L806" s="6">
        <f t="shared" si="61"/>
        <v>40746.832638888889</v>
      </c>
      <c r="M806" s="15">
        <f t="shared" si="62"/>
        <v>2011</v>
      </c>
      <c r="N806" t="b">
        <v>0</v>
      </c>
      <c r="O806">
        <v>18</v>
      </c>
      <c r="P806" t="b">
        <v>1</v>
      </c>
      <c r="Q806" s="8">
        <f t="shared" si="63"/>
        <v>1</v>
      </c>
      <c r="R806" s="10">
        <f t="shared" si="64"/>
        <v>305.55555555555554</v>
      </c>
      <c r="S806" t="s">
        <v>8276</v>
      </c>
      <c r="T806" t="s">
        <v>8326</v>
      </c>
      <c r="U806" t="s">
        <v>8327</v>
      </c>
    </row>
    <row r="807" spans="1:21" ht="43.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s="6">
        <f t="shared" si="60"/>
        <v>40690.489722222221</v>
      </c>
      <c r="L807" s="6">
        <f t="shared" si="61"/>
        <v>40740.625</v>
      </c>
      <c r="M807" s="15">
        <f t="shared" si="62"/>
        <v>2011</v>
      </c>
      <c r="N807" t="b">
        <v>0</v>
      </c>
      <c r="O807">
        <v>54</v>
      </c>
      <c r="P807" t="b">
        <v>1</v>
      </c>
      <c r="Q807" s="8">
        <f t="shared" si="63"/>
        <v>1.05</v>
      </c>
      <c r="R807" s="10">
        <f t="shared" si="64"/>
        <v>58.333333333333336</v>
      </c>
      <c r="S807" t="s">
        <v>8276</v>
      </c>
      <c r="T807" t="s">
        <v>8326</v>
      </c>
      <c r="U807" t="s">
        <v>8327</v>
      </c>
    </row>
    <row r="808" spans="1:21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s="6">
        <f t="shared" si="60"/>
        <v>40763.358090277776</v>
      </c>
      <c r="L808" s="6">
        <f t="shared" si="61"/>
        <v>40793.358090277776</v>
      </c>
      <c r="M808" s="15">
        <f t="shared" si="62"/>
        <v>2011</v>
      </c>
      <c r="N808" t="b">
        <v>0</v>
      </c>
      <c r="O808">
        <v>71</v>
      </c>
      <c r="P808" t="b">
        <v>1</v>
      </c>
      <c r="Q808" s="8">
        <f t="shared" si="63"/>
        <v>1.0443750000000001</v>
      </c>
      <c r="R808" s="10">
        <f t="shared" si="64"/>
        <v>117.67605633802818</v>
      </c>
      <c r="S808" t="s">
        <v>8276</v>
      </c>
      <c r="T808" t="s">
        <v>8326</v>
      </c>
      <c r="U808" t="s">
        <v>8327</v>
      </c>
    </row>
    <row r="809" spans="1:21" ht="29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s="6">
        <f t="shared" si="60"/>
        <v>42759.295266203706</v>
      </c>
      <c r="L809" s="6">
        <f t="shared" si="61"/>
        <v>42794.749999999993</v>
      </c>
      <c r="M809" s="15">
        <f t="shared" si="62"/>
        <v>2017</v>
      </c>
      <c r="N809" t="b">
        <v>0</v>
      </c>
      <c r="O809">
        <v>57</v>
      </c>
      <c r="P809" t="b">
        <v>1</v>
      </c>
      <c r="Q809" s="8">
        <f t="shared" si="63"/>
        <v>1.05125</v>
      </c>
      <c r="R809" s="10">
        <f t="shared" si="64"/>
        <v>73.771929824561397</v>
      </c>
      <c r="S809" t="s">
        <v>8276</v>
      </c>
      <c r="T809" t="s">
        <v>8326</v>
      </c>
      <c r="U809" t="s">
        <v>8327</v>
      </c>
    </row>
    <row r="810" spans="1:21" ht="43.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s="6">
        <f t="shared" si="60"/>
        <v>41961.767199074071</v>
      </c>
      <c r="L810" s="6">
        <f t="shared" si="61"/>
        <v>41994.874305555553</v>
      </c>
      <c r="M810" s="15">
        <f t="shared" si="62"/>
        <v>2014</v>
      </c>
      <c r="N810" t="b">
        <v>0</v>
      </c>
      <c r="O810">
        <v>43</v>
      </c>
      <c r="P810" t="b">
        <v>1</v>
      </c>
      <c r="Q810" s="8">
        <f t="shared" si="63"/>
        <v>1</v>
      </c>
      <c r="R810" s="10">
        <f t="shared" si="64"/>
        <v>104.65116279069767</v>
      </c>
      <c r="S810" t="s">
        <v>8276</v>
      </c>
      <c r="T810" t="s">
        <v>8326</v>
      </c>
      <c r="U810" t="s">
        <v>8327</v>
      </c>
    </row>
    <row r="811" spans="1:21" ht="43.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s="6">
        <f t="shared" si="60"/>
        <v>41628.500347222223</v>
      </c>
      <c r="L811" s="6">
        <f t="shared" si="61"/>
        <v>41658.500347222223</v>
      </c>
      <c r="M811" s="15">
        <f t="shared" si="62"/>
        <v>2013</v>
      </c>
      <c r="N811" t="b">
        <v>0</v>
      </c>
      <c r="O811">
        <v>52</v>
      </c>
      <c r="P811" t="b">
        <v>1</v>
      </c>
      <c r="Q811" s="8">
        <f t="shared" si="63"/>
        <v>1.03775</v>
      </c>
      <c r="R811" s="10">
        <f t="shared" si="64"/>
        <v>79.82692307692308</v>
      </c>
      <c r="S811" t="s">
        <v>8276</v>
      </c>
      <c r="T811" t="s">
        <v>8326</v>
      </c>
      <c r="U811" t="s">
        <v>8327</v>
      </c>
    </row>
    <row r="812" spans="1:21" ht="43.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s="6">
        <f t="shared" si="60"/>
        <v>41122.722939814812</v>
      </c>
      <c r="L812" s="6">
        <f t="shared" si="61"/>
        <v>41152.722939814812</v>
      </c>
      <c r="M812" s="15">
        <f t="shared" si="62"/>
        <v>2012</v>
      </c>
      <c r="N812" t="b">
        <v>0</v>
      </c>
      <c r="O812">
        <v>27</v>
      </c>
      <c r="P812" t="b">
        <v>1</v>
      </c>
      <c r="Q812" s="8">
        <f t="shared" si="63"/>
        <v>1.05</v>
      </c>
      <c r="R812" s="10">
        <f t="shared" si="64"/>
        <v>58.333333333333336</v>
      </c>
      <c r="S812" t="s">
        <v>8276</v>
      </c>
      <c r="T812" t="s">
        <v>8326</v>
      </c>
      <c r="U812" t="s">
        <v>8327</v>
      </c>
    </row>
    <row r="813" spans="1:21" ht="29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s="6">
        <f t="shared" si="60"/>
        <v>41443.310208333329</v>
      </c>
      <c r="L813" s="6">
        <f t="shared" si="61"/>
        <v>41465.369444444441</v>
      </c>
      <c r="M813" s="15">
        <f t="shared" si="62"/>
        <v>2013</v>
      </c>
      <c r="N813" t="b">
        <v>0</v>
      </c>
      <c r="O813">
        <v>12</v>
      </c>
      <c r="P813" t="b">
        <v>1</v>
      </c>
      <c r="Q813" s="8">
        <f t="shared" si="63"/>
        <v>1.04</v>
      </c>
      <c r="R813" s="10">
        <f t="shared" si="64"/>
        <v>86.666666666666671</v>
      </c>
      <c r="S813" t="s">
        <v>8276</v>
      </c>
      <c r="T813" t="s">
        <v>8326</v>
      </c>
      <c r="U813" t="s">
        <v>8327</v>
      </c>
    </row>
    <row r="814" spans="1:21" ht="43.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s="6">
        <f t="shared" si="60"/>
        <v>41281.684629629628</v>
      </c>
      <c r="L814" s="6">
        <f t="shared" si="61"/>
        <v>41334.248611111107</v>
      </c>
      <c r="M814" s="15">
        <f t="shared" si="62"/>
        <v>2013</v>
      </c>
      <c r="N814" t="b">
        <v>0</v>
      </c>
      <c r="O814">
        <v>33</v>
      </c>
      <c r="P814" t="b">
        <v>1</v>
      </c>
      <c r="Q814" s="8">
        <f t="shared" si="63"/>
        <v>1.5183333333333333</v>
      </c>
      <c r="R814" s="10">
        <f t="shared" si="64"/>
        <v>27.606060606060606</v>
      </c>
      <c r="S814" t="s">
        <v>8276</v>
      </c>
      <c r="T814" t="s">
        <v>8326</v>
      </c>
      <c r="U814" t="s">
        <v>8327</v>
      </c>
    </row>
    <row r="815" spans="1:21" ht="29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s="6">
        <f t="shared" si="60"/>
        <v>41080.626909722218</v>
      </c>
      <c r="L815" s="6">
        <f t="shared" si="61"/>
        <v>41110.626909722218</v>
      </c>
      <c r="M815" s="15">
        <f t="shared" si="62"/>
        <v>2012</v>
      </c>
      <c r="N815" t="b">
        <v>0</v>
      </c>
      <c r="O815">
        <v>96</v>
      </c>
      <c r="P815" t="b">
        <v>1</v>
      </c>
      <c r="Q815" s="8">
        <f t="shared" si="63"/>
        <v>1.59996</v>
      </c>
      <c r="R815" s="10">
        <f t="shared" si="64"/>
        <v>24.999375000000001</v>
      </c>
      <c r="S815" t="s">
        <v>8276</v>
      </c>
      <c r="T815" t="s">
        <v>8326</v>
      </c>
      <c r="U815" t="s">
        <v>8327</v>
      </c>
    </row>
    <row r="816" spans="1:21" ht="43.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s="6">
        <f t="shared" si="60"/>
        <v>40679.409733796296</v>
      </c>
      <c r="L816" s="6">
        <f t="shared" si="61"/>
        <v>40694.419444444444</v>
      </c>
      <c r="M816" s="15">
        <f t="shared" si="62"/>
        <v>2011</v>
      </c>
      <c r="N816" t="b">
        <v>0</v>
      </c>
      <c r="O816">
        <v>28</v>
      </c>
      <c r="P816" t="b">
        <v>1</v>
      </c>
      <c r="Q816" s="8">
        <f t="shared" si="63"/>
        <v>1.2729999999999999</v>
      </c>
      <c r="R816" s="10">
        <f t="shared" si="64"/>
        <v>45.464285714285715</v>
      </c>
      <c r="S816" t="s">
        <v>8276</v>
      </c>
      <c r="T816" t="s">
        <v>8326</v>
      </c>
      <c r="U816" t="s">
        <v>8327</v>
      </c>
    </row>
    <row r="817" spans="1:21" ht="29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s="6">
        <f t="shared" si="60"/>
        <v>41914.58452546296</v>
      </c>
      <c r="L817" s="6">
        <f t="shared" si="61"/>
        <v>41944.58452546296</v>
      </c>
      <c r="M817" s="15">
        <f t="shared" si="62"/>
        <v>2014</v>
      </c>
      <c r="N817" t="b">
        <v>0</v>
      </c>
      <c r="O817">
        <v>43</v>
      </c>
      <c r="P817" t="b">
        <v>1</v>
      </c>
      <c r="Q817" s="8">
        <f t="shared" si="63"/>
        <v>1.07</v>
      </c>
      <c r="R817" s="10">
        <f t="shared" si="64"/>
        <v>99.534883720930239</v>
      </c>
      <c r="S817" t="s">
        <v>8276</v>
      </c>
      <c r="T817" t="s">
        <v>8326</v>
      </c>
      <c r="U817" t="s">
        <v>8327</v>
      </c>
    </row>
    <row r="818" spans="1:21" ht="29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s="6">
        <f t="shared" si="60"/>
        <v>41341.537534722222</v>
      </c>
      <c r="L818" s="6">
        <f t="shared" si="61"/>
        <v>41372.9375</v>
      </c>
      <c r="M818" s="15">
        <f t="shared" si="62"/>
        <v>2013</v>
      </c>
      <c r="N818" t="b">
        <v>0</v>
      </c>
      <c r="O818">
        <v>205</v>
      </c>
      <c r="P818" t="b">
        <v>1</v>
      </c>
      <c r="Q818" s="8">
        <f t="shared" si="63"/>
        <v>1.1512214285714286</v>
      </c>
      <c r="R818" s="10">
        <f t="shared" si="64"/>
        <v>39.31</v>
      </c>
      <c r="S818" t="s">
        <v>8276</v>
      </c>
      <c r="T818" t="s">
        <v>8326</v>
      </c>
      <c r="U818" t="s">
        <v>8327</v>
      </c>
    </row>
    <row r="819" spans="1:21" ht="43.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s="6">
        <f t="shared" si="60"/>
        <v>40925.266331018516</v>
      </c>
      <c r="L819" s="6">
        <f t="shared" si="61"/>
        <v>40978.874305555553</v>
      </c>
      <c r="M819" s="15">
        <f t="shared" si="62"/>
        <v>2012</v>
      </c>
      <c r="N819" t="b">
        <v>0</v>
      </c>
      <c r="O819">
        <v>23</v>
      </c>
      <c r="P819" t="b">
        <v>1</v>
      </c>
      <c r="Q819" s="8">
        <f t="shared" si="63"/>
        <v>1.3711066666666665</v>
      </c>
      <c r="R819" s="10">
        <f t="shared" si="64"/>
        <v>89.419999999999987</v>
      </c>
      <c r="S819" t="s">
        <v>8276</v>
      </c>
      <c r="T819" t="s">
        <v>8326</v>
      </c>
      <c r="U819" t="s">
        <v>8327</v>
      </c>
    </row>
    <row r="820" spans="1:21" ht="43.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s="6">
        <f t="shared" si="60"/>
        <v>41120.54954861111</v>
      </c>
      <c r="L820" s="6">
        <f t="shared" si="61"/>
        <v>41128.375694444439</v>
      </c>
      <c r="M820" s="15">
        <f t="shared" si="62"/>
        <v>2012</v>
      </c>
      <c r="N820" t="b">
        <v>0</v>
      </c>
      <c r="O820">
        <v>19</v>
      </c>
      <c r="P820" t="b">
        <v>1</v>
      </c>
      <c r="Q820" s="8">
        <f t="shared" si="63"/>
        <v>1.5571428571428572</v>
      </c>
      <c r="R820" s="10">
        <f t="shared" si="64"/>
        <v>28.684210526315791</v>
      </c>
      <c r="S820" t="s">
        <v>8276</v>
      </c>
      <c r="T820" t="s">
        <v>8326</v>
      </c>
      <c r="U820" t="s">
        <v>8327</v>
      </c>
    </row>
    <row r="821" spans="1:21" ht="29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s="6">
        <f t="shared" si="60"/>
        <v>41619.664976851847</v>
      </c>
      <c r="L821" s="6">
        <f t="shared" si="61"/>
        <v>41628.863888888889</v>
      </c>
      <c r="M821" s="15">
        <f t="shared" si="62"/>
        <v>2013</v>
      </c>
      <c r="N821" t="b">
        <v>0</v>
      </c>
      <c r="O821">
        <v>14</v>
      </c>
      <c r="P821" t="b">
        <v>1</v>
      </c>
      <c r="Q821" s="8">
        <f t="shared" si="63"/>
        <v>1.0874999999999999</v>
      </c>
      <c r="R821" s="10">
        <f t="shared" si="64"/>
        <v>31.071428571428573</v>
      </c>
      <c r="S821" t="s">
        <v>8276</v>
      </c>
      <c r="T821" t="s">
        <v>8326</v>
      </c>
      <c r="U821" t="s">
        <v>8327</v>
      </c>
    </row>
    <row r="822" spans="1:21" ht="43.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s="6">
        <f t="shared" si="60"/>
        <v>41768.508587962962</v>
      </c>
      <c r="L822" s="6">
        <f t="shared" si="61"/>
        <v>41798.875</v>
      </c>
      <c r="M822" s="15">
        <f t="shared" si="62"/>
        <v>2014</v>
      </c>
      <c r="N822" t="b">
        <v>0</v>
      </c>
      <c r="O822">
        <v>38</v>
      </c>
      <c r="P822" t="b">
        <v>1</v>
      </c>
      <c r="Q822" s="8">
        <f t="shared" si="63"/>
        <v>1.3405</v>
      </c>
      <c r="R822" s="10">
        <f t="shared" si="64"/>
        <v>70.55263157894737</v>
      </c>
      <c r="S822" t="s">
        <v>8276</v>
      </c>
      <c r="T822" t="s">
        <v>8326</v>
      </c>
      <c r="U822" t="s">
        <v>8327</v>
      </c>
    </row>
    <row r="823" spans="1:21" ht="43.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s="6">
        <f t="shared" si="60"/>
        <v>42093.58871527778</v>
      </c>
      <c r="L823" s="6">
        <f t="shared" si="61"/>
        <v>42127.834027777775</v>
      </c>
      <c r="M823" s="15">
        <f t="shared" si="62"/>
        <v>2015</v>
      </c>
      <c r="N823" t="b">
        <v>0</v>
      </c>
      <c r="O823">
        <v>78</v>
      </c>
      <c r="P823" t="b">
        <v>1</v>
      </c>
      <c r="Q823" s="8">
        <f t="shared" si="63"/>
        <v>1</v>
      </c>
      <c r="R823" s="10">
        <f t="shared" si="64"/>
        <v>224.12820512820514</v>
      </c>
      <c r="S823" t="s">
        <v>8276</v>
      </c>
      <c r="T823" t="s">
        <v>8326</v>
      </c>
      <c r="U823" t="s">
        <v>8327</v>
      </c>
    </row>
    <row r="824" spans="1:21" ht="43.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s="6">
        <f t="shared" si="60"/>
        <v>41157.614004629628</v>
      </c>
      <c r="L824" s="6">
        <f t="shared" si="61"/>
        <v>41187.614004629628</v>
      </c>
      <c r="M824" s="15">
        <f t="shared" si="62"/>
        <v>2012</v>
      </c>
      <c r="N824" t="b">
        <v>0</v>
      </c>
      <c r="O824">
        <v>69</v>
      </c>
      <c r="P824" t="b">
        <v>1</v>
      </c>
      <c r="Q824" s="8">
        <f t="shared" si="63"/>
        <v>1.1916666666666667</v>
      </c>
      <c r="R824" s="10">
        <f t="shared" si="64"/>
        <v>51.811594202898547</v>
      </c>
      <c r="S824" t="s">
        <v>8276</v>
      </c>
      <c r="T824" t="s">
        <v>8326</v>
      </c>
      <c r="U824" t="s">
        <v>8327</v>
      </c>
    </row>
    <row r="825" spans="1:21" ht="43.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s="6">
        <f t="shared" si="60"/>
        <v>42055.639490740738</v>
      </c>
      <c r="L825" s="6">
        <f t="shared" si="61"/>
        <v>42085.597824074073</v>
      </c>
      <c r="M825" s="15">
        <f t="shared" si="62"/>
        <v>2015</v>
      </c>
      <c r="N825" t="b">
        <v>0</v>
      </c>
      <c r="O825">
        <v>33</v>
      </c>
      <c r="P825" t="b">
        <v>1</v>
      </c>
      <c r="Q825" s="8">
        <f t="shared" si="63"/>
        <v>1.7949999999999999</v>
      </c>
      <c r="R825" s="10">
        <f t="shared" si="64"/>
        <v>43.515151515151516</v>
      </c>
      <c r="S825" t="s">
        <v>8276</v>
      </c>
      <c r="T825" t="s">
        <v>8326</v>
      </c>
      <c r="U825" t="s">
        <v>8327</v>
      </c>
    </row>
    <row r="826" spans="1:21" ht="58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s="6">
        <f t="shared" si="60"/>
        <v>40249.908773148149</v>
      </c>
      <c r="L826" s="6">
        <f t="shared" si="61"/>
        <v>40285.957638888889</v>
      </c>
      <c r="M826" s="15">
        <f t="shared" si="62"/>
        <v>2010</v>
      </c>
      <c r="N826" t="b">
        <v>0</v>
      </c>
      <c r="O826">
        <v>54</v>
      </c>
      <c r="P826" t="b">
        <v>1</v>
      </c>
      <c r="Q826" s="8">
        <f t="shared" si="63"/>
        <v>1.3438124999999999</v>
      </c>
      <c r="R826" s="10">
        <f t="shared" si="64"/>
        <v>39.816666666666663</v>
      </c>
      <c r="S826" t="s">
        <v>8276</v>
      </c>
      <c r="T826" t="s">
        <v>8326</v>
      </c>
      <c r="U826" t="s">
        <v>8327</v>
      </c>
    </row>
    <row r="827" spans="1:21" ht="29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s="6">
        <f t="shared" si="60"/>
        <v>41185.973194444443</v>
      </c>
      <c r="L827" s="6">
        <f t="shared" si="61"/>
        <v>41210.973194444443</v>
      </c>
      <c r="M827" s="15">
        <f t="shared" si="62"/>
        <v>2012</v>
      </c>
      <c r="N827" t="b">
        <v>0</v>
      </c>
      <c r="O827">
        <v>99</v>
      </c>
      <c r="P827" t="b">
        <v>1</v>
      </c>
      <c r="Q827" s="8">
        <f t="shared" si="63"/>
        <v>1.0043200000000001</v>
      </c>
      <c r="R827" s="10">
        <f t="shared" si="64"/>
        <v>126.8080808080808</v>
      </c>
      <c r="S827" t="s">
        <v>8276</v>
      </c>
      <c r="T827" t="s">
        <v>8326</v>
      </c>
      <c r="U827" t="s">
        <v>8327</v>
      </c>
    </row>
    <row r="828" spans="1:21" ht="43.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s="6">
        <f t="shared" si="60"/>
        <v>40972.705208333333</v>
      </c>
      <c r="L828" s="6">
        <f t="shared" si="61"/>
        <v>40993.663541666661</v>
      </c>
      <c r="M828" s="15">
        <f t="shared" si="62"/>
        <v>2012</v>
      </c>
      <c r="N828" t="b">
        <v>0</v>
      </c>
      <c r="O828">
        <v>49</v>
      </c>
      <c r="P828" t="b">
        <v>1</v>
      </c>
      <c r="Q828" s="8">
        <f t="shared" si="63"/>
        <v>1.0145454545454546</v>
      </c>
      <c r="R828" s="10">
        <f t="shared" si="64"/>
        <v>113.87755102040816</v>
      </c>
      <c r="S828" t="s">
        <v>8276</v>
      </c>
      <c r="T828" t="s">
        <v>8326</v>
      </c>
      <c r="U828" t="s">
        <v>8327</v>
      </c>
    </row>
    <row r="829" spans="1:21" ht="58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s="6">
        <f t="shared" si="60"/>
        <v>40927.140127314815</v>
      </c>
      <c r="L829" s="6">
        <f t="shared" si="61"/>
        <v>40953.492361111108</v>
      </c>
      <c r="M829" s="15">
        <f t="shared" si="62"/>
        <v>2012</v>
      </c>
      <c r="N829" t="b">
        <v>0</v>
      </c>
      <c r="O829">
        <v>11</v>
      </c>
      <c r="P829" t="b">
        <v>1</v>
      </c>
      <c r="Q829" s="8">
        <f t="shared" si="63"/>
        <v>1.0333333333333334</v>
      </c>
      <c r="R829" s="10">
        <f t="shared" si="64"/>
        <v>28.181818181818183</v>
      </c>
      <c r="S829" t="s">
        <v>8276</v>
      </c>
      <c r="T829" t="s">
        <v>8326</v>
      </c>
      <c r="U829" t="s">
        <v>8327</v>
      </c>
    </row>
    <row r="830" spans="1:21" ht="58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s="6">
        <f t="shared" si="60"/>
        <v>41072.717384259253</v>
      </c>
      <c r="L830" s="6">
        <f t="shared" si="61"/>
        <v>41085.35</v>
      </c>
      <c r="M830" s="15">
        <f t="shared" si="62"/>
        <v>2012</v>
      </c>
      <c r="N830" t="b">
        <v>0</v>
      </c>
      <c r="O830">
        <v>38</v>
      </c>
      <c r="P830" t="b">
        <v>1</v>
      </c>
      <c r="Q830" s="8">
        <f t="shared" si="63"/>
        <v>1.07</v>
      </c>
      <c r="R830" s="10">
        <f t="shared" si="64"/>
        <v>36.60526315789474</v>
      </c>
      <c r="S830" t="s">
        <v>8276</v>
      </c>
      <c r="T830" t="s">
        <v>8326</v>
      </c>
      <c r="U830" t="s">
        <v>8327</v>
      </c>
    </row>
    <row r="831" spans="1:21" ht="58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s="6">
        <f t="shared" si="60"/>
        <v>42504.468055555553</v>
      </c>
      <c r="L831" s="6">
        <f t="shared" si="61"/>
        <v>42564.468055555553</v>
      </c>
      <c r="M831" s="15">
        <f t="shared" si="62"/>
        <v>2016</v>
      </c>
      <c r="N831" t="b">
        <v>0</v>
      </c>
      <c r="O831">
        <v>16</v>
      </c>
      <c r="P831" t="b">
        <v>1</v>
      </c>
      <c r="Q831" s="8">
        <f t="shared" si="63"/>
        <v>1.04</v>
      </c>
      <c r="R831" s="10">
        <f t="shared" si="64"/>
        <v>32.5</v>
      </c>
      <c r="S831" t="s">
        <v>8276</v>
      </c>
      <c r="T831" t="s">
        <v>8326</v>
      </c>
      <c r="U831" t="s">
        <v>8327</v>
      </c>
    </row>
    <row r="832" spans="1:21" ht="43.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s="6">
        <f t="shared" si="60"/>
        <v>41325.192418981482</v>
      </c>
      <c r="L832" s="6">
        <f t="shared" si="61"/>
        <v>41355.15075231481</v>
      </c>
      <c r="M832" s="15">
        <f t="shared" si="62"/>
        <v>2013</v>
      </c>
      <c r="N832" t="b">
        <v>0</v>
      </c>
      <c r="O832">
        <v>32</v>
      </c>
      <c r="P832" t="b">
        <v>1</v>
      </c>
      <c r="Q832" s="8">
        <f t="shared" si="63"/>
        <v>1.0783333333333334</v>
      </c>
      <c r="R832" s="10">
        <f t="shared" si="64"/>
        <v>60.65625</v>
      </c>
      <c r="S832" t="s">
        <v>8276</v>
      </c>
      <c r="T832" t="s">
        <v>8326</v>
      </c>
      <c r="U832" t="s">
        <v>8327</v>
      </c>
    </row>
    <row r="833" spans="1:21" ht="43.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s="6">
        <f t="shared" si="60"/>
        <v>40996.313587962963</v>
      </c>
      <c r="L833" s="6">
        <f t="shared" si="61"/>
        <v>41026.313587962963</v>
      </c>
      <c r="M833" s="15">
        <f t="shared" si="62"/>
        <v>2012</v>
      </c>
      <c r="N833" t="b">
        <v>0</v>
      </c>
      <c r="O833">
        <v>20</v>
      </c>
      <c r="P833" t="b">
        <v>1</v>
      </c>
      <c r="Q833" s="8">
        <f t="shared" si="63"/>
        <v>2.3333333333333335</v>
      </c>
      <c r="R833" s="10">
        <f t="shared" si="64"/>
        <v>175</v>
      </c>
      <c r="S833" t="s">
        <v>8276</v>
      </c>
      <c r="T833" t="s">
        <v>8326</v>
      </c>
      <c r="U833" t="s">
        <v>8327</v>
      </c>
    </row>
    <row r="834" spans="1:21" ht="43.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s="6">
        <f t="shared" si="60"/>
        <v>40869.341840277775</v>
      </c>
      <c r="L834" s="6">
        <f t="shared" si="61"/>
        <v>40929.009027777771</v>
      </c>
      <c r="M834" s="15">
        <f t="shared" si="62"/>
        <v>2011</v>
      </c>
      <c r="N834" t="b">
        <v>0</v>
      </c>
      <c r="O834">
        <v>154</v>
      </c>
      <c r="P834" t="b">
        <v>1</v>
      </c>
      <c r="Q834" s="8">
        <f t="shared" si="63"/>
        <v>1.0060706666666666</v>
      </c>
      <c r="R834" s="10">
        <f t="shared" si="64"/>
        <v>97.993896103896105</v>
      </c>
      <c r="S834" t="s">
        <v>8276</v>
      </c>
      <c r="T834" t="s">
        <v>8326</v>
      </c>
      <c r="U834" t="s">
        <v>8327</v>
      </c>
    </row>
    <row r="835" spans="1:21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s="6">
        <f t="shared" ref="K835:K898" si="65">(J835/86400)+25569+(-8/24)</f>
        <v>41718.544849537036</v>
      </c>
      <c r="L835" s="6">
        <f t="shared" ref="L835:L898" si="66">(I835/86400)+25569+(-8/24)</f>
        <v>41748.544849537036</v>
      </c>
      <c r="M835" s="15">
        <f t="shared" ref="M835:M898" si="67">YEAR(K835)</f>
        <v>2014</v>
      </c>
      <c r="N835" t="b">
        <v>0</v>
      </c>
      <c r="O835">
        <v>41</v>
      </c>
      <c r="P835" t="b">
        <v>1</v>
      </c>
      <c r="Q835" s="8">
        <f t="shared" ref="Q835:Q898" si="68">E835/D835</f>
        <v>1.0166666666666666</v>
      </c>
      <c r="R835" s="10">
        <f t="shared" ref="R835:R898" si="69">IFERROR(E835/O835,0)</f>
        <v>148.78048780487805</v>
      </c>
      <c r="S835" t="s">
        <v>8276</v>
      </c>
      <c r="T835" t="s">
        <v>8326</v>
      </c>
      <c r="U835" t="s">
        <v>8327</v>
      </c>
    </row>
    <row r="836" spans="1:21" ht="58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s="6">
        <f t="shared" si="65"/>
        <v>41422.489490740736</v>
      </c>
      <c r="L836" s="6">
        <f t="shared" si="66"/>
        <v>41455.832638888889</v>
      </c>
      <c r="M836" s="15">
        <f t="shared" si="67"/>
        <v>2013</v>
      </c>
      <c r="N836" t="b">
        <v>0</v>
      </c>
      <c r="O836">
        <v>75</v>
      </c>
      <c r="P836" t="b">
        <v>1</v>
      </c>
      <c r="Q836" s="8">
        <f t="shared" si="68"/>
        <v>1.3101818181818181</v>
      </c>
      <c r="R836" s="10">
        <f t="shared" si="69"/>
        <v>96.08</v>
      </c>
      <c r="S836" t="s">
        <v>8276</v>
      </c>
      <c r="T836" t="s">
        <v>8326</v>
      </c>
      <c r="U836" t="s">
        <v>8327</v>
      </c>
    </row>
    <row r="837" spans="1:21" ht="43.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s="6">
        <f t="shared" si="65"/>
        <v>41005.124513888884</v>
      </c>
      <c r="L837" s="6">
        <f t="shared" si="66"/>
        <v>41047.791666666664</v>
      </c>
      <c r="M837" s="15">
        <f t="shared" si="67"/>
        <v>2012</v>
      </c>
      <c r="N837" t="b">
        <v>0</v>
      </c>
      <c r="O837">
        <v>40</v>
      </c>
      <c r="P837" t="b">
        <v>1</v>
      </c>
      <c r="Q837" s="8">
        <f t="shared" si="68"/>
        <v>1.1725000000000001</v>
      </c>
      <c r="R837" s="10">
        <f t="shared" si="69"/>
        <v>58.625</v>
      </c>
      <c r="S837" t="s">
        <v>8276</v>
      </c>
      <c r="T837" t="s">
        <v>8326</v>
      </c>
      <c r="U837" t="s">
        <v>8327</v>
      </c>
    </row>
    <row r="838" spans="1:21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s="6">
        <f t="shared" si="65"/>
        <v>41523.723587962959</v>
      </c>
      <c r="L838" s="6">
        <f t="shared" si="66"/>
        <v>41553.723587962959</v>
      </c>
      <c r="M838" s="15">
        <f t="shared" si="67"/>
        <v>2013</v>
      </c>
      <c r="N838" t="b">
        <v>0</v>
      </c>
      <c r="O838">
        <v>46</v>
      </c>
      <c r="P838" t="b">
        <v>1</v>
      </c>
      <c r="Q838" s="8">
        <f t="shared" si="68"/>
        <v>1.009304</v>
      </c>
      <c r="R838" s="10">
        <f t="shared" si="69"/>
        <v>109.70695652173914</v>
      </c>
      <c r="S838" t="s">
        <v>8276</v>
      </c>
      <c r="T838" t="s">
        <v>8326</v>
      </c>
      <c r="U838" t="s">
        <v>8327</v>
      </c>
    </row>
    <row r="839" spans="1:21" ht="43.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s="6">
        <f t="shared" si="65"/>
        <v>41730.66506944444</v>
      </c>
      <c r="L839" s="6">
        <f t="shared" si="66"/>
        <v>41760.66506944444</v>
      </c>
      <c r="M839" s="15">
        <f t="shared" si="67"/>
        <v>2014</v>
      </c>
      <c r="N839" t="b">
        <v>0</v>
      </c>
      <c r="O839">
        <v>62</v>
      </c>
      <c r="P839" t="b">
        <v>1</v>
      </c>
      <c r="Q839" s="8">
        <f t="shared" si="68"/>
        <v>1.218</v>
      </c>
      <c r="R839" s="10">
        <f t="shared" si="69"/>
        <v>49.112903225806448</v>
      </c>
      <c r="S839" t="s">
        <v>8276</v>
      </c>
      <c r="T839" t="s">
        <v>8326</v>
      </c>
      <c r="U839" t="s">
        <v>8327</v>
      </c>
    </row>
    <row r="840" spans="1:21" ht="43.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s="6">
        <f t="shared" si="65"/>
        <v>40895.564641203702</v>
      </c>
      <c r="L840" s="6">
        <f t="shared" si="66"/>
        <v>40925.564641203702</v>
      </c>
      <c r="M840" s="15">
        <f t="shared" si="67"/>
        <v>2011</v>
      </c>
      <c r="N840" t="b">
        <v>0</v>
      </c>
      <c r="O840">
        <v>61</v>
      </c>
      <c r="P840" t="b">
        <v>1</v>
      </c>
      <c r="Q840" s="8">
        <f t="shared" si="68"/>
        <v>1.454</v>
      </c>
      <c r="R840" s="10">
        <f t="shared" si="69"/>
        <v>47.672131147540981</v>
      </c>
      <c r="S840" t="s">
        <v>8276</v>
      </c>
      <c r="T840" t="s">
        <v>8326</v>
      </c>
      <c r="U840" t="s">
        <v>8327</v>
      </c>
    </row>
    <row r="841" spans="1:21" ht="43.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s="6">
        <f t="shared" si="65"/>
        <v>41144.430046296293</v>
      </c>
      <c r="L841" s="6">
        <f t="shared" si="66"/>
        <v>41174.430046296293</v>
      </c>
      <c r="M841" s="15">
        <f t="shared" si="67"/>
        <v>2012</v>
      </c>
      <c r="N841" t="b">
        <v>0</v>
      </c>
      <c r="O841">
        <v>96</v>
      </c>
      <c r="P841" t="b">
        <v>1</v>
      </c>
      <c r="Q841" s="8">
        <f t="shared" si="68"/>
        <v>1.166166</v>
      </c>
      <c r="R841" s="10">
        <f t="shared" si="69"/>
        <v>60.737812499999997</v>
      </c>
      <c r="S841" t="s">
        <v>8276</v>
      </c>
      <c r="T841" t="s">
        <v>8326</v>
      </c>
      <c r="U841" t="s">
        <v>8327</v>
      </c>
    </row>
    <row r="842" spans="1:21" ht="43.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s="6">
        <f t="shared" si="65"/>
        <v>42606.893368055556</v>
      </c>
      <c r="L842" s="6">
        <f t="shared" si="66"/>
        <v>42636.893368055556</v>
      </c>
      <c r="M842" s="15">
        <f t="shared" si="67"/>
        <v>2016</v>
      </c>
      <c r="N842" t="b">
        <v>0</v>
      </c>
      <c r="O842">
        <v>190</v>
      </c>
      <c r="P842" t="b">
        <v>1</v>
      </c>
      <c r="Q842" s="8">
        <f t="shared" si="68"/>
        <v>1.2041660000000001</v>
      </c>
      <c r="R842" s="10">
        <f t="shared" si="69"/>
        <v>63.37715789473684</v>
      </c>
      <c r="S842" t="s">
        <v>8277</v>
      </c>
      <c r="T842" t="s">
        <v>8326</v>
      </c>
      <c r="U842" t="s">
        <v>8328</v>
      </c>
    </row>
    <row r="843" spans="1:21" ht="58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s="6">
        <f t="shared" si="65"/>
        <v>41923.505358796298</v>
      </c>
      <c r="L843" s="6">
        <f t="shared" si="66"/>
        <v>41953.547025462962</v>
      </c>
      <c r="M843" s="15">
        <f t="shared" si="67"/>
        <v>2014</v>
      </c>
      <c r="N843" t="b">
        <v>1</v>
      </c>
      <c r="O843">
        <v>94</v>
      </c>
      <c r="P843" t="b">
        <v>1</v>
      </c>
      <c r="Q843" s="8">
        <f t="shared" si="68"/>
        <v>1.0132000000000001</v>
      </c>
      <c r="R843" s="10">
        <f t="shared" si="69"/>
        <v>53.893617021276597</v>
      </c>
      <c r="S843" t="s">
        <v>8277</v>
      </c>
      <c r="T843" t="s">
        <v>8326</v>
      </c>
      <c r="U843" t="s">
        <v>8328</v>
      </c>
    </row>
    <row r="844" spans="1:21" ht="43.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s="6">
        <f t="shared" si="65"/>
        <v>41526.259062499994</v>
      </c>
      <c r="L844" s="6">
        <f t="shared" si="66"/>
        <v>41560.832638888889</v>
      </c>
      <c r="M844" s="15">
        <f t="shared" si="67"/>
        <v>2013</v>
      </c>
      <c r="N844" t="b">
        <v>1</v>
      </c>
      <c r="O844">
        <v>39</v>
      </c>
      <c r="P844" t="b">
        <v>1</v>
      </c>
      <c r="Q844" s="8">
        <f t="shared" si="68"/>
        <v>1.0431999999999999</v>
      </c>
      <c r="R844" s="10">
        <f t="shared" si="69"/>
        <v>66.871794871794876</v>
      </c>
      <c r="S844" t="s">
        <v>8277</v>
      </c>
      <c r="T844" t="s">
        <v>8326</v>
      </c>
      <c r="U844" t="s">
        <v>8328</v>
      </c>
    </row>
    <row r="845" spans="1:21" ht="43.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s="6">
        <f t="shared" si="65"/>
        <v>42694.924537037034</v>
      </c>
      <c r="L845" s="6">
        <f t="shared" si="66"/>
        <v>42711.999999999993</v>
      </c>
      <c r="M845" s="15">
        <f t="shared" si="67"/>
        <v>2016</v>
      </c>
      <c r="N845" t="b">
        <v>0</v>
      </c>
      <c r="O845">
        <v>127</v>
      </c>
      <c r="P845" t="b">
        <v>1</v>
      </c>
      <c r="Q845" s="8">
        <f t="shared" si="68"/>
        <v>2.6713333333333331</v>
      </c>
      <c r="R845" s="10">
        <f t="shared" si="69"/>
        <v>63.102362204724407</v>
      </c>
      <c r="S845" t="s">
        <v>8277</v>
      </c>
      <c r="T845" t="s">
        <v>8326</v>
      </c>
      <c r="U845" t="s">
        <v>8328</v>
      </c>
    </row>
    <row r="846" spans="1:21" ht="58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s="6">
        <f t="shared" si="65"/>
        <v>41905.351296296292</v>
      </c>
      <c r="L846" s="6">
        <f t="shared" si="66"/>
        <v>41943.874305555553</v>
      </c>
      <c r="M846" s="15">
        <f t="shared" si="67"/>
        <v>2014</v>
      </c>
      <c r="N846" t="b">
        <v>1</v>
      </c>
      <c r="O846">
        <v>159</v>
      </c>
      <c r="P846" t="b">
        <v>1</v>
      </c>
      <c r="Q846" s="8">
        <f t="shared" si="68"/>
        <v>1.9413333333333334</v>
      </c>
      <c r="R846" s="10">
        <f t="shared" si="69"/>
        <v>36.628930817610062</v>
      </c>
      <c r="S846" t="s">
        <v>8277</v>
      </c>
      <c r="T846" t="s">
        <v>8326</v>
      </c>
      <c r="U846" t="s">
        <v>8328</v>
      </c>
    </row>
    <row r="847" spans="1:21" ht="43.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s="6">
        <f t="shared" si="65"/>
        <v>42577.872638888883</v>
      </c>
      <c r="L847" s="6">
        <f t="shared" si="66"/>
        <v>42617.832638888889</v>
      </c>
      <c r="M847" s="15">
        <f t="shared" si="67"/>
        <v>2016</v>
      </c>
      <c r="N847" t="b">
        <v>0</v>
      </c>
      <c r="O847">
        <v>177</v>
      </c>
      <c r="P847" t="b">
        <v>1</v>
      </c>
      <c r="Q847" s="8">
        <f t="shared" si="68"/>
        <v>1.203802</v>
      </c>
      <c r="R847" s="10">
        <f t="shared" si="69"/>
        <v>34.005706214689269</v>
      </c>
      <c r="S847" t="s">
        <v>8277</v>
      </c>
      <c r="T847" t="s">
        <v>8326</v>
      </c>
      <c r="U847" t="s">
        <v>8328</v>
      </c>
    </row>
    <row r="848" spans="1:21" ht="43.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s="6">
        <f t="shared" si="65"/>
        <v>41694.058506944442</v>
      </c>
      <c r="L848" s="6">
        <f t="shared" si="66"/>
        <v>41708.25</v>
      </c>
      <c r="M848" s="15">
        <f t="shared" si="67"/>
        <v>2014</v>
      </c>
      <c r="N848" t="b">
        <v>0</v>
      </c>
      <c r="O848">
        <v>47</v>
      </c>
      <c r="P848" t="b">
        <v>1</v>
      </c>
      <c r="Q848" s="8">
        <f t="shared" si="68"/>
        <v>1.2200090909090908</v>
      </c>
      <c r="R848" s="10">
        <f t="shared" si="69"/>
        <v>28.553404255319148</v>
      </c>
      <c r="S848" t="s">
        <v>8277</v>
      </c>
      <c r="T848" t="s">
        <v>8326</v>
      </c>
      <c r="U848" t="s">
        <v>8328</v>
      </c>
    </row>
    <row r="849" spans="1:21" ht="29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s="6">
        <f t="shared" si="65"/>
        <v>42165.464999999997</v>
      </c>
      <c r="L849" s="6">
        <f t="shared" si="66"/>
        <v>42195.464999999997</v>
      </c>
      <c r="M849" s="15">
        <f t="shared" si="67"/>
        <v>2015</v>
      </c>
      <c r="N849" t="b">
        <v>0</v>
      </c>
      <c r="O849">
        <v>1</v>
      </c>
      <c r="P849" t="b">
        <v>1</v>
      </c>
      <c r="Q849" s="8">
        <f t="shared" si="68"/>
        <v>1</v>
      </c>
      <c r="R849" s="10">
        <f t="shared" si="69"/>
        <v>10</v>
      </c>
      <c r="S849" t="s">
        <v>8277</v>
      </c>
      <c r="T849" t="s">
        <v>8326</v>
      </c>
      <c r="U849" t="s">
        <v>8328</v>
      </c>
    </row>
    <row r="850" spans="1:21" ht="43.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s="6">
        <f t="shared" si="65"/>
        <v>42078.458715277775</v>
      </c>
      <c r="L850" s="6">
        <f t="shared" si="66"/>
        <v>42108.458715277775</v>
      </c>
      <c r="M850" s="15">
        <f t="shared" si="67"/>
        <v>2015</v>
      </c>
      <c r="N850" t="b">
        <v>0</v>
      </c>
      <c r="O850">
        <v>16</v>
      </c>
      <c r="P850" t="b">
        <v>1</v>
      </c>
      <c r="Q850" s="8">
        <f t="shared" si="68"/>
        <v>1</v>
      </c>
      <c r="R850" s="10">
        <f t="shared" si="69"/>
        <v>18.75</v>
      </c>
      <c r="S850" t="s">
        <v>8277</v>
      </c>
      <c r="T850" t="s">
        <v>8326</v>
      </c>
      <c r="U850" t="s">
        <v>8328</v>
      </c>
    </row>
    <row r="851" spans="1:21" ht="58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s="6">
        <f t="shared" si="65"/>
        <v>42050.81555555555</v>
      </c>
      <c r="L851" s="6">
        <f t="shared" si="66"/>
        <v>42078.773888888885</v>
      </c>
      <c r="M851" s="15">
        <f t="shared" si="67"/>
        <v>2015</v>
      </c>
      <c r="N851" t="b">
        <v>0</v>
      </c>
      <c r="O851">
        <v>115</v>
      </c>
      <c r="P851" t="b">
        <v>1</v>
      </c>
      <c r="Q851" s="8">
        <f t="shared" si="68"/>
        <v>1.1990000000000001</v>
      </c>
      <c r="R851" s="10">
        <f t="shared" si="69"/>
        <v>41.704347826086959</v>
      </c>
      <c r="S851" t="s">
        <v>8277</v>
      </c>
      <c r="T851" t="s">
        <v>8326</v>
      </c>
      <c r="U851" t="s">
        <v>8328</v>
      </c>
    </row>
    <row r="852" spans="1:21" ht="43.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s="6">
        <f t="shared" si="65"/>
        <v>42452.494409722225</v>
      </c>
      <c r="L852" s="6">
        <f t="shared" si="66"/>
        <v>42484.874305555553</v>
      </c>
      <c r="M852" s="15">
        <f t="shared" si="67"/>
        <v>2016</v>
      </c>
      <c r="N852" t="b">
        <v>0</v>
      </c>
      <c r="O852">
        <v>133</v>
      </c>
      <c r="P852" t="b">
        <v>1</v>
      </c>
      <c r="Q852" s="8">
        <f t="shared" si="68"/>
        <v>1.55175</v>
      </c>
      <c r="R852" s="10">
        <f t="shared" si="69"/>
        <v>46.669172932330824</v>
      </c>
      <c r="S852" t="s">
        <v>8277</v>
      </c>
      <c r="T852" t="s">
        <v>8326</v>
      </c>
      <c r="U852" t="s">
        <v>8328</v>
      </c>
    </row>
    <row r="853" spans="1:21" ht="43.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s="6">
        <f t="shared" si="65"/>
        <v>42522.546909722216</v>
      </c>
      <c r="L853" s="6">
        <f t="shared" si="66"/>
        <v>42582.489583333336</v>
      </c>
      <c r="M853" s="15">
        <f t="shared" si="67"/>
        <v>2016</v>
      </c>
      <c r="N853" t="b">
        <v>0</v>
      </c>
      <c r="O853">
        <v>70</v>
      </c>
      <c r="P853" t="b">
        <v>1</v>
      </c>
      <c r="Q853" s="8">
        <f t="shared" si="68"/>
        <v>1.3045</v>
      </c>
      <c r="R853" s="10">
        <f t="shared" si="69"/>
        <v>37.271428571428572</v>
      </c>
      <c r="S853" t="s">
        <v>8277</v>
      </c>
      <c r="T853" t="s">
        <v>8326</v>
      </c>
      <c r="U853" t="s">
        <v>8328</v>
      </c>
    </row>
    <row r="854" spans="1:21" ht="29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s="6">
        <f t="shared" si="65"/>
        <v>42656.47216435185</v>
      </c>
      <c r="L854" s="6">
        <f t="shared" si="66"/>
        <v>42667.541666666664</v>
      </c>
      <c r="M854" s="15">
        <f t="shared" si="67"/>
        <v>2016</v>
      </c>
      <c r="N854" t="b">
        <v>0</v>
      </c>
      <c r="O854">
        <v>62</v>
      </c>
      <c r="P854" t="b">
        <v>1</v>
      </c>
      <c r="Q854" s="8">
        <f t="shared" si="68"/>
        <v>1.0497142857142858</v>
      </c>
      <c r="R854" s="10">
        <f t="shared" si="69"/>
        <v>59.258064516129032</v>
      </c>
      <c r="S854" t="s">
        <v>8277</v>
      </c>
      <c r="T854" t="s">
        <v>8326</v>
      </c>
      <c r="U854" t="s">
        <v>8328</v>
      </c>
    </row>
    <row r="855" spans="1:21" ht="43.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s="6">
        <f t="shared" si="65"/>
        <v>42021.49894675926</v>
      </c>
      <c r="L855" s="6">
        <f t="shared" si="66"/>
        <v>42051.49894675926</v>
      </c>
      <c r="M855" s="15">
        <f t="shared" si="67"/>
        <v>2015</v>
      </c>
      <c r="N855" t="b">
        <v>0</v>
      </c>
      <c r="O855">
        <v>10</v>
      </c>
      <c r="P855" t="b">
        <v>1</v>
      </c>
      <c r="Q855" s="8">
        <f t="shared" si="68"/>
        <v>1</v>
      </c>
      <c r="R855" s="10">
        <f t="shared" si="69"/>
        <v>30</v>
      </c>
      <c r="S855" t="s">
        <v>8277</v>
      </c>
      <c r="T855" t="s">
        <v>8326</v>
      </c>
      <c r="U855" t="s">
        <v>8328</v>
      </c>
    </row>
    <row r="856" spans="1:21" ht="43.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s="6">
        <f t="shared" si="65"/>
        <v>42701.879004629627</v>
      </c>
      <c r="L856" s="6">
        <f t="shared" si="66"/>
        <v>42731.879004629627</v>
      </c>
      <c r="M856" s="15">
        <f t="shared" si="67"/>
        <v>2016</v>
      </c>
      <c r="N856" t="b">
        <v>0</v>
      </c>
      <c r="O856">
        <v>499</v>
      </c>
      <c r="P856" t="b">
        <v>1</v>
      </c>
      <c r="Q856" s="8">
        <f t="shared" si="68"/>
        <v>1.1822050359712231</v>
      </c>
      <c r="R856" s="10">
        <f t="shared" si="69"/>
        <v>65.8623246492986</v>
      </c>
      <c r="S856" t="s">
        <v>8277</v>
      </c>
      <c r="T856" t="s">
        <v>8326</v>
      </c>
      <c r="U856" t="s">
        <v>8328</v>
      </c>
    </row>
    <row r="857" spans="1:21" ht="29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s="6">
        <f t="shared" si="65"/>
        <v>42544.791863425919</v>
      </c>
      <c r="L857" s="6">
        <f t="shared" si="66"/>
        <v>42574.791863425919</v>
      </c>
      <c r="M857" s="15">
        <f t="shared" si="67"/>
        <v>2016</v>
      </c>
      <c r="N857" t="b">
        <v>0</v>
      </c>
      <c r="O857">
        <v>47</v>
      </c>
      <c r="P857" t="b">
        <v>1</v>
      </c>
      <c r="Q857" s="8">
        <f t="shared" si="68"/>
        <v>1.0344827586206897</v>
      </c>
      <c r="R857" s="10">
        <f t="shared" si="69"/>
        <v>31.914893617021278</v>
      </c>
      <c r="S857" t="s">
        <v>8277</v>
      </c>
      <c r="T857" t="s">
        <v>8326</v>
      </c>
      <c r="U857" t="s">
        <v>8328</v>
      </c>
    </row>
    <row r="858" spans="1:21" ht="58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s="6">
        <f t="shared" si="65"/>
        <v>42608.978657407402</v>
      </c>
      <c r="L858" s="6">
        <f t="shared" si="66"/>
        <v>42668.458333333336</v>
      </c>
      <c r="M858" s="15">
        <f t="shared" si="67"/>
        <v>2016</v>
      </c>
      <c r="N858" t="b">
        <v>0</v>
      </c>
      <c r="O858">
        <v>28</v>
      </c>
      <c r="P858" t="b">
        <v>1</v>
      </c>
      <c r="Q858" s="8">
        <f t="shared" si="68"/>
        <v>2.1800000000000002</v>
      </c>
      <c r="R858" s="10">
        <f t="shared" si="69"/>
        <v>19.464285714285715</v>
      </c>
      <c r="S858" t="s">
        <v>8277</v>
      </c>
      <c r="T858" t="s">
        <v>8326</v>
      </c>
      <c r="U858" t="s">
        <v>8328</v>
      </c>
    </row>
    <row r="859" spans="1:21" ht="43.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s="6">
        <f t="shared" si="65"/>
        <v>42291.248043981475</v>
      </c>
      <c r="L859" s="6">
        <f t="shared" si="66"/>
        <v>42333.289710648147</v>
      </c>
      <c r="M859" s="15">
        <f t="shared" si="67"/>
        <v>2015</v>
      </c>
      <c r="N859" t="b">
        <v>0</v>
      </c>
      <c r="O859">
        <v>24</v>
      </c>
      <c r="P859" t="b">
        <v>1</v>
      </c>
      <c r="Q859" s="8">
        <f t="shared" si="68"/>
        <v>1</v>
      </c>
      <c r="R859" s="10">
        <f t="shared" si="69"/>
        <v>50</v>
      </c>
      <c r="S859" t="s">
        <v>8277</v>
      </c>
      <c r="T859" t="s">
        <v>8326</v>
      </c>
      <c r="U859" t="s">
        <v>8328</v>
      </c>
    </row>
    <row r="860" spans="1:21" ht="43.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s="6">
        <f t="shared" si="65"/>
        <v>42079.412245370368</v>
      </c>
      <c r="L860" s="6">
        <f t="shared" si="66"/>
        <v>42109.624305555553</v>
      </c>
      <c r="M860" s="15">
        <f t="shared" si="67"/>
        <v>2015</v>
      </c>
      <c r="N860" t="b">
        <v>0</v>
      </c>
      <c r="O860">
        <v>76</v>
      </c>
      <c r="P860" t="b">
        <v>1</v>
      </c>
      <c r="Q860" s="8">
        <f t="shared" si="68"/>
        <v>1.4400583333333332</v>
      </c>
      <c r="R860" s="10">
        <f t="shared" si="69"/>
        <v>22.737763157894737</v>
      </c>
      <c r="S860" t="s">
        <v>8277</v>
      </c>
      <c r="T860" t="s">
        <v>8326</v>
      </c>
      <c r="U860" t="s">
        <v>8328</v>
      </c>
    </row>
    <row r="861" spans="1:21" ht="43.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s="6">
        <f t="shared" si="65"/>
        <v>42128.486898148149</v>
      </c>
      <c r="L861" s="6">
        <f t="shared" si="66"/>
        <v>42158.666666666664</v>
      </c>
      <c r="M861" s="15">
        <f t="shared" si="67"/>
        <v>2015</v>
      </c>
      <c r="N861" t="b">
        <v>0</v>
      </c>
      <c r="O861">
        <v>98</v>
      </c>
      <c r="P861" t="b">
        <v>1</v>
      </c>
      <c r="Q861" s="8">
        <f t="shared" si="68"/>
        <v>1.0467500000000001</v>
      </c>
      <c r="R861" s="10">
        <f t="shared" si="69"/>
        <v>42.724489795918366</v>
      </c>
      <c r="S861" t="s">
        <v>8277</v>
      </c>
      <c r="T861" t="s">
        <v>8326</v>
      </c>
      <c r="U861" t="s">
        <v>8328</v>
      </c>
    </row>
    <row r="862" spans="1:21" ht="43.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s="6">
        <f t="shared" si="65"/>
        <v>41570.149456018517</v>
      </c>
      <c r="L862" s="6">
        <f t="shared" si="66"/>
        <v>41600.191122685181</v>
      </c>
      <c r="M862" s="15">
        <f t="shared" si="67"/>
        <v>2013</v>
      </c>
      <c r="N862" t="b">
        <v>0</v>
      </c>
      <c r="O862">
        <v>48</v>
      </c>
      <c r="P862" t="b">
        <v>0</v>
      </c>
      <c r="Q862" s="8">
        <f t="shared" si="68"/>
        <v>0.18142857142857144</v>
      </c>
      <c r="R862" s="10">
        <f t="shared" si="69"/>
        <v>52.916666666666664</v>
      </c>
      <c r="S862" t="s">
        <v>8278</v>
      </c>
      <c r="T862" t="s">
        <v>8326</v>
      </c>
      <c r="U862" t="s">
        <v>8329</v>
      </c>
    </row>
    <row r="863" spans="1:21" ht="43.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s="6">
        <f t="shared" si="65"/>
        <v>42599.631990740738</v>
      </c>
      <c r="L863" s="6">
        <f t="shared" si="66"/>
        <v>42629.631990740738</v>
      </c>
      <c r="M863" s="15">
        <f t="shared" si="67"/>
        <v>2016</v>
      </c>
      <c r="N863" t="b">
        <v>0</v>
      </c>
      <c r="O863">
        <v>2</v>
      </c>
      <c r="P863" t="b">
        <v>0</v>
      </c>
      <c r="Q863" s="8">
        <f t="shared" si="68"/>
        <v>2.2444444444444444E-2</v>
      </c>
      <c r="R863" s="10">
        <f t="shared" si="69"/>
        <v>50.5</v>
      </c>
      <c r="S863" t="s">
        <v>8278</v>
      </c>
      <c r="T863" t="s">
        <v>8326</v>
      </c>
      <c r="U863" t="s">
        <v>8329</v>
      </c>
    </row>
    <row r="864" spans="1:21" ht="43.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s="6">
        <f t="shared" si="65"/>
        <v>41559.221620370365</v>
      </c>
      <c r="L864" s="6">
        <f t="shared" si="66"/>
        <v>41589.263287037036</v>
      </c>
      <c r="M864" s="15">
        <f t="shared" si="67"/>
        <v>2013</v>
      </c>
      <c r="N864" t="b">
        <v>0</v>
      </c>
      <c r="O864">
        <v>4</v>
      </c>
      <c r="P864" t="b">
        <v>0</v>
      </c>
      <c r="Q864" s="8">
        <f t="shared" si="68"/>
        <v>3.3999999999999998E-3</v>
      </c>
      <c r="R864" s="10">
        <f t="shared" si="69"/>
        <v>42.5</v>
      </c>
      <c r="S864" t="s">
        <v>8278</v>
      </c>
      <c r="T864" t="s">
        <v>8326</v>
      </c>
      <c r="U864" t="s">
        <v>8329</v>
      </c>
    </row>
    <row r="865" spans="1:21" ht="43.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s="6">
        <f t="shared" si="65"/>
        <v>40920.784328703703</v>
      </c>
      <c r="L865" s="6">
        <f t="shared" si="66"/>
        <v>40950.784328703703</v>
      </c>
      <c r="M865" s="15">
        <f t="shared" si="67"/>
        <v>2012</v>
      </c>
      <c r="N865" t="b">
        <v>0</v>
      </c>
      <c r="O865">
        <v>5</v>
      </c>
      <c r="P865" t="b">
        <v>0</v>
      </c>
      <c r="Q865" s="8">
        <f t="shared" si="68"/>
        <v>4.4999999999999998E-2</v>
      </c>
      <c r="R865" s="10">
        <f t="shared" si="69"/>
        <v>18</v>
      </c>
      <c r="S865" t="s">
        <v>8278</v>
      </c>
      <c r="T865" t="s">
        <v>8326</v>
      </c>
      <c r="U865" t="s">
        <v>8329</v>
      </c>
    </row>
    <row r="866" spans="1:21" ht="43.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s="6">
        <f t="shared" si="65"/>
        <v>41540.773587962962</v>
      </c>
      <c r="L866" s="6">
        <f t="shared" si="66"/>
        <v>41563.082638888889</v>
      </c>
      <c r="M866" s="15">
        <f t="shared" si="67"/>
        <v>2013</v>
      </c>
      <c r="N866" t="b">
        <v>0</v>
      </c>
      <c r="O866">
        <v>79</v>
      </c>
      <c r="P866" t="b">
        <v>0</v>
      </c>
      <c r="Q866" s="8">
        <f t="shared" si="68"/>
        <v>0.41538461538461541</v>
      </c>
      <c r="R866" s="10">
        <f t="shared" si="69"/>
        <v>34.177215189873415</v>
      </c>
      <c r="S866" t="s">
        <v>8278</v>
      </c>
      <c r="T866" t="s">
        <v>8326</v>
      </c>
      <c r="U866" t="s">
        <v>8329</v>
      </c>
    </row>
    <row r="867" spans="1:21" ht="43.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s="6">
        <f t="shared" si="65"/>
        <v>41230.439780092587</v>
      </c>
      <c r="L867" s="6">
        <f t="shared" si="66"/>
        <v>41290.439780092587</v>
      </c>
      <c r="M867" s="15">
        <f t="shared" si="67"/>
        <v>2012</v>
      </c>
      <c r="N867" t="b">
        <v>0</v>
      </c>
      <c r="O867">
        <v>2</v>
      </c>
      <c r="P867" t="b">
        <v>0</v>
      </c>
      <c r="Q867" s="8">
        <f t="shared" si="68"/>
        <v>2.0454545454545454E-2</v>
      </c>
      <c r="R867" s="10">
        <f t="shared" si="69"/>
        <v>22.5</v>
      </c>
      <c r="S867" t="s">
        <v>8278</v>
      </c>
      <c r="T867" t="s">
        <v>8326</v>
      </c>
      <c r="U867" t="s">
        <v>8329</v>
      </c>
    </row>
    <row r="868" spans="1:21" ht="43.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s="6">
        <f t="shared" si="65"/>
        <v>42025.304606481477</v>
      </c>
      <c r="L868" s="6">
        <f t="shared" si="66"/>
        <v>42063.298611111109</v>
      </c>
      <c r="M868" s="15">
        <f t="shared" si="67"/>
        <v>2015</v>
      </c>
      <c r="N868" t="b">
        <v>0</v>
      </c>
      <c r="O868">
        <v>11</v>
      </c>
      <c r="P868" t="b">
        <v>0</v>
      </c>
      <c r="Q868" s="8">
        <f t="shared" si="68"/>
        <v>0.18285714285714286</v>
      </c>
      <c r="R868" s="10">
        <f t="shared" si="69"/>
        <v>58.18181818181818</v>
      </c>
      <c r="S868" t="s">
        <v>8278</v>
      </c>
      <c r="T868" t="s">
        <v>8326</v>
      </c>
      <c r="U868" t="s">
        <v>8329</v>
      </c>
    </row>
    <row r="869" spans="1:21" ht="58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s="6">
        <f t="shared" si="65"/>
        <v>40087.772060185183</v>
      </c>
      <c r="L869" s="6">
        <f t="shared" si="66"/>
        <v>40147.874305555553</v>
      </c>
      <c r="M869" s="15">
        <f t="shared" si="67"/>
        <v>2009</v>
      </c>
      <c r="N869" t="b">
        <v>0</v>
      </c>
      <c r="O869">
        <v>11</v>
      </c>
      <c r="P869" t="b">
        <v>0</v>
      </c>
      <c r="Q869" s="8">
        <f t="shared" si="68"/>
        <v>0.2402</v>
      </c>
      <c r="R869" s="10">
        <f t="shared" si="69"/>
        <v>109.18181818181819</v>
      </c>
      <c r="S869" t="s">
        <v>8278</v>
      </c>
      <c r="T869" t="s">
        <v>8326</v>
      </c>
      <c r="U869" t="s">
        <v>8329</v>
      </c>
    </row>
    <row r="870" spans="1:21" ht="58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s="6">
        <f t="shared" si="65"/>
        <v>41615.694421296292</v>
      </c>
      <c r="L870" s="6">
        <f t="shared" si="66"/>
        <v>41645.694421296292</v>
      </c>
      <c r="M870" s="15">
        <f t="shared" si="67"/>
        <v>2013</v>
      </c>
      <c r="N870" t="b">
        <v>0</v>
      </c>
      <c r="O870">
        <v>1</v>
      </c>
      <c r="P870" t="b">
        <v>0</v>
      </c>
      <c r="Q870" s="8">
        <f t="shared" si="68"/>
        <v>1.1111111111111111E-3</v>
      </c>
      <c r="R870" s="10">
        <f t="shared" si="69"/>
        <v>50</v>
      </c>
      <c r="S870" t="s">
        <v>8278</v>
      </c>
      <c r="T870" t="s">
        <v>8326</v>
      </c>
      <c r="U870" t="s">
        <v>8329</v>
      </c>
    </row>
    <row r="871" spans="1:21" ht="58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s="6">
        <f t="shared" si="65"/>
        <v>41342.512233796289</v>
      </c>
      <c r="L871" s="6">
        <f t="shared" si="66"/>
        <v>41372.470567129625</v>
      </c>
      <c r="M871" s="15">
        <f t="shared" si="67"/>
        <v>2013</v>
      </c>
      <c r="N871" t="b">
        <v>0</v>
      </c>
      <c r="O871">
        <v>3</v>
      </c>
      <c r="P871" t="b">
        <v>0</v>
      </c>
      <c r="Q871" s="8">
        <f t="shared" si="68"/>
        <v>0.11818181818181818</v>
      </c>
      <c r="R871" s="10">
        <f t="shared" si="69"/>
        <v>346.66666666666669</v>
      </c>
      <c r="S871" t="s">
        <v>8278</v>
      </c>
      <c r="T871" t="s">
        <v>8326</v>
      </c>
      <c r="U871" t="s">
        <v>8329</v>
      </c>
    </row>
    <row r="872" spans="1:21" ht="43.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s="6">
        <f t="shared" si="65"/>
        <v>41487.688923611109</v>
      </c>
      <c r="L872" s="6">
        <f t="shared" si="66"/>
        <v>41517.688923611109</v>
      </c>
      <c r="M872" s="15">
        <f t="shared" si="67"/>
        <v>2013</v>
      </c>
      <c r="N872" t="b">
        <v>0</v>
      </c>
      <c r="O872">
        <v>5</v>
      </c>
      <c r="P872" t="b">
        <v>0</v>
      </c>
      <c r="Q872" s="8">
        <f t="shared" si="68"/>
        <v>3.0999999999999999E-3</v>
      </c>
      <c r="R872" s="10">
        <f t="shared" si="69"/>
        <v>12.4</v>
      </c>
      <c r="S872" t="s">
        <v>8278</v>
      </c>
      <c r="T872" t="s">
        <v>8326</v>
      </c>
      <c r="U872" t="s">
        <v>8329</v>
      </c>
    </row>
    <row r="873" spans="1:21" ht="58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s="6">
        <f t="shared" si="65"/>
        <v>41577.227951388886</v>
      </c>
      <c r="L873" s="6">
        <f t="shared" si="66"/>
        <v>41607.269618055558</v>
      </c>
      <c r="M873" s="15">
        <f t="shared" si="67"/>
        <v>2013</v>
      </c>
      <c r="N873" t="b">
        <v>0</v>
      </c>
      <c r="O873">
        <v>12</v>
      </c>
      <c r="P873" t="b">
        <v>0</v>
      </c>
      <c r="Q873" s="8">
        <f t="shared" si="68"/>
        <v>5.4166666666666669E-2</v>
      </c>
      <c r="R873" s="10">
        <f t="shared" si="69"/>
        <v>27.083333333333332</v>
      </c>
      <c r="S873" t="s">
        <v>8278</v>
      </c>
      <c r="T873" t="s">
        <v>8326</v>
      </c>
      <c r="U873" t="s">
        <v>8329</v>
      </c>
    </row>
    <row r="874" spans="1:21" ht="43.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s="6">
        <f t="shared" si="65"/>
        <v>40567.492210648146</v>
      </c>
      <c r="L874" s="6">
        <f t="shared" si="66"/>
        <v>40612.492210648146</v>
      </c>
      <c r="M874" s="15">
        <f t="shared" si="67"/>
        <v>2011</v>
      </c>
      <c r="N874" t="b">
        <v>0</v>
      </c>
      <c r="O874">
        <v>2</v>
      </c>
      <c r="P874" t="b">
        <v>0</v>
      </c>
      <c r="Q874" s="8">
        <f t="shared" si="68"/>
        <v>8.1250000000000003E-3</v>
      </c>
      <c r="R874" s="10">
        <f t="shared" si="69"/>
        <v>32.5</v>
      </c>
      <c r="S874" t="s">
        <v>8278</v>
      </c>
      <c r="T874" t="s">
        <v>8326</v>
      </c>
      <c r="U874" t="s">
        <v>8329</v>
      </c>
    </row>
    <row r="875" spans="1:21" ht="29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s="6">
        <f t="shared" si="65"/>
        <v>41183.833796296291</v>
      </c>
      <c r="L875" s="6">
        <f t="shared" si="66"/>
        <v>41223.875462962962</v>
      </c>
      <c r="M875" s="15">
        <f t="shared" si="67"/>
        <v>2012</v>
      </c>
      <c r="N875" t="b">
        <v>0</v>
      </c>
      <c r="O875">
        <v>5</v>
      </c>
      <c r="P875" t="b">
        <v>0</v>
      </c>
      <c r="Q875" s="8">
        <f t="shared" si="68"/>
        <v>1.2857142857142857E-2</v>
      </c>
      <c r="R875" s="10">
        <f t="shared" si="69"/>
        <v>9</v>
      </c>
      <c r="S875" t="s">
        <v>8278</v>
      </c>
      <c r="T875" t="s">
        <v>8326</v>
      </c>
      <c r="U875" t="s">
        <v>8329</v>
      </c>
    </row>
    <row r="876" spans="1:21" ht="58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s="6">
        <f t="shared" si="65"/>
        <v>41368.250393518516</v>
      </c>
      <c r="L876" s="6">
        <f t="shared" si="66"/>
        <v>41398.250393518516</v>
      </c>
      <c r="M876" s="15">
        <f t="shared" si="67"/>
        <v>2013</v>
      </c>
      <c r="N876" t="b">
        <v>0</v>
      </c>
      <c r="O876">
        <v>21</v>
      </c>
      <c r="P876" t="b">
        <v>0</v>
      </c>
      <c r="Q876" s="8">
        <f t="shared" si="68"/>
        <v>0.24333333333333335</v>
      </c>
      <c r="R876" s="10">
        <f t="shared" si="69"/>
        <v>34.761904761904759</v>
      </c>
      <c r="S876" t="s">
        <v>8278</v>
      </c>
      <c r="T876" t="s">
        <v>8326</v>
      </c>
      <c r="U876" t="s">
        <v>8329</v>
      </c>
    </row>
    <row r="877" spans="1:21" ht="58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s="6">
        <f t="shared" si="65"/>
        <v>42248.390405092585</v>
      </c>
      <c r="L877" s="6">
        <f t="shared" si="66"/>
        <v>42268.390405092585</v>
      </c>
      <c r="M877" s="15">
        <f t="shared" si="67"/>
        <v>2015</v>
      </c>
      <c r="N877" t="b">
        <v>0</v>
      </c>
      <c r="O877">
        <v>0</v>
      </c>
      <c r="P877" t="b">
        <v>0</v>
      </c>
      <c r="Q877" s="8">
        <f t="shared" si="68"/>
        <v>0</v>
      </c>
      <c r="R877" s="10">
        <f t="shared" si="69"/>
        <v>0</v>
      </c>
      <c r="S877" t="s">
        <v>8278</v>
      </c>
      <c r="T877" t="s">
        <v>8326</v>
      </c>
      <c r="U877" t="s">
        <v>8329</v>
      </c>
    </row>
    <row r="878" spans="1:21" ht="29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s="6">
        <f t="shared" si="65"/>
        <v>41276.163506944438</v>
      </c>
      <c r="L878" s="6">
        <f t="shared" si="66"/>
        <v>41309.163506944438</v>
      </c>
      <c r="M878" s="15">
        <f t="shared" si="67"/>
        <v>2013</v>
      </c>
      <c r="N878" t="b">
        <v>0</v>
      </c>
      <c r="O878">
        <v>45</v>
      </c>
      <c r="P878" t="b">
        <v>0</v>
      </c>
      <c r="Q878" s="8">
        <f t="shared" si="68"/>
        <v>0.40799492385786801</v>
      </c>
      <c r="R878" s="10">
        <f t="shared" si="69"/>
        <v>28.577777777777779</v>
      </c>
      <c r="S878" t="s">
        <v>8278</v>
      </c>
      <c r="T878" t="s">
        <v>8326</v>
      </c>
      <c r="U878" t="s">
        <v>8329</v>
      </c>
    </row>
    <row r="879" spans="1:21" ht="58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s="6">
        <f t="shared" si="65"/>
        <v>41597.455555555549</v>
      </c>
      <c r="L879" s="6">
        <f t="shared" si="66"/>
        <v>41627.455555555549</v>
      </c>
      <c r="M879" s="15">
        <f t="shared" si="67"/>
        <v>2013</v>
      </c>
      <c r="N879" t="b">
        <v>0</v>
      </c>
      <c r="O879">
        <v>29</v>
      </c>
      <c r="P879" t="b">
        <v>0</v>
      </c>
      <c r="Q879" s="8">
        <f t="shared" si="68"/>
        <v>0.67549999999999999</v>
      </c>
      <c r="R879" s="10">
        <f t="shared" si="69"/>
        <v>46.586206896551722</v>
      </c>
      <c r="S879" t="s">
        <v>8278</v>
      </c>
      <c r="T879" t="s">
        <v>8326</v>
      </c>
      <c r="U879" t="s">
        <v>8329</v>
      </c>
    </row>
    <row r="880" spans="1:21" ht="43.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s="6">
        <f t="shared" si="65"/>
        <v>40504.899583333332</v>
      </c>
      <c r="L880" s="6">
        <f t="shared" si="66"/>
        <v>40534.899583333332</v>
      </c>
      <c r="M880" s="15">
        <f t="shared" si="67"/>
        <v>2010</v>
      </c>
      <c r="N880" t="b">
        <v>0</v>
      </c>
      <c r="O880">
        <v>2</v>
      </c>
      <c r="P880" t="b">
        <v>0</v>
      </c>
      <c r="Q880" s="8">
        <f t="shared" si="68"/>
        <v>1.2999999999999999E-2</v>
      </c>
      <c r="R880" s="10">
        <f t="shared" si="69"/>
        <v>32.5</v>
      </c>
      <c r="S880" t="s">
        <v>8278</v>
      </c>
      <c r="T880" t="s">
        <v>8326</v>
      </c>
      <c r="U880" t="s">
        <v>8329</v>
      </c>
    </row>
    <row r="881" spans="1:21" ht="43.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s="6">
        <f t="shared" si="65"/>
        <v>41037.496585648143</v>
      </c>
      <c r="L881" s="6">
        <f t="shared" si="66"/>
        <v>41058.496585648143</v>
      </c>
      <c r="M881" s="15">
        <f t="shared" si="67"/>
        <v>2012</v>
      </c>
      <c r="N881" t="b">
        <v>0</v>
      </c>
      <c r="O881">
        <v>30</v>
      </c>
      <c r="P881" t="b">
        <v>0</v>
      </c>
      <c r="Q881" s="8">
        <f t="shared" si="68"/>
        <v>0.30666666666666664</v>
      </c>
      <c r="R881" s="10">
        <f t="shared" si="69"/>
        <v>21.466666666666665</v>
      </c>
      <c r="S881" t="s">
        <v>8278</v>
      </c>
      <c r="T881" t="s">
        <v>8326</v>
      </c>
      <c r="U881" t="s">
        <v>8329</v>
      </c>
    </row>
    <row r="882" spans="1:21" ht="43.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s="6">
        <f t="shared" si="65"/>
        <v>41178.987708333334</v>
      </c>
      <c r="L882" s="6">
        <f t="shared" si="66"/>
        <v>41211.987708333334</v>
      </c>
      <c r="M882" s="15">
        <f t="shared" si="67"/>
        <v>2012</v>
      </c>
      <c r="N882" t="b">
        <v>0</v>
      </c>
      <c r="O882">
        <v>8</v>
      </c>
      <c r="P882" t="b">
        <v>0</v>
      </c>
      <c r="Q882" s="8">
        <f t="shared" si="68"/>
        <v>2.9894179894179893E-2</v>
      </c>
      <c r="R882" s="10">
        <f t="shared" si="69"/>
        <v>14.125</v>
      </c>
      <c r="S882" t="s">
        <v>8279</v>
      </c>
      <c r="T882" t="s">
        <v>8326</v>
      </c>
      <c r="U882" t="s">
        <v>8330</v>
      </c>
    </row>
    <row r="883" spans="1:21" ht="43.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s="6">
        <f t="shared" si="65"/>
        <v>40876.917662037034</v>
      </c>
      <c r="L883" s="6">
        <f t="shared" si="66"/>
        <v>40921.917662037034</v>
      </c>
      <c r="M883" s="15">
        <f t="shared" si="67"/>
        <v>2011</v>
      </c>
      <c r="N883" t="b">
        <v>0</v>
      </c>
      <c r="O883">
        <v>1</v>
      </c>
      <c r="P883" t="b">
        <v>0</v>
      </c>
      <c r="Q883" s="8">
        <f t="shared" si="68"/>
        <v>8.0000000000000002E-3</v>
      </c>
      <c r="R883" s="10">
        <f t="shared" si="69"/>
        <v>30</v>
      </c>
      <c r="S883" t="s">
        <v>8279</v>
      </c>
      <c r="T883" t="s">
        <v>8326</v>
      </c>
      <c r="U883" t="s">
        <v>8330</v>
      </c>
    </row>
    <row r="884" spans="1:21" ht="43.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s="6">
        <f t="shared" si="65"/>
        <v>40759.527199074073</v>
      </c>
      <c r="L884" s="6">
        <f t="shared" si="66"/>
        <v>40792.527199074073</v>
      </c>
      <c r="M884" s="15">
        <f t="shared" si="67"/>
        <v>2011</v>
      </c>
      <c r="N884" t="b">
        <v>0</v>
      </c>
      <c r="O884">
        <v>14</v>
      </c>
      <c r="P884" t="b">
        <v>0</v>
      </c>
      <c r="Q884" s="8">
        <f t="shared" si="68"/>
        <v>0.20133333333333334</v>
      </c>
      <c r="R884" s="10">
        <f t="shared" si="69"/>
        <v>21.571428571428573</v>
      </c>
      <c r="S884" t="s">
        <v>8279</v>
      </c>
      <c r="T884" t="s">
        <v>8326</v>
      </c>
      <c r="U884" t="s">
        <v>8330</v>
      </c>
    </row>
    <row r="885" spans="1:21" ht="58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s="6">
        <f t="shared" si="65"/>
        <v>42371.602256944439</v>
      </c>
      <c r="L885" s="6">
        <f t="shared" si="66"/>
        <v>42431.602256944439</v>
      </c>
      <c r="M885" s="15">
        <f t="shared" si="67"/>
        <v>2016</v>
      </c>
      <c r="N885" t="b">
        <v>0</v>
      </c>
      <c r="O885">
        <v>24</v>
      </c>
      <c r="P885" t="b">
        <v>0</v>
      </c>
      <c r="Q885" s="8">
        <f t="shared" si="68"/>
        <v>0.4002</v>
      </c>
      <c r="R885" s="10">
        <f t="shared" si="69"/>
        <v>83.375</v>
      </c>
      <c r="S885" t="s">
        <v>8279</v>
      </c>
      <c r="T885" t="s">
        <v>8326</v>
      </c>
      <c r="U885" t="s">
        <v>8330</v>
      </c>
    </row>
    <row r="886" spans="1:21" ht="43.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s="6">
        <f t="shared" si="65"/>
        <v>40981.469282407408</v>
      </c>
      <c r="L886" s="6">
        <f t="shared" si="66"/>
        <v>41040.771527777775</v>
      </c>
      <c r="M886" s="15">
        <f t="shared" si="67"/>
        <v>2012</v>
      </c>
      <c r="N886" t="b">
        <v>0</v>
      </c>
      <c r="O886">
        <v>2</v>
      </c>
      <c r="P886" t="b">
        <v>0</v>
      </c>
      <c r="Q886" s="8">
        <f t="shared" si="68"/>
        <v>0.01</v>
      </c>
      <c r="R886" s="10">
        <f t="shared" si="69"/>
        <v>10</v>
      </c>
      <c r="S886" t="s">
        <v>8279</v>
      </c>
      <c r="T886" t="s">
        <v>8326</v>
      </c>
      <c r="U886" t="s">
        <v>8330</v>
      </c>
    </row>
    <row r="887" spans="1:21" ht="43.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s="6">
        <f t="shared" si="65"/>
        <v>42713.607766203706</v>
      </c>
      <c r="L887" s="6">
        <f t="shared" si="66"/>
        <v>42734.607766203706</v>
      </c>
      <c r="M887" s="15">
        <f t="shared" si="67"/>
        <v>2016</v>
      </c>
      <c r="N887" t="b">
        <v>0</v>
      </c>
      <c r="O887">
        <v>21</v>
      </c>
      <c r="P887" t="b">
        <v>0</v>
      </c>
      <c r="Q887" s="8">
        <f t="shared" si="68"/>
        <v>0.75</v>
      </c>
      <c r="R887" s="10">
        <f t="shared" si="69"/>
        <v>35.714285714285715</v>
      </c>
      <c r="S887" t="s">
        <v>8279</v>
      </c>
      <c r="T887" t="s">
        <v>8326</v>
      </c>
      <c r="U887" t="s">
        <v>8330</v>
      </c>
    </row>
    <row r="888" spans="1:21" ht="58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s="6">
        <f t="shared" si="65"/>
        <v>42603.537187499998</v>
      </c>
      <c r="L888" s="6">
        <f t="shared" si="66"/>
        <v>42628.537187499998</v>
      </c>
      <c r="M888" s="15">
        <f t="shared" si="67"/>
        <v>2016</v>
      </c>
      <c r="N888" t="b">
        <v>0</v>
      </c>
      <c r="O888">
        <v>7</v>
      </c>
      <c r="P888" t="b">
        <v>0</v>
      </c>
      <c r="Q888" s="8">
        <f t="shared" si="68"/>
        <v>0.41</v>
      </c>
      <c r="R888" s="10">
        <f t="shared" si="69"/>
        <v>29.285714285714285</v>
      </c>
      <c r="S888" t="s">
        <v>8279</v>
      </c>
      <c r="T888" t="s">
        <v>8326</v>
      </c>
      <c r="U888" t="s">
        <v>8330</v>
      </c>
    </row>
    <row r="889" spans="1:21" ht="43.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s="6">
        <f t="shared" si="65"/>
        <v>41026.62563657407</v>
      </c>
      <c r="L889" s="6">
        <f t="shared" si="66"/>
        <v>41056.62563657407</v>
      </c>
      <c r="M889" s="15">
        <f t="shared" si="67"/>
        <v>2012</v>
      </c>
      <c r="N889" t="b">
        <v>0</v>
      </c>
      <c r="O889">
        <v>0</v>
      </c>
      <c r="P889" t="b">
        <v>0</v>
      </c>
      <c r="Q889" s="8">
        <f t="shared" si="68"/>
        <v>0</v>
      </c>
      <c r="R889" s="10">
        <f t="shared" si="69"/>
        <v>0</v>
      </c>
      <c r="S889" t="s">
        <v>8279</v>
      </c>
      <c r="T889" t="s">
        <v>8326</v>
      </c>
      <c r="U889" t="s">
        <v>8330</v>
      </c>
    </row>
    <row r="890" spans="1:21" ht="58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s="6">
        <f t="shared" si="65"/>
        <v>40751.419965277775</v>
      </c>
      <c r="L890" s="6">
        <f t="shared" si="66"/>
        <v>40786.916666666664</v>
      </c>
      <c r="M890" s="15">
        <f t="shared" si="67"/>
        <v>2011</v>
      </c>
      <c r="N890" t="b">
        <v>0</v>
      </c>
      <c r="O890">
        <v>4</v>
      </c>
      <c r="P890" t="b">
        <v>0</v>
      </c>
      <c r="Q890" s="8">
        <f t="shared" si="68"/>
        <v>7.1999999999999995E-2</v>
      </c>
      <c r="R890" s="10">
        <f t="shared" si="69"/>
        <v>18</v>
      </c>
      <c r="S890" t="s">
        <v>8279</v>
      </c>
      <c r="T890" t="s">
        <v>8326</v>
      </c>
      <c r="U890" t="s">
        <v>8330</v>
      </c>
    </row>
    <row r="891" spans="1:21" ht="43.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s="6">
        <f t="shared" si="65"/>
        <v>41887.450729166667</v>
      </c>
      <c r="L891" s="6">
        <f t="shared" si="66"/>
        <v>41917.450729166667</v>
      </c>
      <c r="M891" s="15">
        <f t="shared" si="67"/>
        <v>2014</v>
      </c>
      <c r="N891" t="b">
        <v>0</v>
      </c>
      <c r="O891">
        <v>32</v>
      </c>
      <c r="P891" t="b">
        <v>0</v>
      </c>
      <c r="Q891" s="8">
        <f t="shared" si="68"/>
        <v>9.4412800000000005E-2</v>
      </c>
      <c r="R891" s="10">
        <f t="shared" si="69"/>
        <v>73.760000000000005</v>
      </c>
      <c r="S891" t="s">
        <v>8279</v>
      </c>
      <c r="T891" t="s">
        <v>8326</v>
      </c>
      <c r="U891" t="s">
        <v>8330</v>
      </c>
    </row>
    <row r="892" spans="1:21" ht="58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s="6">
        <f t="shared" si="65"/>
        <v>41569.365497685183</v>
      </c>
      <c r="L892" s="6">
        <f t="shared" si="66"/>
        <v>41599.407164351847</v>
      </c>
      <c r="M892" s="15">
        <f t="shared" si="67"/>
        <v>2013</v>
      </c>
      <c r="N892" t="b">
        <v>0</v>
      </c>
      <c r="O892">
        <v>4</v>
      </c>
      <c r="P892" t="b">
        <v>0</v>
      </c>
      <c r="Q892" s="8">
        <f t="shared" si="68"/>
        <v>4.1666666666666664E-2</v>
      </c>
      <c r="R892" s="10">
        <f t="shared" si="69"/>
        <v>31.25</v>
      </c>
      <c r="S892" t="s">
        <v>8279</v>
      </c>
      <c r="T892" t="s">
        <v>8326</v>
      </c>
      <c r="U892" t="s">
        <v>8330</v>
      </c>
    </row>
    <row r="893" spans="1:21" ht="43.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s="6">
        <f t="shared" si="65"/>
        <v>41841.698263888888</v>
      </c>
      <c r="L893" s="6">
        <f t="shared" si="66"/>
        <v>41871.698263888888</v>
      </c>
      <c r="M893" s="15">
        <f t="shared" si="67"/>
        <v>2014</v>
      </c>
      <c r="N893" t="b">
        <v>0</v>
      </c>
      <c r="O893">
        <v>9</v>
      </c>
      <c r="P893" t="b">
        <v>0</v>
      </c>
      <c r="Q893" s="8">
        <f t="shared" si="68"/>
        <v>3.2500000000000001E-2</v>
      </c>
      <c r="R893" s="10">
        <f t="shared" si="69"/>
        <v>28.888888888888889</v>
      </c>
      <c r="S893" t="s">
        <v>8279</v>
      </c>
      <c r="T893" t="s">
        <v>8326</v>
      </c>
      <c r="U893" t="s">
        <v>8330</v>
      </c>
    </row>
    <row r="894" spans="1:21" ht="43.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s="6">
        <f t="shared" si="65"/>
        <v>40303.866701388884</v>
      </c>
      <c r="L894" s="6">
        <f t="shared" si="66"/>
        <v>40390.833333333328</v>
      </c>
      <c r="M894" s="15">
        <f t="shared" si="67"/>
        <v>2010</v>
      </c>
      <c r="N894" t="b">
        <v>0</v>
      </c>
      <c r="O894">
        <v>17</v>
      </c>
      <c r="P894" t="b">
        <v>0</v>
      </c>
      <c r="Q894" s="8">
        <f t="shared" si="68"/>
        <v>0.40749999999999997</v>
      </c>
      <c r="R894" s="10">
        <f t="shared" si="69"/>
        <v>143.8235294117647</v>
      </c>
      <c r="S894" t="s">
        <v>8279</v>
      </c>
      <c r="T894" t="s">
        <v>8326</v>
      </c>
      <c r="U894" t="s">
        <v>8330</v>
      </c>
    </row>
    <row r="895" spans="1:21" ht="43.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s="6">
        <f t="shared" si="65"/>
        <v>42065.564386574071</v>
      </c>
      <c r="L895" s="6">
        <f t="shared" si="66"/>
        <v>42095.522719907407</v>
      </c>
      <c r="M895" s="15">
        <f t="shared" si="67"/>
        <v>2015</v>
      </c>
      <c r="N895" t="b">
        <v>0</v>
      </c>
      <c r="O895">
        <v>5</v>
      </c>
      <c r="P895" t="b">
        <v>0</v>
      </c>
      <c r="Q895" s="8">
        <f t="shared" si="68"/>
        <v>0.1</v>
      </c>
      <c r="R895" s="10">
        <f t="shared" si="69"/>
        <v>40</v>
      </c>
      <c r="S895" t="s">
        <v>8279</v>
      </c>
      <c r="T895" t="s">
        <v>8326</v>
      </c>
      <c r="U895" t="s">
        <v>8330</v>
      </c>
    </row>
    <row r="896" spans="1:21" ht="43.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s="6">
        <f t="shared" si="65"/>
        <v>42496.648263888885</v>
      </c>
      <c r="L896" s="6">
        <f t="shared" si="66"/>
        <v>42526.648263888885</v>
      </c>
      <c r="M896" s="15">
        <f t="shared" si="67"/>
        <v>2016</v>
      </c>
      <c r="N896" t="b">
        <v>0</v>
      </c>
      <c r="O896">
        <v>53</v>
      </c>
      <c r="P896" t="b">
        <v>0</v>
      </c>
      <c r="Q896" s="8">
        <f t="shared" si="68"/>
        <v>0.39169999999999999</v>
      </c>
      <c r="R896" s="10">
        <f t="shared" si="69"/>
        <v>147.81132075471697</v>
      </c>
      <c r="S896" t="s">
        <v>8279</v>
      </c>
      <c r="T896" t="s">
        <v>8326</v>
      </c>
      <c r="U896" t="s">
        <v>8330</v>
      </c>
    </row>
    <row r="897" spans="1:21" ht="58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s="6">
        <f t="shared" si="65"/>
        <v>40430.794317129628</v>
      </c>
      <c r="L897" s="6">
        <f t="shared" si="66"/>
        <v>40475.794317129628</v>
      </c>
      <c r="M897" s="15">
        <f t="shared" si="67"/>
        <v>2010</v>
      </c>
      <c r="N897" t="b">
        <v>0</v>
      </c>
      <c r="O897">
        <v>7</v>
      </c>
      <c r="P897" t="b">
        <v>0</v>
      </c>
      <c r="Q897" s="8">
        <f t="shared" si="68"/>
        <v>2.4375000000000001E-2</v>
      </c>
      <c r="R897" s="10">
        <f t="shared" si="69"/>
        <v>27.857142857142858</v>
      </c>
      <c r="S897" t="s">
        <v>8279</v>
      </c>
      <c r="T897" t="s">
        <v>8326</v>
      </c>
      <c r="U897" t="s">
        <v>8330</v>
      </c>
    </row>
    <row r="898" spans="1:21" ht="58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s="6">
        <f t="shared" si="65"/>
        <v>42218.53965277777</v>
      </c>
      <c r="L898" s="6">
        <f t="shared" si="66"/>
        <v>42243.833333333336</v>
      </c>
      <c r="M898" s="15">
        <f t="shared" si="67"/>
        <v>2015</v>
      </c>
      <c r="N898" t="b">
        <v>0</v>
      </c>
      <c r="O898">
        <v>72</v>
      </c>
      <c r="P898" t="b">
        <v>0</v>
      </c>
      <c r="Q898" s="8">
        <f t="shared" si="68"/>
        <v>0.4</v>
      </c>
      <c r="R898" s="10">
        <f t="shared" si="69"/>
        <v>44.444444444444443</v>
      </c>
      <c r="S898" t="s">
        <v>8279</v>
      </c>
      <c r="T898" t="s">
        <v>8326</v>
      </c>
      <c r="U898" t="s">
        <v>8330</v>
      </c>
    </row>
    <row r="899" spans="1:21" ht="58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s="6">
        <f t="shared" ref="K899:K962" si="70">(J899/86400)+25569+(-8/24)</f>
        <v>41211.355416666665</v>
      </c>
      <c r="L899" s="6">
        <f t="shared" ref="L899:L962" si="71">(I899/86400)+25569+(-8/24)</f>
        <v>41241.39708333333</v>
      </c>
      <c r="M899" s="15">
        <f t="shared" ref="M899:M962" si="72">YEAR(K899)</f>
        <v>2012</v>
      </c>
      <c r="N899" t="b">
        <v>0</v>
      </c>
      <c r="O899">
        <v>0</v>
      </c>
      <c r="P899" t="b">
        <v>0</v>
      </c>
      <c r="Q899" s="8">
        <f t="shared" ref="Q899:Q962" si="73">E899/D899</f>
        <v>0</v>
      </c>
      <c r="R899" s="10">
        <f t="shared" ref="R899:R962" si="74">IFERROR(E899/O899,0)</f>
        <v>0</v>
      </c>
      <c r="S899" t="s">
        <v>8279</v>
      </c>
      <c r="T899" t="s">
        <v>8326</v>
      </c>
      <c r="U899" t="s">
        <v>8330</v>
      </c>
    </row>
    <row r="900" spans="1:21" ht="43.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s="6">
        <f t="shared" si="70"/>
        <v>40878.424884259257</v>
      </c>
      <c r="L900" s="6">
        <f t="shared" si="71"/>
        <v>40923.424884259257</v>
      </c>
      <c r="M900" s="15">
        <f t="shared" si="72"/>
        <v>2011</v>
      </c>
      <c r="N900" t="b">
        <v>0</v>
      </c>
      <c r="O900">
        <v>2</v>
      </c>
      <c r="P900" t="b">
        <v>0</v>
      </c>
      <c r="Q900" s="8">
        <f t="shared" si="73"/>
        <v>2.8000000000000001E-2</v>
      </c>
      <c r="R900" s="10">
        <f t="shared" si="74"/>
        <v>35</v>
      </c>
      <c r="S900" t="s">
        <v>8279</v>
      </c>
      <c r="T900" t="s">
        <v>8326</v>
      </c>
      <c r="U900" t="s">
        <v>8330</v>
      </c>
    </row>
    <row r="901" spans="1:21" ht="43.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s="6">
        <f t="shared" si="70"/>
        <v>40645.765763888885</v>
      </c>
      <c r="L901" s="6">
        <f t="shared" si="71"/>
        <v>40690.765763888885</v>
      </c>
      <c r="M901" s="15">
        <f t="shared" si="72"/>
        <v>2011</v>
      </c>
      <c r="N901" t="b">
        <v>0</v>
      </c>
      <c r="O901">
        <v>8</v>
      </c>
      <c r="P901" t="b">
        <v>0</v>
      </c>
      <c r="Q901" s="8">
        <f t="shared" si="73"/>
        <v>0.37333333333333335</v>
      </c>
      <c r="R901" s="10">
        <f t="shared" si="74"/>
        <v>35</v>
      </c>
      <c r="S901" t="s">
        <v>8279</v>
      </c>
      <c r="T901" t="s">
        <v>8326</v>
      </c>
      <c r="U901" t="s">
        <v>8330</v>
      </c>
    </row>
    <row r="902" spans="1:21" ht="29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s="6">
        <f t="shared" si="70"/>
        <v>42429.516226851854</v>
      </c>
      <c r="L902" s="6">
        <f t="shared" si="71"/>
        <v>42459.474560185183</v>
      </c>
      <c r="M902" s="15">
        <f t="shared" si="72"/>
        <v>2016</v>
      </c>
      <c r="N902" t="b">
        <v>0</v>
      </c>
      <c r="O902">
        <v>2</v>
      </c>
      <c r="P902" t="b">
        <v>0</v>
      </c>
      <c r="Q902" s="8">
        <f t="shared" si="73"/>
        <v>4.1999999999999997E-3</v>
      </c>
      <c r="R902" s="10">
        <f t="shared" si="74"/>
        <v>10.5</v>
      </c>
      <c r="S902" t="s">
        <v>8278</v>
      </c>
      <c r="T902" t="s">
        <v>8326</v>
      </c>
      <c r="U902" t="s">
        <v>8329</v>
      </c>
    </row>
    <row r="903" spans="1:21" ht="58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s="6">
        <f t="shared" si="70"/>
        <v>40291.478171296294</v>
      </c>
      <c r="L903" s="6">
        <f t="shared" si="71"/>
        <v>40337.46597222222</v>
      </c>
      <c r="M903" s="15">
        <f t="shared" si="72"/>
        <v>2010</v>
      </c>
      <c r="N903" t="b">
        <v>0</v>
      </c>
      <c r="O903">
        <v>0</v>
      </c>
      <c r="P903" t="b">
        <v>0</v>
      </c>
      <c r="Q903" s="8">
        <f t="shared" si="73"/>
        <v>0</v>
      </c>
      <c r="R903" s="10">
        <f t="shared" si="74"/>
        <v>0</v>
      </c>
      <c r="S903" t="s">
        <v>8278</v>
      </c>
      <c r="T903" t="s">
        <v>8326</v>
      </c>
      <c r="U903" t="s">
        <v>8329</v>
      </c>
    </row>
    <row r="904" spans="1:21" ht="58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s="6">
        <f t="shared" si="70"/>
        <v>41829.632199074069</v>
      </c>
      <c r="L904" s="6">
        <f t="shared" si="71"/>
        <v>41881.3125</v>
      </c>
      <c r="M904" s="15">
        <f t="shared" si="72"/>
        <v>2014</v>
      </c>
      <c r="N904" t="b">
        <v>0</v>
      </c>
      <c r="O904">
        <v>3</v>
      </c>
      <c r="P904" t="b">
        <v>0</v>
      </c>
      <c r="Q904" s="8">
        <f t="shared" si="73"/>
        <v>3.0000000000000001E-3</v>
      </c>
      <c r="R904" s="10">
        <f t="shared" si="74"/>
        <v>30</v>
      </c>
      <c r="S904" t="s">
        <v>8278</v>
      </c>
      <c r="T904" t="s">
        <v>8326</v>
      </c>
      <c r="U904" t="s">
        <v>8329</v>
      </c>
    </row>
    <row r="905" spans="1:21" ht="43.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s="6">
        <f t="shared" si="70"/>
        <v>41149.462731481479</v>
      </c>
      <c r="L905" s="6">
        <f t="shared" si="71"/>
        <v>41174.767361111109</v>
      </c>
      <c r="M905" s="15">
        <f t="shared" si="72"/>
        <v>2012</v>
      </c>
      <c r="N905" t="b">
        <v>0</v>
      </c>
      <c r="O905">
        <v>4</v>
      </c>
      <c r="P905" t="b">
        <v>0</v>
      </c>
      <c r="Q905" s="8">
        <f t="shared" si="73"/>
        <v>3.2000000000000001E-2</v>
      </c>
      <c r="R905" s="10">
        <f t="shared" si="74"/>
        <v>40</v>
      </c>
      <c r="S905" t="s">
        <v>8278</v>
      </c>
      <c r="T905" t="s">
        <v>8326</v>
      </c>
      <c r="U905" t="s">
        <v>8329</v>
      </c>
    </row>
    <row r="906" spans="1:21" ht="43.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s="6">
        <f t="shared" si="70"/>
        <v>42341.74695601852</v>
      </c>
      <c r="L906" s="6">
        <f t="shared" si="71"/>
        <v>42371.74695601852</v>
      </c>
      <c r="M906" s="15">
        <f t="shared" si="72"/>
        <v>2015</v>
      </c>
      <c r="N906" t="b">
        <v>0</v>
      </c>
      <c r="O906">
        <v>3</v>
      </c>
      <c r="P906" t="b">
        <v>0</v>
      </c>
      <c r="Q906" s="8">
        <f t="shared" si="73"/>
        <v>3.0200000000000001E-3</v>
      </c>
      <c r="R906" s="10">
        <f t="shared" si="74"/>
        <v>50.333333333333336</v>
      </c>
      <c r="S906" t="s">
        <v>8278</v>
      </c>
      <c r="T906" t="s">
        <v>8326</v>
      </c>
      <c r="U906" t="s">
        <v>8329</v>
      </c>
    </row>
    <row r="907" spans="1:21" ht="43.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s="6">
        <f t="shared" si="70"/>
        <v>40506.906550925924</v>
      </c>
      <c r="L907" s="6">
        <f t="shared" si="71"/>
        <v>40566.906550925924</v>
      </c>
      <c r="M907" s="15">
        <f t="shared" si="72"/>
        <v>2010</v>
      </c>
      <c r="N907" t="b">
        <v>0</v>
      </c>
      <c r="O907">
        <v>6</v>
      </c>
      <c r="P907" t="b">
        <v>0</v>
      </c>
      <c r="Q907" s="8">
        <f t="shared" si="73"/>
        <v>3.0153846153846153E-2</v>
      </c>
      <c r="R907" s="10">
        <f t="shared" si="74"/>
        <v>32.666666666666664</v>
      </c>
      <c r="S907" t="s">
        <v>8278</v>
      </c>
      <c r="T907" t="s">
        <v>8326</v>
      </c>
      <c r="U907" t="s">
        <v>8329</v>
      </c>
    </row>
    <row r="908" spans="1:21" ht="29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s="6">
        <f t="shared" si="70"/>
        <v>41680.856365740736</v>
      </c>
      <c r="L908" s="6">
        <f t="shared" si="71"/>
        <v>41710.814699074072</v>
      </c>
      <c r="M908" s="15">
        <f t="shared" si="72"/>
        <v>2014</v>
      </c>
      <c r="N908" t="b">
        <v>0</v>
      </c>
      <c r="O908">
        <v>0</v>
      </c>
      <c r="P908" t="b">
        <v>0</v>
      </c>
      <c r="Q908" s="8">
        <f t="shared" si="73"/>
        <v>0</v>
      </c>
      <c r="R908" s="10">
        <f t="shared" si="74"/>
        <v>0</v>
      </c>
      <c r="S908" t="s">
        <v>8278</v>
      </c>
      <c r="T908" t="s">
        <v>8326</v>
      </c>
      <c r="U908" t="s">
        <v>8329</v>
      </c>
    </row>
    <row r="909" spans="1:21" ht="43.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s="6">
        <f t="shared" si="70"/>
        <v>40766.8590625</v>
      </c>
      <c r="L909" s="6">
        <f t="shared" si="71"/>
        <v>40796.8590625</v>
      </c>
      <c r="M909" s="15">
        <f t="shared" si="72"/>
        <v>2011</v>
      </c>
      <c r="N909" t="b">
        <v>0</v>
      </c>
      <c r="O909">
        <v>0</v>
      </c>
      <c r="P909" t="b">
        <v>0</v>
      </c>
      <c r="Q909" s="8">
        <f t="shared" si="73"/>
        <v>0</v>
      </c>
      <c r="R909" s="10">
        <f t="shared" si="74"/>
        <v>0</v>
      </c>
      <c r="S909" t="s">
        <v>8278</v>
      </c>
      <c r="T909" t="s">
        <v>8326</v>
      </c>
      <c r="U909" t="s">
        <v>8329</v>
      </c>
    </row>
    <row r="910" spans="1:21" ht="43.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s="6">
        <f t="shared" si="70"/>
        <v>40340.468229166661</v>
      </c>
      <c r="L910" s="6">
        <f t="shared" si="71"/>
        <v>40385.874305555553</v>
      </c>
      <c r="M910" s="15">
        <f t="shared" si="72"/>
        <v>2010</v>
      </c>
      <c r="N910" t="b">
        <v>0</v>
      </c>
      <c r="O910">
        <v>0</v>
      </c>
      <c r="P910" t="b">
        <v>0</v>
      </c>
      <c r="Q910" s="8">
        <f t="shared" si="73"/>
        <v>0</v>
      </c>
      <c r="R910" s="10">
        <f t="shared" si="74"/>
        <v>0</v>
      </c>
      <c r="S910" t="s">
        <v>8278</v>
      </c>
      <c r="T910" t="s">
        <v>8326</v>
      </c>
      <c r="U910" t="s">
        <v>8329</v>
      </c>
    </row>
    <row r="911" spans="1:21" ht="58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s="6">
        <f t="shared" si="70"/>
        <v>41081.356944444444</v>
      </c>
      <c r="L911" s="6">
        <f t="shared" si="71"/>
        <v>41112.833333333328</v>
      </c>
      <c r="M911" s="15">
        <f t="shared" si="72"/>
        <v>2012</v>
      </c>
      <c r="N911" t="b">
        <v>0</v>
      </c>
      <c r="O911">
        <v>8</v>
      </c>
      <c r="P911" t="b">
        <v>0</v>
      </c>
      <c r="Q911" s="8">
        <f t="shared" si="73"/>
        <v>3.2500000000000001E-2</v>
      </c>
      <c r="R911" s="10">
        <f t="shared" si="74"/>
        <v>65</v>
      </c>
      <c r="S911" t="s">
        <v>8278</v>
      </c>
      <c r="T911" t="s">
        <v>8326</v>
      </c>
      <c r="U911" t="s">
        <v>8329</v>
      </c>
    </row>
    <row r="912" spans="1:21" ht="43.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s="6">
        <f t="shared" si="70"/>
        <v>42737.212025462963</v>
      </c>
      <c r="L912" s="6">
        <f t="shared" si="71"/>
        <v>42797.212025462963</v>
      </c>
      <c r="M912" s="15">
        <f t="shared" si="72"/>
        <v>2017</v>
      </c>
      <c r="N912" t="b">
        <v>0</v>
      </c>
      <c r="O912">
        <v>5</v>
      </c>
      <c r="P912" t="b">
        <v>0</v>
      </c>
      <c r="Q912" s="8">
        <f t="shared" si="73"/>
        <v>0.22363636363636363</v>
      </c>
      <c r="R912" s="10">
        <f t="shared" si="74"/>
        <v>24.6</v>
      </c>
      <c r="S912" t="s">
        <v>8278</v>
      </c>
      <c r="T912" t="s">
        <v>8326</v>
      </c>
      <c r="U912" t="s">
        <v>8329</v>
      </c>
    </row>
    <row r="913" spans="1:21" ht="43.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s="6">
        <f t="shared" si="70"/>
        <v>41641.671817129631</v>
      </c>
      <c r="L913" s="6">
        <f t="shared" si="71"/>
        <v>41662.671817129631</v>
      </c>
      <c r="M913" s="15">
        <f t="shared" si="72"/>
        <v>2014</v>
      </c>
      <c r="N913" t="b">
        <v>0</v>
      </c>
      <c r="O913">
        <v>0</v>
      </c>
      <c r="P913" t="b">
        <v>0</v>
      </c>
      <c r="Q913" s="8">
        <f t="shared" si="73"/>
        <v>0</v>
      </c>
      <c r="R913" s="10">
        <f t="shared" si="74"/>
        <v>0</v>
      </c>
      <c r="S913" t="s">
        <v>8278</v>
      </c>
      <c r="T913" t="s">
        <v>8326</v>
      </c>
      <c r="U913" t="s">
        <v>8329</v>
      </c>
    </row>
    <row r="914" spans="1:21" ht="43.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s="6">
        <f t="shared" si="70"/>
        <v>41193.776006944441</v>
      </c>
      <c r="L914" s="6">
        <f t="shared" si="71"/>
        <v>41253.817673611113</v>
      </c>
      <c r="M914" s="15">
        <f t="shared" si="72"/>
        <v>2012</v>
      </c>
      <c r="N914" t="b">
        <v>0</v>
      </c>
      <c r="O914">
        <v>2</v>
      </c>
      <c r="P914" t="b">
        <v>0</v>
      </c>
      <c r="Q914" s="8">
        <f t="shared" si="73"/>
        <v>8.5714285714285719E-3</v>
      </c>
      <c r="R914" s="10">
        <f t="shared" si="74"/>
        <v>15</v>
      </c>
      <c r="S914" t="s">
        <v>8278</v>
      </c>
      <c r="T914" t="s">
        <v>8326</v>
      </c>
      <c r="U914" t="s">
        <v>8329</v>
      </c>
    </row>
    <row r="915" spans="1:21" ht="43.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s="6">
        <f t="shared" si="70"/>
        <v>41003.805775462963</v>
      </c>
      <c r="L915" s="6">
        <f t="shared" si="71"/>
        <v>41033.805775462963</v>
      </c>
      <c r="M915" s="15">
        <f t="shared" si="72"/>
        <v>2012</v>
      </c>
      <c r="N915" t="b">
        <v>0</v>
      </c>
      <c r="O915">
        <v>24</v>
      </c>
      <c r="P915" t="b">
        <v>0</v>
      </c>
      <c r="Q915" s="8">
        <f t="shared" si="73"/>
        <v>6.6066666666666662E-2</v>
      </c>
      <c r="R915" s="10">
        <f t="shared" si="74"/>
        <v>82.583333333333329</v>
      </c>
      <c r="S915" t="s">
        <v>8278</v>
      </c>
      <c r="T915" t="s">
        <v>8326</v>
      </c>
      <c r="U915" t="s">
        <v>8329</v>
      </c>
    </row>
    <row r="916" spans="1:21" ht="43.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s="6">
        <f t="shared" si="70"/>
        <v>41116.429942129624</v>
      </c>
      <c r="L916" s="6">
        <f t="shared" si="71"/>
        <v>41146.429942129624</v>
      </c>
      <c r="M916" s="15">
        <f t="shared" si="72"/>
        <v>2012</v>
      </c>
      <c r="N916" t="b">
        <v>0</v>
      </c>
      <c r="O916">
        <v>0</v>
      </c>
      <c r="P916" t="b">
        <v>0</v>
      </c>
      <c r="Q916" s="8">
        <f t="shared" si="73"/>
        <v>0</v>
      </c>
      <c r="R916" s="10">
        <f t="shared" si="74"/>
        <v>0</v>
      </c>
      <c r="S916" t="s">
        <v>8278</v>
      </c>
      <c r="T916" t="s">
        <v>8326</v>
      </c>
      <c r="U916" t="s">
        <v>8329</v>
      </c>
    </row>
    <row r="917" spans="1:21" ht="43.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s="6">
        <f t="shared" si="70"/>
        <v>40937.346226851849</v>
      </c>
      <c r="L917" s="6">
        <f t="shared" si="71"/>
        <v>40968.874305555553</v>
      </c>
      <c r="M917" s="15">
        <f t="shared" si="72"/>
        <v>2012</v>
      </c>
      <c r="N917" t="b">
        <v>0</v>
      </c>
      <c r="O917">
        <v>9</v>
      </c>
      <c r="P917" t="b">
        <v>0</v>
      </c>
      <c r="Q917" s="8">
        <f t="shared" si="73"/>
        <v>5.7692307692307696E-2</v>
      </c>
      <c r="R917" s="10">
        <f t="shared" si="74"/>
        <v>41.666666666666664</v>
      </c>
      <c r="S917" t="s">
        <v>8278</v>
      </c>
      <c r="T917" t="s">
        <v>8326</v>
      </c>
      <c r="U917" t="s">
        <v>8329</v>
      </c>
    </row>
    <row r="918" spans="1:21" ht="43.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s="6">
        <f t="shared" si="70"/>
        <v>40434.520069444443</v>
      </c>
      <c r="L918" s="6">
        <f t="shared" si="71"/>
        <v>40472.875</v>
      </c>
      <c r="M918" s="15">
        <f t="shared" si="72"/>
        <v>2010</v>
      </c>
      <c r="N918" t="b">
        <v>0</v>
      </c>
      <c r="O918">
        <v>0</v>
      </c>
      <c r="P918" t="b">
        <v>0</v>
      </c>
      <c r="Q918" s="8">
        <f t="shared" si="73"/>
        <v>0</v>
      </c>
      <c r="R918" s="10">
        <f t="shared" si="74"/>
        <v>0</v>
      </c>
      <c r="S918" t="s">
        <v>8278</v>
      </c>
      <c r="T918" t="s">
        <v>8326</v>
      </c>
      <c r="U918" t="s">
        <v>8329</v>
      </c>
    </row>
    <row r="919" spans="1:21" ht="58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s="6">
        <f t="shared" si="70"/>
        <v>41802.610300925924</v>
      </c>
      <c r="L919" s="6">
        <f t="shared" si="71"/>
        <v>41833.770833333328</v>
      </c>
      <c r="M919" s="15">
        <f t="shared" si="72"/>
        <v>2014</v>
      </c>
      <c r="N919" t="b">
        <v>0</v>
      </c>
      <c r="O919">
        <v>1</v>
      </c>
      <c r="P919" t="b">
        <v>0</v>
      </c>
      <c r="Q919" s="8">
        <f t="shared" si="73"/>
        <v>6.0000000000000001E-3</v>
      </c>
      <c r="R919" s="10">
        <f t="shared" si="74"/>
        <v>30</v>
      </c>
      <c r="S919" t="s">
        <v>8278</v>
      </c>
      <c r="T919" t="s">
        <v>8326</v>
      </c>
      <c r="U919" t="s">
        <v>8329</v>
      </c>
    </row>
    <row r="920" spans="1:21" ht="58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s="6">
        <f t="shared" si="70"/>
        <v>41944.582881944443</v>
      </c>
      <c r="L920" s="6">
        <f t="shared" si="71"/>
        <v>41974.624548611107</v>
      </c>
      <c r="M920" s="15">
        <f t="shared" si="72"/>
        <v>2014</v>
      </c>
      <c r="N920" t="b">
        <v>0</v>
      </c>
      <c r="O920">
        <v>10</v>
      </c>
      <c r="P920" t="b">
        <v>0</v>
      </c>
      <c r="Q920" s="8">
        <f t="shared" si="73"/>
        <v>5.0256410256410255E-2</v>
      </c>
      <c r="R920" s="10">
        <f t="shared" si="74"/>
        <v>19.600000000000001</v>
      </c>
      <c r="S920" t="s">
        <v>8278</v>
      </c>
      <c r="T920" t="s">
        <v>8326</v>
      </c>
      <c r="U920" t="s">
        <v>8329</v>
      </c>
    </row>
    <row r="921" spans="1:21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s="6">
        <f t="shared" si="70"/>
        <v>41227.308391203704</v>
      </c>
      <c r="L921" s="6">
        <f t="shared" si="71"/>
        <v>41262.308391203704</v>
      </c>
      <c r="M921" s="15">
        <f t="shared" si="72"/>
        <v>2012</v>
      </c>
      <c r="N921" t="b">
        <v>0</v>
      </c>
      <c r="O921">
        <v>1</v>
      </c>
      <c r="P921" t="b">
        <v>0</v>
      </c>
      <c r="Q921" s="8">
        <f t="shared" si="73"/>
        <v>5.0000000000000001E-3</v>
      </c>
      <c r="R921" s="10">
        <f t="shared" si="74"/>
        <v>100</v>
      </c>
      <c r="S921" t="s">
        <v>8278</v>
      </c>
      <c r="T921" t="s">
        <v>8326</v>
      </c>
      <c r="U921" t="s">
        <v>8329</v>
      </c>
    </row>
    <row r="922" spans="1:21" ht="43.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s="6">
        <f t="shared" si="70"/>
        <v>41562.338217592587</v>
      </c>
      <c r="L922" s="6">
        <f t="shared" si="71"/>
        <v>41592.379884259259</v>
      </c>
      <c r="M922" s="15">
        <f t="shared" si="72"/>
        <v>2013</v>
      </c>
      <c r="N922" t="b">
        <v>0</v>
      </c>
      <c r="O922">
        <v>0</v>
      </c>
      <c r="P922" t="b">
        <v>0</v>
      </c>
      <c r="Q922" s="8">
        <f t="shared" si="73"/>
        <v>0</v>
      </c>
      <c r="R922" s="10">
        <f t="shared" si="74"/>
        <v>0</v>
      </c>
      <c r="S922" t="s">
        <v>8278</v>
      </c>
      <c r="T922" t="s">
        <v>8326</v>
      </c>
      <c r="U922" t="s">
        <v>8329</v>
      </c>
    </row>
    <row r="923" spans="1:21" ht="58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s="6">
        <f t="shared" si="70"/>
        <v>40846.837685185186</v>
      </c>
      <c r="L923" s="6">
        <f t="shared" si="71"/>
        <v>40888.879351851851</v>
      </c>
      <c r="M923" s="15">
        <f t="shared" si="72"/>
        <v>2011</v>
      </c>
      <c r="N923" t="b">
        <v>0</v>
      </c>
      <c r="O923">
        <v>20</v>
      </c>
      <c r="P923" t="b">
        <v>0</v>
      </c>
      <c r="Q923" s="8">
        <f t="shared" si="73"/>
        <v>0.309</v>
      </c>
      <c r="R923" s="10">
        <f t="shared" si="74"/>
        <v>231.75</v>
      </c>
      <c r="S923" t="s">
        <v>8278</v>
      </c>
      <c r="T923" t="s">
        <v>8326</v>
      </c>
      <c r="U923" t="s">
        <v>8329</v>
      </c>
    </row>
    <row r="924" spans="1:21" ht="43.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s="6">
        <f t="shared" si="70"/>
        <v>41878.19667824074</v>
      </c>
      <c r="L924" s="6">
        <f t="shared" si="71"/>
        <v>41913.19667824074</v>
      </c>
      <c r="M924" s="15">
        <f t="shared" si="72"/>
        <v>2014</v>
      </c>
      <c r="N924" t="b">
        <v>0</v>
      </c>
      <c r="O924">
        <v>30</v>
      </c>
      <c r="P924" t="b">
        <v>0</v>
      </c>
      <c r="Q924" s="8">
        <f t="shared" si="73"/>
        <v>0.21037037037037037</v>
      </c>
      <c r="R924" s="10">
        <f t="shared" si="74"/>
        <v>189.33333333333334</v>
      </c>
      <c r="S924" t="s">
        <v>8278</v>
      </c>
      <c r="T924" t="s">
        <v>8326</v>
      </c>
      <c r="U924" t="s">
        <v>8329</v>
      </c>
    </row>
    <row r="925" spans="1:21" ht="43.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s="6">
        <f t="shared" si="70"/>
        <v>41934.626423611109</v>
      </c>
      <c r="L925" s="6">
        <f t="shared" si="71"/>
        <v>41964.668090277781</v>
      </c>
      <c r="M925" s="15">
        <f t="shared" si="72"/>
        <v>2014</v>
      </c>
      <c r="N925" t="b">
        <v>0</v>
      </c>
      <c r="O925">
        <v>6</v>
      </c>
      <c r="P925" t="b">
        <v>0</v>
      </c>
      <c r="Q925" s="8">
        <f t="shared" si="73"/>
        <v>2.1999999999999999E-2</v>
      </c>
      <c r="R925" s="10">
        <f t="shared" si="74"/>
        <v>55</v>
      </c>
      <c r="S925" t="s">
        <v>8278</v>
      </c>
      <c r="T925" t="s">
        <v>8326</v>
      </c>
      <c r="U925" t="s">
        <v>8329</v>
      </c>
    </row>
    <row r="926" spans="1:21" ht="58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s="6">
        <f t="shared" si="70"/>
        <v>41288.609594907401</v>
      </c>
      <c r="L926" s="6">
        <f t="shared" si="71"/>
        <v>41318.609594907401</v>
      </c>
      <c r="M926" s="15">
        <f t="shared" si="72"/>
        <v>2013</v>
      </c>
      <c r="N926" t="b">
        <v>0</v>
      </c>
      <c r="O926">
        <v>15</v>
      </c>
      <c r="P926" t="b">
        <v>0</v>
      </c>
      <c r="Q926" s="8">
        <f t="shared" si="73"/>
        <v>0.109</v>
      </c>
      <c r="R926" s="10">
        <f t="shared" si="74"/>
        <v>21.8</v>
      </c>
      <c r="S926" t="s">
        <v>8278</v>
      </c>
      <c r="T926" t="s">
        <v>8326</v>
      </c>
      <c r="U926" t="s">
        <v>8329</v>
      </c>
    </row>
    <row r="927" spans="1:21" ht="43.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s="6">
        <f t="shared" si="70"/>
        <v>41575.547581018516</v>
      </c>
      <c r="L927" s="6">
        <f t="shared" si="71"/>
        <v>41605.58924768518</v>
      </c>
      <c r="M927" s="15">
        <f t="shared" si="72"/>
        <v>2013</v>
      </c>
      <c r="N927" t="b">
        <v>0</v>
      </c>
      <c r="O927">
        <v>5</v>
      </c>
      <c r="P927" t="b">
        <v>0</v>
      </c>
      <c r="Q927" s="8">
        <f t="shared" si="73"/>
        <v>2.6666666666666668E-2</v>
      </c>
      <c r="R927" s="10">
        <f t="shared" si="74"/>
        <v>32</v>
      </c>
      <c r="S927" t="s">
        <v>8278</v>
      </c>
      <c r="T927" t="s">
        <v>8326</v>
      </c>
      <c r="U927" t="s">
        <v>8329</v>
      </c>
    </row>
    <row r="928" spans="1:21" ht="58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s="6">
        <f t="shared" si="70"/>
        <v>40337.686689814815</v>
      </c>
      <c r="L928" s="6">
        <f t="shared" si="71"/>
        <v>40367.611111111109</v>
      </c>
      <c r="M928" s="15">
        <f t="shared" si="72"/>
        <v>2010</v>
      </c>
      <c r="N928" t="b">
        <v>0</v>
      </c>
      <c r="O928">
        <v>0</v>
      </c>
      <c r="P928" t="b">
        <v>0</v>
      </c>
      <c r="Q928" s="8">
        <f t="shared" si="73"/>
        <v>0</v>
      </c>
      <c r="R928" s="10">
        <f t="shared" si="74"/>
        <v>0</v>
      </c>
      <c r="S928" t="s">
        <v>8278</v>
      </c>
      <c r="T928" t="s">
        <v>8326</v>
      </c>
      <c r="U928" t="s">
        <v>8329</v>
      </c>
    </row>
    <row r="929" spans="1:21" ht="29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s="6">
        <f t="shared" si="70"/>
        <v>41013.489525462959</v>
      </c>
      <c r="L929" s="6">
        <f t="shared" si="71"/>
        <v>41043.489525462959</v>
      </c>
      <c r="M929" s="15">
        <f t="shared" si="72"/>
        <v>2012</v>
      </c>
      <c r="N929" t="b">
        <v>0</v>
      </c>
      <c r="O929">
        <v>0</v>
      </c>
      <c r="P929" t="b">
        <v>0</v>
      </c>
      <c r="Q929" s="8">
        <f t="shared" si="73"/>
        <v>0</v>
      </c>
      <c r="R929" s="10">
        <f t="shared" si="74"/>
        <v>0</v>
      </c>
      <c r="S929" t="s">
        <v>8278</v>
      </c>
      <c r="T929" t="s">
        <v>8326</v>
      </c>
      <c r="U929" t="s">
        <v>8329</v>
      </c>
    </row>
    <row r="930" spans="1:21" ht="43.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s="6">
        <f t="shared" si="70"/>
        <v>41180.529085648144</v>
      </c>
      <c r="L930" s="6">
        <f t="shared" si="71"/>
        <v>41230.666666666664</v>
      </c>
      <c r="M930" s="15">
        <f t="shared" si="72"/>
        <v>2012</v>
      </c>
      <c r="N930" t="b">
        <v>0</v>
      </c>
      <c r="O930">
        <v>28</v>
      </c>
      <c r="P930" t="b">
        <v>0</v>
      </c>
      <c r="Q930" s="8">
        <f t="shared" si="73"/>
        <v>0.10862068965517241</v>
      </c>
      <c r="R930" s="10">
        <f t="shared" si="74"/>
        <v>56.25</v>
      </c>
      <c r="S930" t="s">
        <v>8278</v>
      </c>
      <c r="T930" t="s">
        <v>8326</v>
      </c>
      <c r="U930" t="s">
        <v>8329</v>
      </c>
    </row>
    <row r="931" spans="1:21" ht="43.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s="6">
        <f t="shared" si="70"/>
        <v>40977.904733796291</v>
      </c>
      <c r="L931" s="6">
        <f t="shared" si="71"/>
        <v>41007.863067129627</v>
      </c>
      <c r="M931" s="15">
        <f t="shared" si="72"/>
        <v>2012</v>
      </c>
      <c r="N931" t="b">
        <v>0</v>
      </c>
      <c r="O931">
        <v>0</v>
      </c>
      <c r="P931" t="b">
        <v>0</v>
      </c>
      <c r="Q931" s="8">
        <f t="shared" si="73"/>
        <v>0</v>
      </c>
      <c r="R931" s="10">
        <f t="shared" si="74"/>
        <v>0</v>
      </c>
      <c r="S931" t="s">
        <v>8278</v>
      </c>
      <c r="T931" t="s">
        <v>8326</v>
      </c>
      <c r="U931" t="s">
        <v>8329</v>
      </c>
    </row>
    <row r="932" spans="1:21" ht="58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s="6">
        <f t="shared" si="70"/>
        <v>40312.582245370366</v>
      </c>
      <c r="L932" s="6">
        <f t="shared" si="71"/>
        <v>40354.563888888886</v>
      </c>
      <c r="M932" s="15">
        <f t="shared" si="72"/>
        <v>2010</v>
      </c>
      <c r="N932" t="b">
        <v>0</v>
      </c>
      <c r="O932">
        <v>5</v>
      </c>
      <c r="P932" t="b">
        <v>0</v>
      </c>
      <c r="Q932" s="8">
        <f t="shared" si="73"/>
        <v>0.38333333333333336</v>
      </c>
      <c r="R932" s="10">
        <f t="shared" si="74"/>
        <v>69</v>
      </c>
      <c r="S932" t="s">
        <v>8278</v>
      </c>
      <c r="T932" t="s">
        <v>8326</v>
      </c>
      <c r="U932" t="s">
        <v>8329</v>
      </c>
    </row>
    <row r="933" spans="1:21" ht="43.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s="6">
        <f t="shared" si="70"/>
        <v>41680.026643518519</v>
      </c>
      <c r="L933" s="6">
        <f t="shared" si="71"/>
        <v>41714.583333333328</v>
      </c>
      <c r="M933" s="15">
        <f t="shared" si="72"/>
        <v>2014</v>
      </c>
      <c r="N933" t="b">
        <v>0</v>
      </c>
      <c r="O933">
        <v>7</v>
      </c>
      <c r="P933" t="b">
        <v>0</v>
      </c>
      <c r="Q933" s="8">
        <f t="shared" si="73"/>
        <v>6.5500000000000003E-2</v>
      </c>
      <c r="R933" s="10">
        <f t="shared" si="74"/>
        <v>18.714285714285715</v>
      </c>
      <c r="S933" t="s">
        <v>8278</v>
      </c>
      <c r="T933" t="s">
        <v>8326</v>
      </c>
      <c r="U933" t="s">
        <v>8329</v>
      </c>
    </row>
    <row r="934" spans="1:21" ht="29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s="6">
        <f t="shared" si="70"/>
        <v>41310.635937499996</v>
      </c>
      <c r="L934" s="6">
        <f t="shared" si="71"/>
        <v>41355.594270833331</v>
      </c>
      <c r="M934" s="15">
        <f t="shared" si="72"/>
        <v>2013</v>
      </c>
      <c r="N934" t="b">
        <v>0</v>
      </c>
      <c r="O934">
        <v>30</v>
      </c>
      <c r="P934" t="b">
        <v>0</v>
      </c>
      <c r="Q934" s="8">
        <f t="shared" si="73"/>
        <v>0.14536842105263159</v>
      </c>
      <c r="R934" s="10">
        <f t="shared" si="74"/>
        <v>46.033333333333331</v>
      </c>
      <c r="S934" t="s">
        <v>8278</v>
      </c>
      <c r="T934" t="s">
        <v>8326</v>
      </c>
      <c r="U934" t="s">
        <v>8329</v>
      </c>
    </row>
    <row r="935" spans="1:21" ht="43.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s="6">
        <f t="shared" si="70"/>
        <v>41710.835752314808</v>
      </c>
      <c r="L935" s="6">
        <f t="shared" si="71"/>
        <v>41770.835752314808</v>
      </c>
      <c r="M935" s="15">
        <f t="shared" si="72"/>
        <v>2014</v>
      </c>
      <c r="N935" t="b">
        <v>0</v>
      </c>
      <c r="O935">
        <v>2</v>
      </c>
      <c r="P935" t="b">
        <v>0</v>
      </c>
      <c r="Q935" s="8">
        <f t="shared" si="73"/>
        <v>0.06</v>
      </c>
      <c r="R935" s="10">
        <f t="shared" si="74"/>
        <v>60</v>
      </c>
      <c r="S935" t="s">
        <v>8278</v>
      </c>
      <c r="T935" t="s">
        <v>8326</v>
      </c>
      <c r="U935" t="s">
        <v>8329</v>
      </c>
    </row>
    <row r="936" spans="1:21" ht="43.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s="6">
        <f t="shared" si="70"/>
        <v>41733.403749999998</v>
      </c>
      <c r="L936" s="6">
        <f t="shared" si="71"/>
        <v>41762.916666666664</v>
      </c>
      <c r="M936" s="15">
        <f t="shared" si="72"/>
        <v>2014</v>
      </c>
      <c r="N936" t="b">
        <v>0</v>
      </c>
      <c r="O936">
        <v>30</v>
      </c>
      <c r="P936" t="b">
        <v>0</v>
      </c>
      <c r="Q936" s="8">
        <f t="shared" si="73"/>
        <v>0.30399999999999999</v>
      </c>
      <c r="R936" s="10">
        <f t="shared" si="74"/>
        <v>50.666666666666664</v>
      </c>
      <c r="S936" t="s">
        <v>8278</v>
      </c>
      <c r="T936" t="s">
        <v>8326</v>
      </c>
      <c r="U936" t="s">
        <v>8329</v>
      </c>
    </row>
    <row r="937" spans="1:21" ht="43.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s="6">
        <f t="shared" si="70"/>
        <v>42368.000335648147</v>
      </c>
      <c r="L937" s="6">
        <f t="shared" si="71"/>
        <v>42398.000335648147</v>
      </c>
      <c r="M937" s="15">
        <f t="shared" si="72"/>
        <v>2015</v>
      </c>
      <c r="N937" t="b">
        <v>0</v>
      </c>
      <c r="O937">
        <v>2</v>
      </c>
      <c r="P937" t="b">
        <v>0</v>
      </c>
      <c r="Q937" s="8">
        <f t="shared" si="73"/>
        <v>1.4285714285714285E-2</v>
      </c>
      <c r="R937" s="10">
        <f t="shared" si="74"/>
        <v>25</v>
      </c>
      <c r="S937" t="s">
        <v>8278</v>
      </c>
      <c r="T937" t="s">
        <v>8326</v>
      </c>
      <c r="U937" t="s">
        <v>8329</v>
      </c>
    </row>
    <row r="938" spans="1:21" ht="43.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s="6">
        <f t="shared" si="70"/>
        <v>40882.690844907404</v>
      </c>
      <c r="L938" s="6">
        <f t="shared" si="71"/>
        <v>40926.5</v>
      </c>
      <c r="M938" s="15">
        <f t="shared" si="72"/>
        <v>2011</v>
      </c>
      <c r="N938" t="b">
        <v>0</v>
      </c>
      <c r="O938">
        <v>0</v>
      </c>
      <c r="P938" t="b">
        <v>0</v>
      </c>
      <c r="Q938" s="8">
        <f t="shared" si="73"/>
        <v>0</v>
      </c>
      <c r="R938" s="10">
        <f t="shared" si="74"/>
        <v>0</v>
      </c>
      <c r="S938" t="s">
        <v>8278</v>
      </c>
      <c r="T938" t="s">
        <v>8326</v>
      </c>
      <c r="U938" t="s">
        <v>8329</v>
      </c>
    </row>
    <row r="939" spans="1:21" ht="43.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s="6">
        <f t="shared" si="70"/>
        <v>41551.464780092589</v>
      </c>
      <c r="L939" s="6">
        <f t="shared" si="71"/>
        <v>41581.506446759253</v>
      </c>
      <c r="M939" s="15">
        <f t="shared" si="72"/>
        <v>2013</v>
      </c>
      <c r="N939" t="b">
        <v>0</v>
      </c>
      <c r="O939">
        <v>2</v>
      </c>
      <c r="P939" t="b">
        <v>0</v>
      </c>
      <c r="Q939" s="8">
        <f t="shared" si="73"/>
        <v>1.1428571428571429E-2</v>
      </c>
      <c r="R939" s="10">
        <f t="shared" si="74"/>
        <v>20</v>
      </c>
      <c r="S939" t="s">
        <v>8278</v>
      </c>
      <c r="T939" t="s">
        <v>8326</v>
      </c>
      <c r="U939" t="s">
        <v>8329</v>
      </c>
    </row>
    <row r="940" spans="1:21" ht="43.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s="6">
        <f t="shared" si="70"/>
        <v>41124.14638888889</v>
      </c>
      <c r="L940" s="6">
        <f t="shared" si="71"/>
        <v>41154.14638888889</v>
      </c>
      <c r="M940" s="15">
        <f t="shared" si="72"/>
        <v>2012</v>
      </c>
      <c r="N940" t="b">
        <v>0</v>
      </c>
      <c r="O940">
        <v>1</v>
      </c>
      <c r="P940" t="b">
        <v>0</v>
      </c>
      <c r="Q940" s="8">
        <f t="shared" si="73"/>
        <v>3.5714285714285713E-3</v>
      </c>
      <c r="R940" s="10">
        <f t="shared" si="74"/>
        <v>25</v>
      </c>
      <c r="S940" t="s">
        <v>8278</v>
      </c>
      <c r="T940" t="s">
        <v>8326</v>
      </c>
      <c r="U940" t="s">
        <v>8329</v>
      </c>
    </row>
    <row r="941" spans="1:21" ht="43.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s="6">
        <f t="shared" si="70"/>
        <v>41416.429837962962</v>
      </c>
      <c r="L941" s="6">
        <f t="shared" si="71"/>
        <v>41455.498611111107</v>
      </c>
      <c r="M941" s="15">
        <f t="shared" si="72"/>
        <v>2013</v>
      </c>
      <c r="N941" t="b">
        <v>0</v>
      </c>
      <c r="O941">
        <v>2</v>
      </c>
      <c r="P941" t="b">
        <v>0</v>
      </c>
      <c r="Q941" s="8">
        <f t="shared" si="73"/>
        <v>1.4545454545454545E-2</v>
      </c>
      <c r="R941" s="10">
        <f t="shared" si="74"/>
        <v>20</v>
      </c>
      <c r="S941" t="s">
        <v>8278</v>
      </c>
      <c r="T941" t="s">
        <v>8326</v>
      </c>
      <c r="U941" t="s">
        <v>8329</v>
      </c>
    </row>
    <row r="942" spans="1:21" ht="43.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s="6">
        <f t="shared" si="70"/>
        <v>42181.675069444442</v>
      </c>
      <c r="L942" s="6">
        <f t="shared" si="71"/>
        <v>42226.675069444442</v>
      </c>
      <c r="M942" s="15">
        <f t="shared" si="72"/>
        <v>2015</v>
      </c>
      <c r="N942" t="b">
        <v>0</v>
      </c>
      <c r="O942">
        <v>14</v>
      </c>
      <c r="P942" t="b">
        <v>0</v>
      </c>
      <c r="Q942" s="8">
        <f t="shared" si="73"/>
        <v>0.17155555555555554</v>
      </c>
      <c r="R942" s="10">
        <f t="shared" si="74"/>
        <v>110.28571428571429</v>
      </c>
      <c r="S942" t="s">
        <v>8273</v>
      </c>
      <c r="T942" t="s">
        <v>8320</v>
      </c>
      <c r="U942" t="s">
        <v>8322</v>
      </c>
    </row>
    <row r="943" spans="1:21" ht="58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s="6">
        <f t="shared" si="70"/>
        <v>42745.763252314813</v>
      </c>
      <c r="L943" s="6">
        <f t="shared" si="71"/>
        <v>42775.763252314813</v>
      </c>
      <c r="M943" s="15">
        <f t="shared" si="72"/>
        <v>2017</v>
      </c>
      <c r="N943" t="b">
        <v>0</v>
      </c>
      <c r="O943">
        <v>31</v>
      </c>
      <c r="P943" t="b">
        <v>0</v>
      </c>
      <c r="Q943" s="8">
        <f t="shared" si="73"/>
        <v>2.3220000000000001E-2</v>
      </c>
      <c r="R943" s="10">
        <f t="shared" si="74"/>
        <v>37.451612903225808</v>
      </c>
      <c r="S943" t="s">
        <v>8273</v>
      </c>
      <c r="T943" t="s">
        <v>8320</v>
      </c>
      <c r="U943" t="s">
        <v>8322</v>
      </c>
    </row>
    <row r="944" spans="1:21" ht="58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s="6">
        <f t="shared" si="70"/>
        <v>42382.509953703702</v>
      </c>
      <c r="L944" s="6">
        <f t="shared" si="71"/>
        <v>42418.509953703702</v>
      </c>
      <c r="M944" s="15">
        <f t="shared" si="72"/>
        <v>2016</v>
      </c>
      <c r="N944" t="b">
        <v>0</v>
      </c>
      <c r="O944">
        <v>16</v>
      </c>
      <c r="P944" t="b">
        <v>0</v>
      </c>
      <c r="Q944" s="8">
        <f t="shared" si="73"/>
        <v>8.9066666666666669E-2</v>
      </c>
      <c r="R944" s="10">
        <f t="shared" si="74"/>
        <v>41.75</v>
      </c>
      <c r="S944" t="s">
        <v>8273</v>
      </c>
      <c r="T944" t="s">
        <v>8320</v>
      </c>
      <c r="U944" t="s">
        <v>8322</v>
      </c>
    </row>
    <row r="945" spans="1:21" ht="29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s="6">
        <f t="shared" si="70"/>
        <v>42673.334548611114</v>
      </c>
      <c r="L945" s="6">
        <f t="shared" si="71"/>
        <v>42703.376215277771</v>
      </c>
      <c r="M945" s="15">
        <f t="shared" si="72"/>
        <v>2016</v>
      </c>
      <c r="N945" t="b">
        <v>0</v>
      </c>
      <c r="O945">
        <v>12</v>
      </c>
      <c r="P945" t="b">
        <v>0</v>
      </c>
      <c r="Q945" s="8">
        <f t="shared" si="73"/>
        <v>9.633333333333334E-2</v>
      </c>
      <c r="R945" s="10">
        <f t="shared" si="74"/>
        <v>24.083333333333332</v>
      </c>
      <c r="S945" t="s">
        <v>8273</v>
      </c>
      <c r="T945" t="s">
        <v>8320</v>
      </c>
      <c r="U945" t="s">
        <v>8322</v>
      </c>
    </row>
    <row r="946" spans="1:21" ht="43.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s="6">
        <f t="shared" si="70"/>
        <v>42444.250578703701</v>
      </c>
      <c r="L946" s="6">
        <f t="shared" si="71"/>
        <v>42478.249999999993</v>
      </c>
      <c r="M946" s="15">
        <f t="shared" si="72"/>
        <v>2016</v>
      </c>
      <c r="N946" t="b">
        <v>0</v>
      </c>
      <c r="O946">
        <v>96</v>
      </c>
      <c r="P946" t="b">
        <v>0</v>
      </c>
      <c r="Q946" s="8">
        <f t="shared" si="73"/>
        <v>0.13325999999999999</v>
      </c>
      <c r="R946" s="10">
        <f t="shared" si="74"/>
        <v>69.40625</v>
      </c>
      <c r="S946" t="s">
        <v>8273</v>
      </c>
      <c r="T946" t="s">
        <v>8320</v>
      </c>
      <c r="U946" t="s">
        <v>8322</v>
      </c>
    </row>
    <row r="947" spans="1:21" ht="43.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s="6">
        <f t="shared" si="70"/>
        <v>42732.53965277777</v>
      </c>
      <c r="L947" s="6">
        <f t="shared" si="71"/>
        <v>42784.665972222218</v>
      </c>
      <c r="M947" s="15">
        <f t="shared" si="72"/>
        <v>2016</v>
      </c>
      <c r="N947" t="b">
        <v>0</v>
      </c>
      <c r="O947">
        <v>16</v>
      </c>
      <c r="P947" t="b">
        <v>0</v>
      </c>
      <c r="Q947" s="8">
        <f t="shared" si="73"/>
        <v>2.4840000000000001E-2</v>
      </c>
      <c r="R947" s="10">
        <f t="shared" si="74"/>
        <v>155.25</v>
      </c>
      <c r="S947" t="s">
        <v>8273</v>
      </c>
      <c r="T947" t="s">
        <v>8320</v>
      </c>
      <c r="U947" t="s">
        <v>8322</v>
      </c>
    </row>
    <row r="948" spans="1:21" ht="43.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s="6">
        <f t="shared" si="70"/>
        <v>42592.417222222219</v>
      </c>
      <c r="L948" s="6">
        <f t="shared" si="71"/>
        <v>42622.417222222219</v>
      </c>
      <c r="M948" s="15">
        <f t="shared" si="72"/>
        <v>2016</v>
      </c>
      <c r="N948" t="b">
        <v>0</v>
      </c>
      <c r="O948">
        <v>5</v>
      </c>
      <c r="P948" t="b">
        <v>0</v>
      </c>
      <c r="Q948" s="8">
        <f t="shared" si="73"/>
        <v>1.9066666666666666E-2</v>
      </c>
      <c r="R948" s="10">
        <f t="shared" si="74"/>
        <v>57.2</v>
      </c>
      <c r="S948" t="s">
        <v>8273</v>
      </c>
      <c r="T948" t="s">
        <v>8320</v>
      </c>
      <c r="U948" t="s">
        <v>8322</v>
      </c>
    </row>
    <row r="949" spans="1:21" ht="58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s="6">
        <f t="shared" si="70"/>
        <v>42491.44798611111</v>
      </c>
      <c r="L949" s="6">
        <f t="shared" si="71"/>
        <v>42551.44798611111</v>
      </c>
      <c r="M949" s="15">
        <f t="shared" si="72"/>
        <v>2016</v>
      </c>
      <c r="N949" t="b">
        <v>0</v>
      </c>
      <c r="O949">
        <v>0</v>
      </c>
      <c r="P949" t="b">
        <v>0</v>
      </c>
      <c r="Q949" s="8">
        <f t="shared" si="73"/>
        <v>0</v>
      </c>
      <c r="R949" s="10">
        <f t="shared" si="74"/>
        <v>0</v>
      </c>
      <c r="S949" t="s">
        <v>8273</v>
      </c>
      <c r="T949" t="s">
        <v>8320</v>
      </c>
      <c r="U949" t="s">
        <v>8322</v>
      </c>
    </row>
    <row r="950" spans="1:21" ht="58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s="6">
        <f t="shared" si="70"/>
        <v>42411.494953703703</v>
      </c>
      <c r="L950" s="6">
        <f t="shared" si="71"/>
        <v>42441.494953703703</v>
      </c>
      <c r="M950" s="15">
        <f t="shared" si="72"/>
        <v>2016</v>
      </c>
      <c r="N950" t="b">
        <v>0</v>
      </c>
      <c r="O950">
        <v>8</v>
      </c>
      <c r="P950" t="b">
        <v>0</v>
      </c>
      <c r="Q950" s="8">
        <f t="shared" si="73"/>
        <v>0.12</v>
      </c>
      <c r="R950" s="10">
        <f t="shared" si="74"/>
        <v>60</v>
      </c>
      <c r="S950" t="s">
        <v>8273</v>
      </c>
      <c r="T950" t="s">
        <v>8320</v>
      </c>
      <c r="U950" t="s">
        <v>8322</v>
      </c>
    </row>
    <row r="951" spans="1:21" ht="43.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s="6">
        <f t="shared" si="70"/>
        <v>42360.710370370369</v>
      </c>
      <c r="L951" s="6">
        <f t="shared" si="71"/>
        <v>42420.710370370369</v>
      </c>
      <c r="M951" s="15">
        <f t="shared" si="72"/>
        <v>2015</v>
      </c>
      <c r="N951" t="b">
        <v>0</v>
      </c>
      <c r="O951">
        <v>7</v>
      </c>
      <c r="P951" t="b">
        <v>0</v>
      </c>
      <c r="Q951" s="8">
        <f t="shared" si="73"/>
        <v>1.3650000000000001E-2</v>
      </c>
      <c r="R951" s="10">
        <f t="shared" si="74"/>
        <v>39</v>
      </c>
      <c r="S951" t="s">
        <v>8273</v>
      </c>
      <c r="T951" t="s">
        <v>8320</v>
      </c>
      <c r="U951" t="s">
        <v>8322</v>
      </c>
    </row>
    <row r="952" spans="1:21" ht="43.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s="6">
        <f t="shared" si="70"/>
        <v>42356.41737268518</v>
      </c>
      <c r="L952" s="6">
        <f t="shared" si="71"/>
        <v>42386.41737268518</v>
      </c>
      <c r="M952" s="15">
        <f t="shared" si="72"/>
        <v>2015</v>
      </c>
      <c r="N952" t="b">
        <v>0</v>
      </c>
      <c r="O952">
        <v>24</v>
      </c>
      <c r="P952" t="b">
        <v>0</v>
      </c>
      <c r="Q952" s="8">
        <f t="shared" si="73"/>
        <v>0.28039999999999998</v>
      </c>
      <c r="R952" s="10">
        <f t="shared" si="74"/>
        <v>58.416666666666664</v>
      </c>
      <c r="S952" t="s">
        <v>8273</v>
      </c>
      <c r="T952" t="s">
        <v>8320</v>
      </c>
      <c r="U952" t="s">
        <v>8322</v>
      </c>
    </row>
    <row r="953" spans="1:21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s="6">
        <f t="shared" si="70"/>
        <v>42480.320277777777</v>
      </c>
      <c r="L953" s="6">
        <f t="shared" si="71"/>
        <v>42525.320277777777</v>
      </c>
      <c r="M953" s="15">
        <f t="shared" si="72"/>
        <v>2016</v>
      </c>
      <c r="N953" t="b">
        <v>0</v>
      </c>
      <c r="O953">
        <v>121</v>
      </c>
      <c r="P953" t="b">
        <v>0</v>
      </c>
      <c r="Q953" s="8">
        <f t="shared" si="73"/>
        <v>0.38390000000000002</v>
      </c>
      <c r="R953" s="10">
        <f t="shared" si="74"/>
        <v>158.63636363636363</v>
      </c>
      <c r="S953" t="s">
        <v>8273</v>
      </c>
      <c r="T953" t="s">
        <v>8320</v>
      </c>
      <c r="U953" t="s">
        <v>8322</v>
      </c>
    </row>
    <row r="954" spans="1:21" ht="29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s="6">
        <f t="shared" si="70"/>
        <v>42662.280231481483</v>
      </c>
      <c r="L954" s="6">
        <f t="shared" si="71"/>
        <v>42692.32189814814</v>
      </c>
      <c r="M954" s="15">
        <f t="shared" si="72"/>
        <v>2016</v>
      </c>
      <c r="N954" t="b">
        <v>0</v>
      </c>
      <c r="O954">
        <v>196</v>
      </c>
      <c r="P954" t="b">
        <v>0</v>
      </c>
      <c r="Q954" s="8">
        <f t="shared" si="73"/>
        <v>0.39942857142857141</v>
      </c>
      <c r="R954" s="10">
        <f t="shared" si="74"/>
        <v>99.857142857142861</v>
      </c>
      <c r="S954" t="s">
        <v>8273</v>
      </c>
      <c r="T954" t="s">
        <v>8320</v>
      </c>
      <c r="U954" t="s">
        <v>8322</v>
      </c>
    </row>
    <row r="955" spans="1:21" ht="43.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s="6">
        <f t="shared" si="70"/>
        <v>41998.831006944441</v>
      </c>
      <c r="L955" s="6">
        <f t="shared" si="71"/>
        <v>42028.831006944441</v>
      </c>
      <c r="M955" s="15">
        <f t="shared" si="72"/>
        <v>2014</v>
      </c>
      <c r="N955" t="b">
        <v>0</v>
      </c>
      <c r="O955">
        <v>5</v>
      </c>
      <c r="P955" t="b">
        <v>0</v>
      </c>
      <c r="Q955" s="8">
        <f t="shared" si="73"/>
        <v>8.3999999999999995E-3</v>
      </c>
      <c r="R955" s="10">
        <f t="shared" si="74"/>
        <v>25.2</v>
      </c>
      <c r="S955" t="s">
        <v>8273</v>
      </c>
      <c r="T955" t="s">
        <v>8320</v>
      </c>
      <c r="U955" t="s">
        <v>8322</v>
      </c>
    </row>
    <row r="956" spans="1:21" ht="43.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s="6">
        <f t="shared" si="70"/>
        <v>42194.500451388885</v>
      </c>
      <c r="L956" s="6">
        <f t="shared" si="71"/>
        <v>42236.500451388885</v>
      </c>
      <c r="M956" s="15">
        <f t="shared" si="72"/>
        <v>2015</v>
      </c>
      <c r="N956" t="b">
        <v>0</v>
      </c>
      <c r="O956">
        <v>73</v>
      </c>
      <c r="P956" t="b">
        <v>0</v>
      </c>
      <c r="Q956" s="8">
        <f t="shared" si="73"/>
        <v>0.43406666666666666</v>
      </c>
      <c r="R956" s="10">
        <f t="shared" si="74"/>
        <v>89.191780821917803</v>
      </c>
      <c r="S956" t="s">
        <v>8273</v>
      </c>
      <c r="T956" t="s">
        <v>8320</v>
      </c>
      <c r="U956" t="s">
        <v>8322</v>
      </c>
    </row>
    <row r="957" spans="1:21" ht="43.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s="6">
        <f t="shared" si="70"/>
        <v>42585.961805555555</v>
      </c>
      <c r="L957" s="6">
        <f t="shared" si="71"/>
        <v>42625.961805555555</v>
      </c>
      <c r="M957" s="15">
        <f t="shared" si="72"/>
        <v>2016</v>
      </c>
      <c r="N957" t="b">
        <v>0</v>
      </c>
      <c r="O957">
        <v>93</v>
      </c>
      <c r="P957" t="b">
        <v>0</v>
      </c>
      <c r="Q957" s="8">
        <f t="shared" si="73"/>
        <v>5.6613333333333335E-2</v>
      </c>
      <c r="R957" s="10">
        <f t="shared" si="74"/>
        <v>182.6236559139785</v>
      </c>
      <c r="S957" t="s">
        <v>8273</v>
      </c>
      <c r="T957" t="s">
        <v>8320</v>
      </c>
      <c r="U957" t="s">
        <v>8322</v>
      </c>
    </row>
    <row r="958" spans="1:21" ht="58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s="6">
        <f t="shared" si="70"/>
        <v>42060.580543981479</v>
      </c>
      <c r="L958" s="6">
        <f t="shared" si="71"/>
        <v>42120.538877314808</v>
      </c>
      <c r="M958" s="15">
        <f t="shared" si="72"/>
        <v>2015</v>
      </c>
      <c r="N958" t="b">
        <v>0</v>
      </c>
      <c r="O958">
        <v>17</v>
      </c>
      <c r="P958" t="b">
        <v>0</v>
      </c>
      <c r="Q958" s="8">
        <f t="shared" si="73"/>
        <v>1.7219999999999999E-2</v>
      </c>
      <c r="R958" s="10">
        <f t="shared" si="74"/>
        <v>50.647058823529413</v>
      </c>
      <c r="S958" t="s">
        <v>8273</v>
      </c>
      <c r="T958" t="s">
        <v>8320</v>
      </c>
      <c r="U958" t="s">
        <v>8322</v>
      </c>
    </row>
    <row r="959" spans="1:21" ht="29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s="6">
        <f t="shared" si="70"/>
        <v>42660.219131944446</v>
      </c>
      <c r="L959" s="6">
        <f t="shared" si="71"/>
        <v>42691.260798611103</v>
      </c>
      <c r="M959" s="15">
        <f t="shared" si="72"/>
        <v>2016</v>
      </c>
      <c r="N959" t="b">
        <v>0</v>
      </c>
      <c r="O959">
        <v>7</v>
      </c>
      <c r="P959" t="b">
        <v>0</v>
      </c>
      <c r="Q959" s="8">
        <f t="shared" si="73"/>
        <v>1.9416666666666665E-2</v>
      </c>
      <c r="R959" s="10">
        <f t="shared" si="74"/>
        <v>33.285714285714285</v>
      </c>
      <c r="S959" t="s">
        <v>8273</v>
      </c>
      <c r="T959" t="s">
        <v>8320</v>
      </c>
      <c r="U959" t="s">
        <v>8322</v>
      </c>
    </row>
    <row r="960" spans="1:21" ht="58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s="6">
        <f t="shared" si="70"/>
        <v>42082.469479166662</v>
      </c>
      <c r="L960" s="6">
        <f t="shared" si="71"/>
        <v>42103.874305555553</v>
      </c>
      <c r="M960" s="15">
        <f t="shared" si="72"/>
        <v>2015</v>
      </c>
      <c r="N960" t="b">
        <v>0</v>
      </c>
      <c r="O960">
        <v>17</v>
      </c>
      <c r="P960" t="b">
        <v>0</v>
      </c>
      <c r="Q960" s="8">
        <f t="shared" si="73"/>
        <v>0.11328275684711328</v>
      </c>
      <c r="R960" s="10">
        <f t="shared" si="74"/>
        <v>51.823529411764703</v>
      </c>
      <c r="S960" t="s">
        <v>8273</v>
      </c>
      <c r="T960" t="s">
        <v>8320</v>
      </c>
      <c r="U960" t="s">
        <v>8322</v>
      </c>
    </row>
    <row r="961" spans="1:21" ht="43.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s="6">
        <f t="shared" si="70"/>
        <v>41992.84103009259</v>
      </c>
      <c r="L961" s="6">
        <f t="shared" si="71"/>
        <v>42022.84103009259</v>
      </c>
      <c r="M961" s="15">
        <f t="shared" si="72"/>
        <v>2014</v>
      </c>
      <c r="N961" t="b">
        <v>0</v>
      </c>
      <c r="O961">
        <v>171</v>
      </c>
      <c r="P961" t="b">
        <v>0</v>
      </c>
      <c r="Q961" s="8">
        <f t="shared" si="73"/>
        <v>0.3886</v>
      </c>
      <c r="R961" s="10">
        <f t="shared" si="74"/>
        <v>113.62573099415205</v>
      </c>
      <c r="S961" t="s">
        <v>8273</v>
      </c>
      <c r="T961" t="s">
        <v>8320</v>
      </c>
      <c r="U961" t="s">
        <v>8322</v>
      </c>
    </row>
    <row r="962" spans="1:21" ht="43.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s="6">
        <f t="shared" si="70"/>
        <v>42766.29346064815</v>
      </c>
      <c r="L962" s="6">
        <f t="shared" si="71"/>
        <v>42808.251793981479</v>
      </c>
      <c r="M962" s="15">
        <f t="shared" si="72"/>
        <v>2017</v>
      </c>
      <c r="N962" t="b">
        <v>0</v>
      </c>
      <c r="O962">
        <v>188</v>
      </c>
      <c r="P962" t="b">
        <v>0</v>
      </c>
      <c r="Q962" s="8">
        <f t="shared" si="73"/>
        <v>0.46100628930817611</v>
      </c>
      <c r="R962" s="10">
        <f t="shared" si="74"/>
        <v>136.46276595744681</v>
      </c>
      <c r="S962" t="s">
        <v>8273</v>
      </c>
      <c r="T962" t="s">
        <v>8320</v>
      </c>
      <c r="U962" t="s">
        <v>8322</v>
      </c>
    </row>
    <row r="963" spans="1:21" ht="43.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s="6">
        <f t="shared" ref="K963:K1026" si="75">(J963/86400)+25569+(-8/24)</f>
        <v>42740.360358796293</v>
      </c>
      <c r="L963" s="6">
        <f t="shared" ref="L963:L1026" si="76">(I963/86400)+25569+(-8/24)</f>
        <v>42786.458333333336</v>
      </c>
      <c r="M963" s="15">
        <f t="shared" ref="M963:M1026" si="77">YEAR(K963)</f>
        <v>2017</v>
      </c>
      <c r="N963" t="b">
        <v>0</v>
      </c>
      <c r="O963">
        <v>110</v>
      </c>
      <c r="P963" t="b">
        <v>0</v>
      </c>
      <c r="Q963" s="8">
        <f t="shared" ref="Q963:Q1026" si="78">E963/D963</f>
        <v>0.42188421052631581</v>
      </c>
      <c r="R963" s="10">
        <f t="shared" ref="R963:R1026" si="79">IFERROR(E963/O963,0)</f>
        <v>364.35454545454547</v>
      </c>
      <c r="S963" t="s">
        <v>8273</v>
      </c>
      <c r="T963" t="s">
        <v>8320</v>
      </c>
      <c r="U963" t="s">
        <v>8322</v>
      </c>
    </row>
    <row r="964" spans="1:21" ht="43.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s="6">
        <f t="shared" si="75"/>
        <v>42373.379085648143</v>
      </c>
      <c r="L964" s="6">
        <f t="shared" si="76"/>
        <v>42411.379085648143</v>
      </c>
      <c r="M964" s="15">
        <f t="shared" si="77"/>
        <v>2016</v>
      </c>
      <c r="N964" t="b">
        <v>0</v>
      </c>
      <c r="O964">
        <v>37</v>
      </c>
      <c r="P964" t="b">
        <v>0</v>
      </c>
      <c r="Q964" s="8">
        <f t="shared" si="78"/>
        <v>0.2848</v>
      </c>
      <c r="R964" s="10">
        <f t="shared" si="79"/>
        <v>19.243243243243242</v>
      </c>
      <c r="S964" t="s">
        <v>8273</v>
      </c>
      <c r="T964" t="s">
        <v>8320</v>
      </c>
      <c r="U964" t="s">
        <v>8322</v>
      </c>
    </row>
    <row r="965" spans="1:21" ht="29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s="6">
        <f t="shared" si="75"/>
        <v>42625.302303240744</v>
      </c>
      <c r="L965" s="6">
        <f t="shared" si="76"/>
        <v>42660.302303240744</v>
      </c>
      <c r="M965" s="15">
        <f t="shared" si="77"/>
        <v>2016</v>
      </c>
      <c r="N965" t="b">
        <v>0</v>
      </c>
      <c r="O965">
        <v>9</v>
      </c>
      <c r="P965" t="b">
        <v>0</v>
      </c>
      <c r="Q965" s="8">
        <f t="shared" si="78"/>
        <v>1.0771428571428571E-2</v>
      </c>
      <c r="R965" s="10">
        <f t="shared" si="79"/>
        <v>41.888888888888886</v>
      </c>
      <c r="S965" t="s">
        <v>8273</v>
      </c>
      <c r="T965" t="s">
        <v>8320</v>
      </c>
      <c r="U965" t="s">
        <v>8322</v>
      </c>
    </row>
    <row r="966" spans="1:21" ht="58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s="6">
        <f t="shared" si="75"/>
        <v>42208.295358796291</v>
      </c>
      <c r="L966" s="6">
        <f t="shared" si="76"/>
        <v>42248.295358796291</v>
      </c>
      <c r="M966" s="15">
        <f t="shared" si="77"/>
        <v>2015</v>
      </c>
      <c r="N966" t="b">
        <v>0</v>
      </c>
      <c r="O966">
        <v>29</v>
      </c>
      <c r="P966" t="b">
        <v>0</v>
      </c>
      <c r="Q966" s="8">
        <f t="shared" si="78"/>
        <v>7.9909090909090902E-3</v>
      </c>
      <c r="R966" s="10">
        <f t="shared" si="79"/>
        <v>30.310344827586206</v>
      </c>
      <c r="S966" t="s">
        <v>8273</v>
      </c>
      <c r="T966" t="s">
        <v>8320</v>
      </c>
      <c r="U966" t="s">
        <v>8322</v>
      </c>
    </row>
    <row r="967" spans="1:21" ht="43.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s="6">
        <f t="shared" si="75"/>
        <v>42636.683402777773</v>
      </c>
      <c r="L967" s="6">
        <f t="shared" si="76"/>
        <v>42668.832638888889</v>
      </c>
      <c r="M967" s="15">
        <f t="shared" si="77"/>
        <v>2016</v>
      </c>
      <c r="N967" t="b">
        <v>0</v>
      </c>
      <c r="O967">
        <v>6</v>
      </c>
      <c r="P967" t="b">
        <v>0</v>
      </c>
      <c r="Q967" s="8">
        <f t="shared" si="78"/>
        <v>1.192E-2</v>
      </c>
      <c r="R967" s="10">
        <f t="shared" si="79"/>
        <v>49.666666666666664</v>
      </c>
      <c r="S967" t="s">
        <v>8273</v>
      </c>
      <c r="T967" t="s">
        <v>8320</v>
      </c>
      <c r="U967" t="s">
        <v>8322</v>
      </c>
    </row>
    <row r="968" spans="1:21" ht="43.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s="6">
        <f t="shared" si="75"/>
        <v>42619.302453703705</v>
      </c>
      <c r="L968" s="6">
        <f t="shared" si="76"/>
        <v>42649.302453703705</v>
      </c>
      <c r="M968" s="15">
        <f t="shared" si="77"/>
        <v>2016</v>
      </c>
      <c r="N968" t="b">
        <v>0</v>
      </c>
      <c r="O968">
        <v>30</v>
      </c>
      <c r="P968" t="b">
        <v>0</v>
      </c>
      <c r="Q968" s="8">
        <f t="shared" si="78"/>
        <v>0.14799999999999999</v>
      </c>
      <c r="R968" s="10">
        <f t="shared" si="79"/>
        <v>59.2</v>
      </c>
      <c r="S968" t="s">
        <v>8273</v>
      </c>
      <c r="T968" t="s">
        <v>8320</v>
      </c>
      <c r="U968" t="s">
        <v>8322</v>
      </c>
    </row>
    <row r="969" spans="1:21" ht="43.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s="6">
        <f t="shared" si="75"/>
        <v>42421.920995370368</v>
      </c>
      <c r="L969" s="6">
        <f t="shared" si="76"/>
        <v>42481.879328703704</v>
      </c>
      <c r="M969" s="15">
        <f t="shared" si="77"/>
        <v>2016</v>
      </c>
      <c r="N969" t="b">
        <v>0</v>
      </c>
      <c r="O969">
        <v>81</v>
      </c>
      <c r="P969" t="b">
        <v>0</v>
      </c>
      <c r="Q969" s="8">
        <f t="shared" si="78"/>
        <v>0.17810000000000001</v>
      </c>
      <c r="R969" s="10">
        <f t="shared" si="79"/>
        <v>43.97530864197531</v>
      </c>
      <c r="S969" t="s">
        <v>8273</v>
      </c>
      <c r="T969" t="s">
        <v>8320</v>
      </c>
      <c r="U969" t="s">
        <v>8322</v>
      </c>
    </row>
    <row r="970" spans="1:21" ht="43.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s="6">
        <f t="shared" si="75"/>
        <v>41836.514282407406</v>
      </c>
      <c r="L970" s="6">
        <f t="shared" si="76"/>
        <v>41866.514282407406</v>
      </c>
      <c r="M970" s="15">
        <f t="shared" si="77"/>
        <v>2014</v>
      </c>
      <c r="N970" t="b">
        <v>0</v>
      </c>
      <c r="O970">
        <v>4</v>
      </c>
      <c r="P970" t="b">
        <v>0</v>
      </c>
      <c r="Q970" s="8">
        <f t="shared" si="78"/>
        <v>1.325E-2</v>
      </c>
      <c r="R970" s="10">
        <f t="shared" si="79"/>
        <v>26.5</v>
      </c>
      <c r="S970" t="s">
        <v>8273</v>
      </c>
      <c r="T970" t="s">
        <v>8320</v>
      </c>
      <c r="U970" t="s">
        <v>8322</v>
      </c>
    </row>
    <row r="971" spans="1:21" ht="29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s="6">
        <f t="shared" si="75"/>
        <v>42741.969988425924</v>
      </c>
      <c r="L971" s="6">
        <f t="shared" si="76"/>
        <v>42774.969988425924</v>
      </c>
      <c r="M971" s="15">
        <f t="shared" si="77"/>
        <v>2017</v>
      </c>
      <c r="N971" t="b">
        <v>0</v>
      </c>
      <c r="O971">
        <v>11</v>
      </c>
      <c r="P971" t="b">
        <v>0</v>
      </c>
      <c r="Q971" s="8">
        <f t="shared" si="78"/>
        <v>0.46666666666666667</v>
      </c>
      <c r="R971" s="10">
        <f t="shared" si="79"/>
        <v>1272.7272727272727</v>
      </c>
      <c r="S971" t="s">
        <v>8273</v>
      </c>
      <c r="T971" t="s">
        <v>8320</v>
      </c>
      <c r="U971" t="s">
        <v>8322</v>
      </c>
    </row>
    <row r="972" spans="1:21" ht="58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s="6">
        <f t="shared" si="75"/>
        <v>42720.887187499997</v>
      </c>
      <c r="L972" s="6">
        <f t="shared" si="76"/>
        <v>42757.874305555553</v>
      </c>
      <c r="M972" s="15">
        <f t="shared" si="77"/>
        <v>2016</v>
      </c>
      <c r="N972" t="b">
        <v>0</v>
      </c>
      <c r="O972">
        <v>14</v>
      </c>
      <c r="P972" t="b">
        <v>0</v>
      </c>
      <c r="Q972" s="8">
        <f t="shared" si="78"/>
        <v>0.4592</v>
      </c>
      <c r="R972" s="10">
        <f t="shared" si="79"/>
        <v>164</v>
      </c>
      <c r="S972" t="s">
        <v>8273</v>
      </c>
      <c r="T972" t="s">
        <v>8320</v>
      </c>
      <c r="U972" t="s">
        <v>8322</v>
      </c>
    </row>
    <row r="973" spans="1:21" ht="43.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s="6">
        <f t="shared" si="75"/>
        <v>42111.375694444439</v>
      </c>
      <c r="L973" s="6">
        <f t="shared" si="76"/>
        <v>42156.375694444439</v>
      </c>
      <c r="M973" s="15">
        <f t="shared" si="77"/>
        <v>2015</v>
      </c>
      <c r="N973" t="b">
        <v>0</v>
      </c>
      <c r="O973">
        <v>5</v>
      </c>
      <c r="P973" t="b">
        <v>0</v>
      </c>
      <c r="Q973" s="8">
        <f t="shared" si="78"/>
        <v>2.2599999999999999E-3</v>
      </c>
      <c r="R973" s="10">
        <f t="shared" si="79"/>
        <v>45.2</v>
      </c>
      <c r="S973" t="s">
        <v>8273</v>
      </c>
      <c r="T973" t="s">
        <v>8320</v>
      </c>
      <c r="U973" t="s">
        <v>8322</v>
      </c>
    </row>
    <row r="974" spans="1:21" ht="43.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s="6">
        <f t="shared" si="75"/>
        <v>41856.532384259255</v>
      </c>
      <c r="L974" s="6">
        <f t="shared" si="76"/>
        <v>41885.957638888889</v>
      </c>
      <c r="M974" s="15">
        <f t="shared" si="77"/>
        <v>2014</v>
      </c>
      <c r="N974" t="b">
        <v>0</v>
      </c>
      <c r="O974">
        <v>45</v>
      </c>
      <c r="P974" t="b">
        <v>0</v>
      </c>
      <c r="Q974" s="8">
        <f t="shared" si="78"/>
        <v>0.34625</v>
      </c>
      <c r="R974" s="10">
        <f t="shared" si="79"/>
        <v>153.88888888888889</v>
      </c>
      <c r="S974" t="s">
        <v>8273</v>
      </c>
      <c r="T974" t="s">
        <v>8320</v>
      </c>
      <c r="U974" t="s">
        <v>8322</v>
      </c>
    </row>
    <row r="975" spans="1:21" ht="58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s="6">
        <f t="shared" si="75"/>
        <v>42256.681631944441</v>
      </c>
      <c r="L975" s="6">
        <f t="shared" si="76"/>
        <v>42316.723298611112</v>
      </c>
      <c r="M975" s="15">
        <f t="shared" si="77"/>
        <v>2015</v>
      </c>
      <c r="N975" t="b">
        <v>0</v>
      </c>
      <c r="O975">
        <v>8</v>
      </c>
      <c r="P975" t="b">
        <v>0</v>
      </c>
      <c r="Q975" s="8">
        <f t="shared" si="78"/>
        <v>2.0549999999999999E-2</v>
      </c>
      <c r="R975" s="10">
        <f t="shared" si="79"/>
        <v>51.375</v>
      </c>
      <c r="S975" t="s">
        <v>8273</v>
      </c>
      <c r="T975" t="s">
        <v>8320</v>
      </c>
      <c r="U975" t="s">
        <v>8322</v>
      </c>
    </row>
    <row r="976" spans="1:21" ht="43.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s="6">
        <f t="shared" si="75"/>
        <v>42424.416157407402</v>
      </c>
      <c r="L976" s="6">
        <f t="shared" si="76"/>
        <v>42454.374490740738</v>
      </c>
      <c r="M976" s="15">
        <f t="shared" si="77"/>
        <v>2016</v>
      </c>
      <c r="N976" t="b">
        <v>0</v>
      </c>
      <c r="O976">
        <v>3</v>
      </c>
      <c r="P976" t="b">
        <v>0</v>
      </c>
      <c r="Q976" s="8">
        <f t="shared" si="78"/>
        <v>5.5999999999999999E-3</v>
      </c>
      <c r="R976" s="10">
        <f t="shared" si="79"/>
        <v>93.333333333333329</v>
      </c>
      <c r="S976" t="s">
        <v>8273</v>
      </c>
      <c r="T976" t="s">
        <v>8320</v>
      </c>
      <c r="U976" t="s">
        <v>8322</v>
      </c>
    </row>
    <row r="977" spans="1:21" ht="43.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s="6">
        <f t="shared" si="75"/>
        <v>42489.363252314812</v>
      </c>
      <c r="L977" s="6">
        <f t="shared" si="76"/>
        <v>42549.363252314812</v>
      </c>
      <c r="M977" s="15">
        <f t="shared" si="77"/>
        <v>2016</v>
      </c>
      <c r="N977" t="b">
        <v>0</v>
      </c>
      <c r="O977">
        <v>24</v>
      </c>
      <c r="P977" t="b">
        <v>0</v>
      </c>
      <c r="Q977" s="8">
        <f t="shared" si="78"/>
        <v>2.6069999999999999E-2</v>
      </c>
      <c r="R977" s="10">
        <f t="shared" si="79"/>
        <v>108.625</v>
      </c>
      <c r="S977" t="s">
        <v>8273</v>
      </c>
      <c r="T977" t="s">
        <v>8320</v>
      </c>
      <c r="U977" t="s">
        <v>8322</v>
      </c>
    </row>
    <row r="978" spans="1:21" ht="43.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s="6">
        <f t="shared" si="75"/>
        <v>42184.725659722222</v>
      </c>
      <c r="L978" s="6">
        <f t="shared" si="76"/>
        <v>42229.725659722222</v>
      </c>
      <c r="M978" s="15">
        <f t="shared" si="77"/>
        <v>2015</v>
      </c>
      <c r="N978" t="b">
        <v>0</v>
      </c>
      <c r="O978">
        <v>18</v>
      </c>
      <c r="P978" t="b">
        <v>0</v>
      </c>
      <c r="Q978" s="8">
        <f t="shared" si="78"/>
        <v>1.9259999999999999E-2</v>
      </c>
      <c r="R978" s="10">
        <f t="shared" si="79"/>
        <v>160.5</v>
      </c>
      <c r="S978" t="s">
        <v>8273</v>
      </c>
      <c r="T978" t="s">
        <v>8320</v>
      </c>
      <c r="U978" t="s">
        <v>8322</v>
      </c>
    </row>
    <row r="979" spans="1:21" ht="43.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s="6">
        <f t="shared" si="75"/>
        <v>42391.608761574076</v>
      </c>
      <c r="L979" s="6">
        <f t="shared" si="76"/>
        <v>42421.608761574076</v>
      </c>
      <c r="M979" s="15">
        <f t="shared" si="77"/>
        <v>2016</v>
      </c>
      <c r="N979" t="b">
        <v>0</v>
      </c>
      <c r="O979">
        <v>12</v>
      </c>
      <c r="P979" t="b">
        <v>0</v>
      </c>
      <c r="Q979" s="8">
        <f t="shared" si="78"/>
        <v>0.33666666666666667</v>
      </c>
      <c r="R979" s="10">
        <f t="shared" si="79"/>
        <v>75.75</v>
      </c>
      <c r="S979" t="s">
        <v>8273</v>
      </c>
      <c r="T979" t="s">
        <v>8320</v>
      </c>
      <c r="U979" t="s">
        <v>8322</v>
      </c>
    </row>
    <row r="980" spans="1:21" ht="43.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s="6">
        <f t="shared" si="75"/>
        <v>42394.975706018515</v>
      </c>
      <c r="L980" s="6">
        <f t="shared" si="76"/>
        <v>42424.975706018515</v>
      </c>
      <c r="M980" s="15">
        <f t="shared" si="77"/>
        <v>2016</v>
      </c>
      <c r="N980" t="b">
        <v>0</v>
      </c>
      <c r="O980">
        <v>123</v>
      </c>
      <c r="P980" t="b">
        <v>0</v>
      </c>
      <c r="Q980" s="8">
        <f t="shared" si="78"/>
        <v>0.5626326718299024</v>
      </c>
      <c r="R980" s="10">
        <f t="shared" si="79"/>
        <v>790.83739837398377</v>
      </c>
      <c r="S980" t="s">
        <v>8273</v>
      </c>
      <c r="T980" t="s">
        <v>8320</v>
      </c>
      <c r="U980" t="s">
        <v>8322</v>
      </c>
    </row>
    <row r="981" spans="1:21" ht="58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s="6">
        <f t="shared" si="75"/>
        <v>42506.083657407406</v>
      </c>
      <c r="L981" s="6">
        <f t="shared" si="76"/>
        <v>42541.457638888889</v>
      </c>
      <c r="M981" s="15">
        <f t="shared" si="77"/>
        <v>2016</v>
      </c>
      <c r="N981" t="b">
        <v>0</v>
      </c>
      <c r="O981">
        <v>96</v>
      </c>
      <c r="P981" t="b">
        <v>0</v>
      </c>
      <c r="Q981" s="8">
        <f t="shared" si="78"/>
        <v>0.82817600000000002</v>
      </c>
      <c r="R981" s="10">
        <f t="shared" si="79"/>
        <v>301.93916666666667</v>
      </c>
      <c r="S981" t="s">
        <v>8273</v>
      </c>
      <c r="T981" t="s">
        <v>8320</v>
      </c>
      <c r="U981" t="s">
        <v>8322</v>
      </c>
    </row>
    <row r="982" spans="1:21" ht="58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s="6">
        <f t="shared" si="75"/>
        <v>41928.570856481478</v>
      </c>
      <c r="L982" s="6">
        <f t="shared" si="76"/>
        <v>41973.612523148149</v>
      </c>
      <c r="M982" s="15">
        <f t="shared" si="77"/>
        <v>2014</v>
      </c>
      <c r="N982" t="b">
        <v>0</v>
      </c>
      <c r="O982">
        <v>31</v>
      </c>
      <c r="P982" t="b">
        <v>0</v>
      </c>
      <c r="Q982" s="8">
        <f t="shared" si="78"/>
        <v>0.14860000000000001</v>
      </c>
      <c r="R982" s="10">
        <f t="shared" si="79"/>
        <v>47.935483870967744</v>
      </c>
      <c r="S982" t="s">
        <v>8273</v>
      </c>
      <c r="T982" t="s">
        <v>8320</v>
      </c>
      <c r="U982" t="s">
        <v>8322</v>
      </c>
    </row>
    <row r="983" spans="1:21" ht="58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s="6">
        <f t="shared" si="75"/>
        <v>41830.613680555551</v>
      </c>
      <c r="L983" s="6">
        <f t="shared" si="76"/>
        <v>41860.613680555551</v>
      </c>
      <c r="M983" s="15">
        <f t="shared" si="77"/>
        <v>2014</v>
      </c>
      <c r="N983" t="b">
        <v>0</v>
      </c>
      <c r="O983">
        <v>4</v>
      </c>
      <c r="P983" t="b">
        <v>0</v>
      </c>
      <c r="Q983" s="8">
        <f t="shared" si="78"/>
        <v>1.2375123751237513E-4</v>
      </c>
      <c r="R983" s="10">
        <f t="shared" si="79"/>
        <v>2.75</v>
      </c>
      <c r="S983" t="s">
        <v>8273</v>
      </c>
      <c r="T983" t="s">
        <v>8320</v>
      </c>
      <c r="U983" t="s">
        <v>8322</v>
      </c>
    </row>
    <row r="984" spans="1:21" ht="29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s="6">
        <f t="shared" si="75"/>
        <v>42615.419976851852</v>
      </c>
      <c r="L984" s="6">
        <f t="shared" si="76"/>
        <v>42645.419976851852</v>
      </c>
      <c r="M984" s="15">
        <f t="shared" si="77"/>
        <v>2016</v>
      </c>
      <c r="N984" t="b">
        <v>0</v>
      </c>
      <c r="O984">
        <v>3</v>
      </c>
      <c r="P984" t="b">
        <v>0</v>
      </c>
      <c r="Q984" s="8">
        <f t="shared" si="78"/>
        <v>1.7142857142857143E-4</v>
      </c>
      <c r="R984" s="10">
        <f t="shared" si="79"/>
        <v>1</v>
      </c>
      <c r="S984" t="s">
        <v>8273</v>
      </c>
      <c r="T984" t="s">
        <v>8320</v>
      </c>
      <c r="U984" t="s">
        <v>8322</v>
      </c>
    </row>
    <row r="985" spans="1:21" ht="58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s="6">
        <f t="shared" si="75"/>
        <v>42574.334317129622</v>
      </c>
      <c r="L985" s="6">
        <f t="shared" si="76"/>
        <v>42605.537499999999</v>
      </c>
      <c r="M985" s="15">
        <f t="shared" si="77"/>
        <v>2016</v>
      </c>
      <c r="N985" t="b">
        <v>0</v>
      </c>
      <c r="O985">
        <v>179</v>
      </c>
      <c r="P985" t="b">
        <v>0</v>
      </c>
      <c r="Q985" s="8">
        <f t="shared" si="78"/>
        <v>0.2950613611721471</v>
      </c>
      <c r="R985" s="10">
        <f t="shared" si="79"/>
        <v>171.79329608938548</v>
      </c>
      <c r="S985" t="s">
        <v>8273</v>
      </c>
      <c r="T985" t="s">
        <v>8320</v>
      </c>
      <c r="U985" t="s">
        <v>8322</v>
      </c>
    </row>
    <row r="986" spans="1:21" ht="72.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s="6">
        <f t="shared" si="75"/>
        <v>42060.782499999994</v>
      </c>
      <c r="L986" s="6">
        <f t="shared" si="76"/>
        <v>42090.74083333333</v>
      </c>
      <c r="M986" s="15">
        <f t="shared" si="77"/>
        <v>2015</v>
      </c>
      <c r="N986" t="b">
        <v>0</v>
      </c>
      <c r="O986">
        <v>3</v>
      </c>
      <c r="P986" t="b">
        <v>0</v>
      </c>
      <c r="Q986" s="8">
        <f t="shared" si="78"/>
        <v>1.06E-2</v>
      </c>
      <c r="R986" s="10">
        <f t="shared" si="79"/>
        <v>35.333333333333336</v>
      </c>
      <c r="S986" t="s">
        <v>8273</v>
      </c>
      <c r="T986" t="s">
        <v>8320</v>
      </c>
      <c r="U986" t="s">
        <v>8322</v>
      </c>
    </row>
    <row r="987" spans="1:21" ht="43.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s="6">
        <f t="shared" si="75"/>
        <v>42339.634375000001</v>
      </c>
      <c r="L987" s="6">
        <f t="shared" si="76"/>
        <v>42369.624999999993</v>
      </c>
      <c r="M987" s="15">
        <f t="shared" si="77"/>
        <v>2015</v>
      </c>
      <c r="N987" t="b">
        <v>0</v>
      </c>
      <c r="O987">
        <v>23</v>
      </c>
      <c r="P987" t="b">
        <v>0</v>
      </c>
      <c r="Q987" s="8">
        <f t="shared" si="78"/>
        <v>6.2933333333333327E-2</v>
      </c>
      <c r="R987" s="10">
        <f t="shared" si="79"/>
        <v>82.086956521739125</v>
      </c>
      <c r="S987" t="s">
        <v>8273</v>
      </c>
      <c r="T987" t="s">
        <v>8320</v>
      </c>
      <c r="U987" t="s">
        <v>8322</v>
      </c>
    </row>
    <row r="988" spans="1:21" ht="58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s="6">
        <f t="shared" si="75"/>
        <v>42324.434027777774</v>
      </c>
      <c r="L988" s="6">
        <f t="shared" si="76"/>
        <v>42378.666666666664</v>
      </c>
      <c r="M988" s="15">
        <f t="shared" si="77"/>
        <v>2015</v>
      </c>
      <c r="N988" t="b">
        <v>0</v>
      </c>
      <c r="O988">
        <v>23</v>
      </c>
      <c r="P988" t="b">
        <v>0</v>
      </c>
      <c r="Q988" s="8">
        <f t="shared" si="78"/>
        <v>0.1275</v>
      </c>
      <c r="R988" s="10">
        <f t="shared" si="79"/>
        <v>110.8695652173913</v>
      </c>
      <c r="S988" t="s">
        <v>8273</v>
      </c>
      <c r="T988" t="s">
        <v>8320</v>
      </c>
      <c r="U988" t="s">
        <v>8322</v>
      </c>
    </row>
    <row r="989" spans="1:21" ht="43.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s="6">
        <f t="shared" si="75"/>
        <v>41772.961226851847</v>
      </c>
      <c r="L989" s="6">
        <f t="shared" si="76"/>
        <v>41812.961226851847</v>
      </c>
      <c r="M989" s="15">
        <f t="shared" si="77"/>
        <v>2014</v>
      </c>
      <c r="N989" t="b">
        <v>0</v>
      </c>
      <c r="O989">
        <v>41</v>
      </c>
      <c r="P989" t="b">
        <v>0</v>
      </c>
      <c r="Q989" s="8">
        <f t="shared" si="78"/>
        <v>0.13220000000000001</v>
      </c>
      <c r="R989" s="10">
        <f t="shared" si="79"/>
        <v>161.21951219512195</v>
      </c>
      <c r="S989" t="s">
        <v>8273</v>
      </c>
      <c r="T989" t="s">
        <v>8320</v>
      </c>
      <c r="U989" t="s">
        <v>8322</v>
      </c>
    </row>
    <row r="990" spans="1:21" ht="58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s="6">
        <f t="shared" si="75"/>
        <v>42614.023437499993</v>
      </c>
      <c r="L990" s="6">
        <f t="shared" si="76"/>
        <v>42644.023437499993</v>
      </c>
      <c r="M990" s="15">
        <f t="shared" si="77"/>
        <v>2016</v>
      </c>
      <c r="N990" t="b">
        <v>0</v>
      </c>
      <c r="O990">
        <v>0</v>
      </c>
      <c r="P990" t="b">
        <v>0</v>
      </c>
      <c r="Q990" s="8">
        <f t="shared" si="78"/>
        <v>0</v>
      </c>
      <c r="R990" s="10">
        <f t="shared" si="79"/>
        <v>0</v>
      </c>
      <c r="S990" t="s">
        <v>8273</v>
      </c>
      <c r="T990" t="s">
        <v>8320</v>
      </c>
      <c r="U990" t="s">
        <v>8322</v>
      </c>
    </row>
    <row r="991" spans="1:21" ht="29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s="6">
        <f t="shared" si="75"/>
        <v>42611.600636574069</v>
      </c>
      <c r="L991" s="6">
        <f t="shared" si="76"/>
        <v>42641.600636574069</v>
      </c>
      <c r="M991" s="15">
        <f t="shared" si="77"/>
        <v>2016</v>
      </c>
      <c r="N991" t="b">
        <v>0</v>
      </c>
      <c r="O991">
        <v>32</v>
      </c>
      <c r="P991" t="b">
        <v>0</v>
      </c>
      <c r="Q991" s="8">
        <f t="shared" si="78"/>
        <v>0.16769999999999999</v>
      </c>
      <c r="R991" s="10">
        <f t="shared" si="79"/>
        <v>52.40625</v>
      </c>
      <c r="S991" t="s">
        <v>8273</v>
      </c>
      <c r="T991" t="s">
        <v>8320</v>
      </c>
      <c r="U991" t="s">
        <v>8322</v>
      </c>
    </row>
    <row r="992" spans="1:21" ht="43.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s="6">
        <f t="shared" si="75"/>
        <v>41855.450972222221</v>
      </c>
      <c r="L992" s="6">
        <f t="shared" si="76"/>
        <v>41885.450972222221</v>
      </c>
      <c r="M992" s="15">
        <f t="shared" si="77"/>
        <v>2014</v>
      </c>
      <c r="N992" t="b">
        <v>0</v>
      </c>
      <c r="O992">
        <v>2</v>
      </c>
      <c r="P992" t="b">
        <v>0</v>
      </c>
      <c r="Q992" s="8">
        <f t="shared" si="78"/>
        <v>1.0399999999999999E-3</v>
      </c>
      <c r="R992" s="10">
        <f t="shared" si="79"/>
        <v>13</v>
      </c>
      <c r="S992" t="s">
        <v>8273</v>
      </c>
      <c r="T992" t="s">
        <v>8320</v>
      </c>
      <c r="U992" t="s">
        <v>8322</v>
      </c>
    </row>
    <row r="993" spans="1:21" ht="72.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s="6">
        <f t="shared" si="75"/>
        <v>42538.423472222225</v>
      </c>
      <c r="L993" s="6">
        <f t="shared" si="76"/>
        <v>42563.45208333333</v>
      </c>
      <c r="M993" s="15">
        <f t="shared" si="77"/>
        <v>2016</v>
      </c>
      <c r="N993" t="b">
        <v>0</v>
      </c>
      <c r="O993">
        <v>7</v>
      </c>
      <c r="P993" t="b">
        <v>0</v>
      </c>
      <c r="Q993" s="8">
        <f t="shared" si="78"/>
        <v>4.24E-2</v>
      </c>
      <c r="R993" s="10">
        <f t="shared" si="79"/>
        <v>30.285714285714285</v>
      </c>
      <c r="S993" t="s">
        <v>8273</v>
      </c>
      <c r="T993" t="s">
        <v>8320</v>
      </c>
      <c r="U993" t="s">
        <v>8322</v>
      </c>
    </row>
    <row r="994" spans="1:21" ht="43.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s="6">
        <f t="shared" si="75"/>
        <v>42437.59165509259</v>
      </c>
      <c r="L994" s="6">
        <f t="shared" si="76"/>
        <v>42497.549988425926</v>
      </c>
      <c r="M994" s="15">
        <f t="shared" si="77"/>
        <v>2016</v>
      </c>
      <c r="N994" t="b">
        <v>0</v>
      </c>
      <c r="O994">
        <v>4</v>
      </c>
      <c r="P994" t="b">
        <v>0</v>
      </c>
      <c r="Q994" s="8">
        <f t="shared" si="78"/>
        <v>4.6699999999999997E-3</v>
      </c>
      <c r="R994" s="10">
        <f t="shared" si="79"/>
        <v>116.75</v>
      </c>
      <c r="S994" t="s">
        <v>8273</v>
      </c>
      <c r="T994" t="s">
        <v>8320</v>
      </c>
      <c r="U994" t="s">
        <v>8322</v>
      </c>
    </row>
    <row r="995" spans="1:21" ht="43.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s="6">
        <f t="shared" si="75"/>
        <v>42652.631574074076</v>
      </c>
      <c r="L995" s="6">
        <f t="shared" si="76"/>
        <v>42685.874999999993</v>
      </c>
      <c r="M995" s="15">
        <f t="shared" si="77"/>
        <v>2016</v>
      </c>
      <c r="N995" t="b">
        <v>0</v>
      </c>
      <c r="O995">
        <v>196</v>
      </c>
      <c r="P995" t="b">
        <v>0</v>
      </c>
      <c r="Q995" s="8">
        <f t="shared" si="78"/>
        <v>0.25087142857142858</v>
      </c>
      <c r="R995" s="10">
        <f t="shared" si="79"/>
        <v>89.59693877551021</v>
      </c>
      <c r="S995" t="s">
        <v>8273</v>
      </c>
      <c r="T995" t="s">
        <v>8320</v>
      </c>
      <c r="U995" t="s">
        <v>8322</v>
      </c>
    </row>
    <row r="996" spans="1:21" ht="58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s="6">
        <f t="shared" si="75"/>
        <v>41920.929745370369</v>
      </c>
      <c r="L996" s="6">
        <f t="shared" si="76"/>
        <v>41973.624305555553</v>
      </c>
      <c r="M996" s="15">
        <f t="shared" si="77"/>
        <v>2014</v>
      </c>
      <c r="N996" t="b">
        <v>0</v>
      </c>
      <c r="O996">
        <v>11</v>
      </c>
      <c r="P996" t="b">
        <v>0</v>
      </c>
      <c r="Q996" s="8">
        <f t="shared" si="78"/>
        <v>2.3345000000000001E-2</v>
      </c>
      <c r="R996" s="10">
        <f t="shared" si="79"/>
        <v>424.45454545454544</v>
      </c>
      <c r="S996" t="s">
        <v>8273</v>
      </c>
      <c r="T996" t="s">
        <v>8320</v>
      </c>
      <c r="U996" t="s">
        <v>8322</v>
      </c>
    </row>
    <row r="997" spans="1:21" ht="43.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s="6">
        <f t="shared" si="75"/>
        <v>41947.607407407406</v>
      </c>
      <c r="L997" s="6">
        <f t="shared" si="76"/>
        <v>41972.333333333336</v>
      </c>
      <c r="M997" s="15">
        <f t="shared" si="77"/>
        <v>2014</v>
      </c>
      <c r="N997" t="b">
        <v>0</v>
      </c>
      <c r="O997">
        <v>9</v>
      </c>
      <c r="P997" t="b">
        <v>0</v>
      </c>
      <c r="Q997" s="8">
        <f t="shared" si="78"/>
        <v>7.2599999999999998E-2</v>
      </c>
      <c r="R997" s="10">
        <f t="shared" si="79"/>
        <v>80.666666666666671</v>
      </c>
      <c r="S997" t="s">
        <v>8273</v>
      </c>
      <c r="T997" t="s">
        <v>8320</v>
      </c>
      <c r="U997" t="s">
        <v>8322</v>
      </c>
    </row>
    <row r="998" spans="1:21" ht="43.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s="6">
        <f t="shared" si="75"/>
        <v>41817.533101851848</v>
      </c>
      <c r="L998" s="6">
        <f t="shared" si="76"/>
        <v>41847.310416666667</v>
      </c>
      <c r="M998" s="15">
        <f t="shared" si="77"/>
        <v>2014</v>
      </c>
      <c r="N998" t="b">
        <v>0</v>
      </c>
      <c r="O998">
        <v>5</v>
      </c>
      <c r="P998" t="b">
        <v>0</v>
      </c>
      <c r="Q998" s="8">
        <f t="shared" si="78"/>
        <v>1.6250000000000001E-2</v>
      </c>
      <c r="R998" s="10">
        <f t="shared" si="79"/>
        <v>13</v>
      </c>
      <c r="S998" t="s">
        <v>8273</v>
      </c>
      <c r="T998" t="s">
        <v>8320</v>
      </c>
      <c r="U998" t="s">
        <v>8322</v>
      </c>
    </row>
    <row r="999" spans="1:21" ht="29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s="6">
        <f t="shared" si="75"/>
        <v>41940.769641203704</v>
      </c>
      <c r="L999" s="6">
        <f t="shared" si="76"/>
        <v>41970.811307870368</v>
      </c>
      <c r="M999" s="15">
        <f t="shared" si="77"/>
        <v>2014</v>
      </c>
      <c r="N999" t="b">
        <v>0</v>
      </c>
      <c r="O999">
        <v>8</v>
      </c>
      <c r="P999" t="b">
        <v>0</v>
      </c>
      <c r="Q999" s="8">
        <f t="shared" si="78"/>
        <v>1.2999999999999999E-2</v>
      </c>
      <c r="R999" s="10">
        <f t="shared" si="79"/>
        <v>8.125</v>
      </c>
      <c r="S999" t="s">
        <v>8273</v>
      </c>
      <c r="T999" t="s">
        <v>8320</v>
      </c>
      <c r="U999" t="s">
        <v>8322</v>
      </c>
    </row>
    <row r="1000" spans="1:21" ht="43.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s="6">
        <f t="shared" si="75"/>
        <v>42281.835659722223</v>
      </c>
      <c r="L1000" s="6">
        <f t="shared" si="76"/>
        <v>42326.877326388887</v>
      </c>
      <c r="M1000" s="15">
        <f t="shared" si="77"/>
        <v>2015</v>
      </c>
      <c r="N1000" t="b">
        <v>0</v>
      </c>
      <c r="O1000">
        <v>229</v>
      </c>
      <c r="P1000" t="b">
        <v>0</v>
      </c>
      <c r="Q1000" s="8">
        <f t="shared" si="78"/>
        <v>0.58558333333333334</v>
      </c>
      <c r="R1000" s="10">
        <f t="shared" si="79"/>
        <v>153.42794759825327</v>
      </c>
      <c r="S1000" t="s">
        <v>8273</v>
      </c>
      <c r="T1000" t="s">
        <v>8320</v>
      </c>
      <c r="U1000" t="s">
        <v>8322</v>
      </c>
    </row>
    <row r="1001" spans="1:21" ht="43.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s="6">
        <f t="shared" si="75"/>
        <v>41925.966319444444</v>
      </c>
      <c r="L1001" s="6">
        <f t="shared" si="76"/>
        <v>41956.001388888886</v>
      </c>
      <c r="M1001" s="15">
        <f t="shared" si="77"/>
        <v>2014</v>
      </c>
      <c r="N1001" t="b">
        <v>0</v>
      </c>
      <c r="O1001">
        <v>40</v>
      </c>
      <c r="P1001" t="b">
        <v>0</v>
      </c>
      <c r="Q1001" s="8">
        <f t="shared" si="78"/>
        <v>7.7886666666666673E-2</v>
      </c>
      <c r="R1001" s="10">
        <f t="shared" si="79"/>
        <v>292.07499999999999</v>
      </c>
      <c r="S1001" t="s">
        <v>8273</v>
      </c>
      <c r="T1001" t="s">
        <v>8320</v>
      </c>
      <c r="U1001" t="s">
        <v>8322</v>
      </c>
    </row>
    <row r="1002" spans="1:21" ht="43.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s="6">
        <f t="shared" si="75"/>
        <v>42748.726388888885</v>
      </c>
      <c r="L1002" s="6">
        <f t="shared" si="76"/>
        <v>42808.68472222222</v>
      </c>
      <c r="M1002" s="15">
        <f t="shared" si="77"/>
        <v>2017</v>
      </c>
      <c r="N1002" t="b">
        <v>0</v>
      </c>
      <c r="O1002">
        <v>6</v>
      </c>
      <c r="P1002" t="b">
        <v>0</v>
      </c>
      <c r="Q1002" s="8">
        <f t="shared" si="78"/>
        <v>2.2157147647256063E-2</v>
      </c>
      <c r="R1002" s="10">
        <f t="shared" si="79"/>
        <v>3304</v>
      </c>
      <c r="S1002" t="s">
        <v>8273</v>
      </c>
      <c r="T1002" t="s">
        <v>8320</v>
      </c>
      <c r="U1002" t="s">
        <v>8322</v>
      </c>
    </row>
    <row r="1003" spans="1:21" ht="58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s="6">
        <f t="shared" si="75"/>
        <v>42720.386724537035</v>
      </c>
      <c r="L1003" s="6">
        <f t="shared" si="76"/>
        <v>42765.386724537035</v>
      </c>
      <c r="M1003" s="15">
        <f t="shared" si="77"/>
        <v>2016</v>
      </c>
      <c r="N1003" t="b">
        <v>0</v>
      </c>
      <c r="O1003">
        <v>4</v>
      </c>
      <c r="P1003" t="b">
        <v>0</v>
      </c>
      <c r="Q1003" s="8">
        <f t="shared" si="78"/>
        <v>1.04</v>
      </c>
      <c r="R1003" s="10">
        <f t="shared" si="79"/>
        <v>1300</v>
      </c>
      <c r="S1003" t="s">
        <v>8273</v>
      </c>
      <c r="T1003" t="s">
        <v>8320</v>
      </c>
      <c r="U1003" t="s">
        <v>8322</v>
      </c>
    </row>
    <row r="1004" spans="1:21" ht="43.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s="6">
        <f t="shared" si="75"/>
        <v>42325.350856481477</v>
      </c>
      <c r="L1004" s="6">
        <f t="shared" si="76"/>
        <v>42354.915972222218</v>
      </c>
      <c r="M1004" s="15">
        <f t="shared" si="77"/>
        <v>2015</v>
      </c>
      <c r="N1004" t="b">
        <v>0</v>
      </c>
      <c r="O1004">
        <v>22</v>
      </c>
      <c r="P1004" t="b">
        <v>0</v>
      </c>
      <c r="Q1004" s="8">
        <f t="shared" si="78"/>
        <v>0.29602960296029601</v>
      </c>
      <c r="R1004" s="10">
        <f t="shared" si="79"/>
        <v>134.54545454545453</v>
      </c>
      <c r="S1004" t="s">
        <v>8273</v>
      </c>
      <c r="T1004" t="s">
        <v>8320</v>
      </c>
      <c r="U1004" t="s">
        <v>8322</v>
      </c>
    </row>
    <row r="1005" spans="1:21" ht="43.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s="6">
        <f t="shared" si="75"/>
        <v>42780.375706018516</v>
      </c>
      <c r="L1005" s="6">
        <f t="shared" si="76"/>
        <v>42810.334039351852</v>
      </c>
      <c r="M1005" s="15">
        <f t="shared" si="77"/>
        <v>2017</v>
      </c>
      <c r="N1005" t="b">
        <v>0</v>
      </c>
      <c r="O1005">
        <v>15</v>
      </c>
      <c r="P1005" t="b">
        <v>0</v>
      </c>
      <c r="Q1005" s="8">
        <f t="shared" si="78"/>
        <v>0.16055</v>
      </c>
      <c r="R1005" s="10">
        <f t="shared" si="79"/>
        <v>214.06666666666666</v>
      </c>
      <c r="S1005" t="s">
        <v>8273</v>
      </c>
      <c r="T1005" t="s">
        <v>8320</v>
      </c>
      <c r="U1005" t="s">
        <v>8322</v>
      </c>
    </row>
    <row r="1006" spans="1:21" ht="29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s="6">
        <f t="shared" si="75"/>
        <v>42388.3753125</v>
      </c>
      <c r="L1006" s="6">
        <f t="shared" si="76"/>
        <v>42418.3753125</v>
      </c>
      <c r="M1006" s="15">
        <f t="shared" si="77"/>
        <v>2016</v>
      </c>
      <c r="N1006" t="b">
        <v>0</v>
      </c>
      <c r="O1006">
        <v>95</v>
      </c>
      <c r="P1006" t="b">
        <v>0</v>
      </c>
      <c r="Q1006" s="8">
        <f t="shared" si="78"/>
        <v>0.82208000000000003</v>
      </c>
      <c r="R1006" s="10">
        <f t="shared" si="79"/>
        <v>216.33684210526314</v>
      </c>
      <c r="S1006" t="s">
        <v>8273</v>
      </c>
      <c r="T1006" t="s">
        <v>8320</v>
      </c>
      <c r="U1006" t="s">
        <v>8322</v>
      </c>
    </row>
    <row r="1007" spans="1:21" ht="43.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s="6">
        <f t="shared" si="75"/>
        <v>42276.29146990741</v>
      </c>
      <c r="L1007" s="6">
        <f t="shared" si="76"/>
        <v>42307.29146990741</v>
      </c>
      <c r="M1007" s="15">
        <f t="shared" si="77"/>
        <v>2015</v>
      </c>
      <c r="N1007" t="b">
        <v>0</v>
      </c>
      <c r="O1007">
        <v>161</v>
      </c>
      <c r="P1007" t="b">
        <v>0</v>
      </c>
      <c r="Q1007" s="8">
        <f t="shared" si="78"/>
        <v>0.75051000000000001</v>
      </c>
      <c r="R1007" s="10">
        <f t="shared" si="79"/>
        <v>932.31055900621118</v>
      </c>
      <c r="S1007" t="s">
        <v>8273</v>
      </c>
      <c r="T1007" t="s">
        <v>8320</v>
      </c>
      <c r="U1007" t="s">
        <v>8322</v>
      </c>
    </row>
    <row r="1008" spans="1:21" ht="43.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s="6">
        <f t="shared" si="75"/>
        <v>41976.70685185185</v>
      </c>
      <c r="L1008" s="6">
        <f t="shared" si="76"/>
        <v>41984.96597222222</v>
      </c>
      <c r="M1008" s="15">
        <f t="shared" si="77"/>
        <v>2014</v>
      </c>
      <c r="N1008" t="b">
        <v>0</v>
      </c>
      <c r="O1008">
        <v>8</v>
      </c>
      <c r="P1008" t="b">
        <v>0</v>
      </c>
      <c r="Q1008" s="8">
        <f t="shared" si="78"/>
        <v>5.8500000000000003E-2</v>
      </c>
      <c r="R1008" s="10">
        <f t="shared" si="79"/>
        <v>29.25</v>
      </c>
      <c r="S1008" t="s">
        <v>8273</v>
      </c>
      <c r="T1008" t="s">
        <v>8320</v>
      </c>
      <c r="U1008" t="s">
        <v>8322</v>
      </c>
    </row>
    <row r="1009" spans="1:21" ht="43.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s="6">
        <f t="shared" si="75"/>
        <v>42676.2502662037</v>
      </c>
      <c r="L1009" s="6">
        <f t="shared" si="76"/>
        <v>42718.291932870365</v>
      </c>
      <c r="M1009" s="15">
        <f t="shared" si="77"/>
        <v>2016</v>
      </c>
      <c r="N1009" t="b">
        <v>0</v>
      </c>
      <c r="O1009">
        <v>76</v>
      </c>
      <c r="P1009" t="b">
        <v>0</v>
      </c>
      <c r="Q1009" s="8">
        <f t="shared" si="78"/>
        <v>0.44319999999999998</v>
      </c>
      <c r="R1009" s="10">
        <f t="shared" si="79"/>
        <v>174.94736842105263</v>
      </c>
      <c r="S1009" t="s">
        <v>8273</v>
      </c>
      <c r="T1009" t="s">
        <v>8320</v>
      </c>
      <c r="U1009" t="s">
        <v>8322</v>
      </c>
    </row>
    <row r="1010" spans="1:21" ht="43.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s="6">
        <f t="shared" si="75"/>
        <v>42702.475868055553</v>
      </c>
      <c r="L1010" s="6">
        <f t="shared" si="76"/>
        <v>42732.475868055553</v>
      </c>
      <c r="M1010" s="15">
        <f t="shared" si="77"/>
        <v>2016</v>
      </c>
      <c r="N1010" t="b">
        <v>0</v>
      </c>
      <c r="O1010">
        <v>1</v>
      </c>
      <c r="P1010" t="b">
        <v>0</v>
      </c>
      <c r="Q1010" s="8">
        <f t="shared" si="78"/>
        <v>2.6737967914438501E-3</v>
      </c>
      <c r="R1010" s="10">
        <f t="shared" si="79"/>
        <v>250</v>
      </c>
      <c r="S1010" t="s">
        <v>8273</v>
      </c>
      <c r="T1010" t="s">
        <v>8320</v>
      </c>
      <c r="U1010" t="s">
        <v>8322</v>
      </c>
    </row>
    <row r="1011" spans="1:21" ht="58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s="6">
        <f t="shared" si="75"/>
        <v>42510.271365740737</v>
      </c>
      <c r="L1011" s="6">
        <f t="shared" si="76"/>
        <v>42540.271365740737</v>
      </c>
      <c r="M1011" s="15">
        <f t="shared" si="77"/>
        <v>2016</v>
      </c>
      <c r="N1011" t="b">
        <v>0</v>
      </c>
      <c r="O1011">
        <v>101</v>
      </c>
      <c r="P1011" t="b">
        <v>0</v>
      </c>
      <c r="Q1011" s="8">
        <f t="shared" si="78"/>
        <v>0.1313</v>
      </c>
      <c r="R1011" s="10">
        <f t="shared" si="79"/>
        <v>65</v>
      </c>
      <c r="S1011" t="s">
        <v>8273</v>
      </c>
      <c r="T1011" t="s">
        <v>8320</v>
      </c>
      <c r="U1011" t="s">
        <v>8322</v>
      </c>
    </row>
    <row r="1012" spans="1:21" ht="43.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s="6">
        <f t="shared" si="75"/>
        <v>42561.496087962958</v>
      </c>
      <c r="L1012" s="6">
        <f t="shared" si="76"/>
        <v>42617.790972222218</v>
      </c>
      <c r="M1012" s="15">
        <f t="shared" si="77"/>
        <v>2016</v>
      </c>
      <c r="N1012" t="b">
        <v>0</v>
      </c>
      <c r="O1012">
        <v>4</v>
      </c>
      <c r="P1012" t="b">
        <v>0</v>
      </c>
      <c r="Q1012" s="8">
        <f t="shared" si="78"/>
        <v>1.9088937093275488E-3</v>
      </c>
      <c r="R1012" s="10">
        <f t="shared" si="79"/>
        <v>55</v>
      </c>
      <c r="S1012" t="s">
        <v>8273</v>
      </c>
      <c r="T1012" t="s">
        <v>8320</v>
      </c>
      <c r="U1012" t="s">
        <v>8322</v>
      </c>
    </row>
    <row r="1013" spans="1:21" ht="43.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s="6">
        <f t="shared" si="75"/>
        <v>41946.564756944441</v>
      </c>
      <c r="L1013" s="6">
        <f t="shared" si="76"/>
        <v>41991.564756944441</v>
      </c>
      <c r="M1013" s="15">
        <f t="shared" si="77"/>
        <v>2014</v>
      </c>
      <c r="N1013" t="b">
        <v>0</v>
      </c>
      <c r="O1013">
        <v>1</v>
      </c>
      <c r="P1013" t="b">
        <v>0</v>
      </c>
      <c r="Q1013" s="8">
        <f t="shared" si="78"/>
        <v>3.7499999999999999E-3</v>
      </c>
      <c r="R1013" s="10">
        <f t="shared" si="79"/>
        <v>75</v>
      </c>
      <c r="S1013" t="s">
        <v>8273</v>
      </c>
      <c r="T1013" t="s">
        <v>8320</v>
      </c>
      <c r="U1013" t="s">
        <v>8322</v>
      </c>
    </row>
    <row r="1014" spans="1:21" ht="58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s="6">
        <f t="shared" si="75"/>
        <v>42714.107083333329</v>
      </c>
      <c r="L1014" s="6">
        <f t="shared" si="76"/>
        <v>42759.107083333329</v>
      </c>
      <c r="M1014" s="15">
        <f t="shared" si="77"/>
        <v>2016</v>
      </c>
      <c r="N1014" t="b">
        <v>0</v>
      </c>
      <c r="O1014">
        <v>775</v>
      </c>
      <c r="P1014" t="b">
        <v>0</v>
      </c>
      <c r="Q1014" s="8">
        <f t="shared" si="78"/>
        <v>215.35021</v>
      </c>
      <c r="R1014" s="10">
        <f t="shared" si="79"/>
        <v>1389.3561935483872</v>
      </c>
      <c r="S1014" t="s">
        <v>8273</v>
      </c>
      <c r="T1014" t="s">
        <v>8320</v>
      </c>
      <c r="U1014" t="s">
        <v>8322</v>
      </c>
    </row>
    <row r="1015" spans="1:21" ht="43.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s="6">
        <f t="shared" si="75"/>
        <v>42339.500648148147</v>
      </c>
      <c r="L1015" s="6">
        <f t="shared" si="76"/>
        <v>42367.499999999993</v>
      </c>
      <c r="M1015" s="15">
        <f t="shared" si="77"/>
        <v>2015</v>
      </c>
      <c r="N1015" t="b">
        <v>0</v>
      </c>
      <c r="O1015">
        <v>90</v>
      </c>
      <c r="P1015" t="b">
        <v>0</v>
      </c>
      <c r="Q1015" s="8">
        <f t="shared" si="78"/>
        <v>0.34527999999999998</v>
      </c>
      <c r="R1015" s="10">
        <f t="shared" si="79"/>
        <v>95.911111111111111</v>
      </c>
      <c r="S1015" t="s">
        <v>8273</v>
      </c>
      <c r="T1015" t="s">
        <v>8320</v>
      </c>
      <c r="U1015" t="s">
        <v>8322</v>
      </c>
    </row>
    <row r="1016" spans="1:21" ht="29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s="6">
        <f t="shared" si="75"/>
        <v>41954.66915509259</v>
      </c>
      <c r="L1016" s="6">
        <f t="shared" si="76"/>
        <v>42004.66915509259</v>
      </c>
      <c r="M1016" s="15">
        <f t="shared" si="77"/>
        <v>2014</v>
      </c>
      <c r="N1016" t="b">
        <v>0</v>
      </c>
      <c r="O1016">
        <v>16</v>
      </c>
      <c r="P1016" t="b">
        <v>0</v>
      </c>
      <c r="Q1016" s="8">
        <f t="shared" si="78"/>
        <v>0.30599999999999999</v>
      </c>
      <c r="R1016" s="10">
        <f t="shared" si="79"/>
        <v>191.25</v>
      </c>
      <c r="S1016" t="s">
        <v>8273</v>
      </c>
      <c r="T1016" t="s">
        <v>8320</v>
      </c>
      <c r="U1016" t="s">
        <v>8322</v>
      </c>
    </row>
    <row r="1017" spans="1:21" ht="29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s="6">
        <f t="shared" si="75"/>
        <v>42303.545081018521</v>
      </c>
      <c r="L1017" s="6">
        <f t="shared" si="76"/>
        <v>42333.586747685178</v>
      </c>
      <c r="M1017" s="15">
        <f t="shared" si="77"/>
        <v>2015</v>
      </c>
      <c r="N1017" t="b">
        <v>0</v>
      </c>
      <c r="O1017">
        <v>6</v>
      </c>
      <c r="P1017" t="b">
        <v>0</v>
      </c>
      <c r="Q1017" s="8">
        <f t="shared" si="78"/>
        <v>2.6666666666666668E-2</v>
      </c>
      <c r="R1017" s="10">
        <f t="shared" si="79"/>
        <v>40</v>
      </c>
      <c r="S1017" t="s">
        <v>8273</v>
      </c>
      <c r="T1017" t="s">
        <v>8320</v>
      </c>
      <c r="U1017" t="s">
        <v>8322</v>
      </c>
    </row>
    <row r="1018" spans="1:21" ht="43.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s="6">
        <f t="shared" si="75"/>
        <v>42421.773796296293</v>
      </c>
      <c r="L1018" s="6">
        <f t="shared" si="76"/>
        <v>42466.732129629629</v>
      </c>
      <c r="M1018" s="15">
        <f t="shared" si="77"/>
        <v>2016</v>
      </c>
      <c r="N1018" t="b">
        <v>0</v>
      </c>
      <c r="O1018">
        <v>38</v>
      </c>
      <c r="P1018" t="b">
        <v>0</v>
      </c>
      <c r="Q1018" s="8">
        <f t="shared" si="78"/>
        <v>2.8420000000000001E-2</v>
      </c>
      <c r="R1018" s="10">
        <f t="shared" si="79"/>
        <v>74.78947368421052</v>
      </c>
      <c r="S1018" t="s">
        <v>8273</v>
      </c>
      <c r="T1018" t="s">
        <v>8320</v>
      </c>
      <c r="U1018" t="s">
        <v>8322</v>
      </c>
    </row>
    <row r="1019" spans="1:21" ht="58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s="6">
        <f t="shared" si="75"/>
        <v>42289.341840277775</v>
      </c>
      <c r="L1019" s="6">
        <f t="shared" si="76"/>
        <v>42329.383506944439</v>
      </c>
      <c r="M1019" s="15">
        <f t="shared" si="77"/>
        <v>2015</v>
      </c>
      <c r="N1019" t="b">
        <v>0</v>
      </c>
      <c r="O1019">
        <v>355</v>
      </c>
      <c r="P1019" t="b">
        <v>0</v>
      </c>
      <c r="Q1019" s="8">
        <f t="shared" si="78"/>
        <v>0.22878799999999999</v>
      </c>
      <c r="R1019" s="10">
        <f t="shared" si="79"/>
        <v>161.11830985915492</v>
      </c>
      <c r="S1019" t="s">
        <v>8273</v>
      </c>
      <c r="T1019" t="s">
        <v>8320</v>
      </c>
      <c r="U1019" t="s">
        <v>8322</v>
      </c>
    </row>
    <row r="1020" spans="1:21" ht="43.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s="6">
        <f t="shared" si="75"/>
        <v>42535.158946759257</v>
      </c>
      <c r="L1020" s="6">
        <f t="shared" si="76"/>
        <v>42565.158946759257</v>
      </c>
      <c r="M1020" s="15">
        <f t="shared" si="77"/>
        <v>2016</v>
      </c>
      <c r="N1020" t="b">
        <v>0</v>
      </c>
      <c r="O1020">
        <v>7</v>
      </c>
      <c r="P1020" t="b">
        <v>0</v>
      </c>
      <c r="Q1020" s="8">
        <f t="shared" si="78"/>
        <v>3.1050000000000001E-2</v>
      </c>
      <c r="R1020" s="10">
        <f t="shared" si="79"/>
        <v>88.714285714285708</v>
      </c>
      <c r="S1020" t="s">
        <v>8273</v>
      </c>
      <c r="T1020" t="s">
        <v>8320</v>
      </c>
      <c r="U1020" t="s">
        <v>8322</v>
      </c>
    </row>
    <row r="1021" spans="1:21" ht="43.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s="6">
        <f t="shared" si="75"/>
        <v>42009.640613425923</v>
      </c>
      <c r="L1021" s="6">
        <f t="shared" si="76"/>
        <v>42039.640613425923</v>
      </c>
      <c r="M1021" s="15">
        <f t="shared" si="77"/>
        <v>2015</v>
      </c>
      <c r="N1021" t="b">
        <v>0</v>
      </c>
      <c r="O1021">
        <v>400</v>
      </c>
      <c r="P1021" t="b">
        <v>0</v>
      </c>
      <c r="Q1021" s="8">
        <f t="shared" si="78"/>
        <v>0.47333333333333333</v>
      </c>
      <c r="R1021" s="10">
        <f t="shared" si="79"/>
        <v>53.25</v>
      </c>
      <c r="S1021" t="s">
        <v>8273</v>
      </c>
      <c r="T1021" t="s">
        <v>8320</v>
      </c>
      <c r="U1021" t="s">
        <v>8322</v>
      </c>
    </row>
    <row r="1022" spans="1:21" ht="43.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s="6">
        <f t="shared" si="75"/>
        <v>42126.736215277771</v>
      </c>
      <c r="L1022" s="6">
        <f t="shared" si="76"/>
        <v>42156.699305555558</v>
      </c>
      <c r="M1022" s="15">
        <f t="shared" si="77"/>
        <v>2015</v>
      </c>
      <c r="N1022" t="b">
        <v>0</v>
      </c>
      <c r="O1022">
        <v>30</v>
      </c>
      <c r="P1022" t="b">
        <v>1</v>
      </c>
      <c r="Q1022" s="8">
        <f t="shared" si="78"/>
        <v>2.0554838709677421</v>
      </c>
      <c r="R1022" s="10">
        <f t="shared" si="79"/>
        <v>106.2</v>
      </c>
      <c r="S1022" t="s">
        <v>8280</v>
      </c>
      <c r="T1022" t="s">
        <v>8326</v>
      </c>
      <c r="U1022" t="s">
        <v>8331</v>
      </c>
    </row>
    <row r="1023" spans="1:21" ht="43.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s="6">
        <f t="shared" si="75"/>
        <v>42270.918645833335</v>
      </c>
      <c r="L1023" s="6">
        <f t="shared" si="76"/>
        <v>42293.833333333336</v>
      </c>
      <c r="M1023" s="15">
        <f t="shared" si="77"/>
        <v>2015</v>
      </c>
      <c r="N1023" t="b">
        <v>1</v>
      </c>
      <c r="O1023">
        <v>478</v>
      </c>
      <c r="P1023" t="b">
        <v>1</v>
      </c>
      <c r="Q1023" s="8">
        <f t="shared" si="78"/>
        <v>3.5180366666666667</v>
      </c>
      <c r="R1023" s="10">
        <f t="shared" si="79"/>
        <v>22.079728033472804</v>
      </c>
      <c r="S1023" t="s">
        <v>8280</v>
      </c>
      <c r="T1023" t="s">
        <v>8326</v>
      </c>
      <c r="U1023" t="s">
        <v>8331</v>
      </c>
    </row>
    <row r="1024" spans="1:21" ht="29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s="6">
        <f t="shared" si="75"/>
        <v>42111.313391203701</v>
      </c>
      <c r="L1024" s="6">
        <f t="shared" si="76"/>
        <v>42141.313391203701</v>
      </c>
      <c r="M1024" s="15">
        <f t="shared" si="77"/>
        <v>2015</v>
      </c>
      <c r="N1024" t="b">
        <v>1</v>
      </c>
      <c r="O1024">
        <v>74</v>
      </c>
      <c r="P1024" t="b">
        <v>1</v>
      </c>
      <c r="Q1024" s="8">
        <f t="shared" si="78"/>
        <v>1.149</v>
      </c>
      <c r="R1024" s="10">
        <f t="shared" si="79"/>
        <v>31.054054054054053</v>
      </c>
      <c r="S1024" t="s">
        <v>8280</v>
      </c>
      <c r="T1024" t="s">
        <v>8326</v>
      </c>
      <c r="U1024" t="s">
        <v>8331</v>
      </c>
    </row>
    <row r="1025" spans="1:21" ht="43.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s="6">
        <f t="shared" si="75"/>
        <v>42145.586354166669</v>
      </c>
      <c r="L1025" s="6">
        <f t="shared" si="76"/>
        <v>42175.586354166669</v>
      </c>
      <c r="M1025" s="15">
        <f t="shared" si="77"/>
        <v>2015</v>
      </c>
      <c r="N1025" t="b">
        <v>0</v>
      </c>
      <c r="O1025">
        <v>131</v>
      </c>
      <c r="P1025" t="b">
        <v>1</v>
      </c>
      <c r="Q1025" s="8">
        <f t="shared" si="78"/>
        <v>2.3715000000000002</v>
      </c>
      <c r="R1025" s="10">
        <f t="shared" si="79"/>
        <v>36.206106870229007</v>
      </c>
      <c r="S1025" t="s">
        <v>8280</v>
      </c>
      <c r="T1025" t="s">
        <v>8326</v>
      </c>
      <c r="U1025" t="s">
        <v>8331</v>
      </c>
    </row>
    <row r="1026" spans="1:21" ht="43.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s="6">
        <f t="shared" si="75"/>
        <v>42370.247256944444</v>
      </c>
      <c r="L1026" s="6">
        <f t="shared" si="76"/>
        <v>42400.247256944444</v>
      </c>
      <c r="M1026" s="15">
        <f t="shared" si="77"/>
        <v>2016</v>
      </c>
      <c r="N1026" t="b">
        <v>1</v>
      </c>
      <c r="O1026">
        <v>61</v>
      </c>
      <c r="P1026" t="b">
        <v>1</v>
      </c>
      <c r="Q1026" s="8">
        <f t="shared" si="78"/>
        <v>1.1863774999999999</v>
      </c>
      <c r="R1026" s="10">
        <f t="shared" si="79"/>
        <v>388.9762295081967</v>
      </c>
      <c r="S1026" t="s">
        <v>8280</v>
      </c>
      <c r="T1026" t="s">
        <v>8326</v>
      </c>
      <c r="U1026" t="s">
        <v>8331</v>
      </c>
    </row>
    <row r="1027" spans="1:21" ht="29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s="6">
        <f t="shared" ref="K1027:K1090" si="80">(J1027/86400)+25569+(-8/24)</f>
        <v>42049.500428240739</v>
      </c>
      <c r="L1027" s="6">
        <f t="shared" ref="L1027:L1090" si="81">(I1027/86400)+25569+(-8/24)</f>
        <v>42079.458761574067</v>
      </c>
      <c r="M1027" s="15">
        <f t="shared" ref="M1027:M1090" si="82">YEAR(K1027)</f>
        <v>2015</v>
      </c>
      <c r="N1027" t="b">
        <v>1</v>
      </c>
      <c r="O1027">
        <v>1071</v>
      </c>
      <c r="P1027" t="b">
        <v>1</v>
      </c>
      <c r="Q1027" s="8">
        <f t="shared" ref="Q1027:Q1090" si="83">E1027/D1027</f>
        <v>1.099283142857143</v>
      </c>
      <c r="R1027" s="10">
        <f t="shared" ref="R1027:R1090" si="84">IFERROR(E1027/O1027,0)</f>
        <v>71.848571428571432</v>
      </c>
      <c r="S1027" t="s">
        <v>8280</v>
      </c>
      <c r="T1027" t="s">
        <v>8326</v>
      </c>
      <c r="U1027" t="s">
        <v>8331</v>
      </c>
    </row>
    <row r="1028" spans="1:21" ht="58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s="6">
        <f t="shared" si="80"/>
        <v>42426.074259259258</v>
      </c>
      <c r="L1028" s="6">
        <f t="shared" si="81"/>
        <v>42460.032592592594</v>
      </c>
      <c r="M1028" s="15">
        <f t="shared" si="82"/>
        <v>2016</v>
      </c>
      <c r="N1028" t="b">
        <v>1</v>
      </c>
      <c r="O1028">
        <v>122</v>
      </c>
      <c r="P1028" t="b">
        <v>1</v>
      </c>
      <c r="Q1028" s="8">
        <f t="shared" si="83"/>
        <v>1.0000828571428571</v>
      </c>
      <c r="R1028" s="10">
        <f t="shared" si="84"/>
        <v>57.381803278688523</v>
      </c>
      <c r="S1028" t="s">
        <v>8280</v>
      </c>
      <c r="T1028" t="s">
        <v>8326</v>
      </c>
      <c r="U1028" t="s">
        <v>8331</v>
      </c>
    </row>
    <row r="1029" spans="1:21" ht="43.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s="6">
        <f t="shared" si="80"/>
        <v>41904.700775462959</v>
      </c>
      <c r="L1029" s="6">
        <f t="shared" si="81"/>
        <v>41934.700775462959</v>
      </c>
      <c r="M1029" s="15">
        <f t="shared" si="82"/>
        <v>2014</v>
      </c>
      <c r="N1029" t="b">
        <v>1</v>
      </c>
      <c r="O1029">
        <v>111</v>
      </c>
      <c r="P1029" t="b">
        <v>1</v>
      </c>
      <c r="Q1029" s="8">
        <f t="shared" si="83"/>
        <v>1.0309292094387414</v>
      </c>
      <c r="R1029" s="10">
        <f t="shared" si="84"/>
        <v>69.666666666666671</v>
      </c>
      <c r="S1029" t="s">
        <v>8280</v>
      </c>
      <c r="T1029" t="s">
        <v>8326</v>
      </c>
      <c r="U1029" t="s">
        <v>8331</v>
      </c>
    </row>
    <row r="1030" spans="1:21" ht="43.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s="6">
        <f t="shared" si="80"/>
        <v>42755.294039351851</v>
      </c>
      <c r="L1030" s="6">
        <f t="shared" si="81"/>
        <v>42800.499999999993</v>
      </c>
      <c r="M1030" s="15">
        <f t="shared" si="82"/>
        <v>2017</v>
      </c>
      <c r="N1030" t="b">
        <v>1</v>
      </c>
      <c r="O1030">
        <v>255</v>
      </c>
      <c r="P1030" t="b">
        <v>1</v>
      </c>
      <c r="Q1030" s="8">
        <f t="shared" si="83"/>
        <v>1.1727000000000001</v>
      </c>
      <c r="R1030" s="10">
        <f t="shared" si="84"/>
        <v>45.988235294117644</v>
      </c>
      <c r="S1030" t="s">
        <v>8280</v>
      </c>
      <c r="T1030" t="s">
        <v>8326</v>
      </c>
      <c r="U1030" t="s">
        <v>8331</v>
      </c>
    </row>
    <row r="1031" spans="1:21" ht="29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s="6">
        <f t="shared" si="80"/>
        <v>42044.378553240742</v>
      </c>
      <c r="L1031" s="6">
        <f t="shared" si="81"/>
        <v>42098.582638888889</v>
      </c>
      <c r="M1031" s="15">
        <f t="shared" si="82"/>
        <v>2015</v>
      </c>
      <c r="N1031" t="b">
        <v>0</v>
      </c>
      <c r="O1031">
        <v>141</v>
      </c>
      <c r="P1031" t="b">
        <v>1</v>
      </c>
      <c r="Q1031" s="8">
        <f t="shared" si="83"/>
        <v>1.1175999999999999</v>
      </c>
      <c r="R1031" s="10">
        <f t="shared" si="84"/>
        <v>79.262411347517727</v>
      </c>
      <c r="S1031" t="s">
        <v>8280</v>
      </c>
      <c r="T1031" t="s">
        <v>8326</v>
      </c>
      <c r="U1031" t="s">
        <v>8331</v>
      </c>
    </row>
    <row r="1032" spans="1:21" ht="29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s="6">
        <f t="shared" si="80"/>
        <v>42611.149872685179</v>
      </c>
      <c r="L1032" s="6">
        <f t="shared" si="81"/>
        <v>42625.149872685179</v>
      </c>
      <c r="M1032" s="15">
        <f t="shared" si="82"/>
        <v>2016</v>
      </c>
      <c r="N1032" t="b">
        <v>0</v>
      </c>
      <c r="O1032">
        <v>159</v>
      </c>
      <c r="P1032" t="b">
        <v>1</v>
      </c>
      <c r="Q1032" s="8">
        <f t="shared" si="83"/>
        <v>3.4209999999999998</v>
      </c>
      <c r="R1032" s="10">
        <f t="shared" si="84"/>
        <v>43.031446540880502</v>
      </c>
      <c r="S1032" t="s">
        <v>8280</v>
      </c>
      <c r="T1032" t="s">
        <v>8326</v>
      </c>
      <c r="U1032" t="s">
        <v>8331</v>
      </c>
    </row>
    <row r="1033" spans="1:21" ht="58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s="6">
        <f t="shared" si="80"/>
        <v>42324.430671296293</v>
      </c>
      <c r="L1033" s="6">
        <f t="shared" si="81"/>
        <v>42354.430671296293</v>
      </c>
      <c r="M1033" s="15">
        <f t="shared" si="82"/>
        <v>2015</v>
      </c>
      <c r="N1033" t="b">
        <v>0</v>
      </c>
      <c r="O1033">
        <v>99</v>
      </c>
      <c r="P1033" t="b">
        <v>1</v>
      </c>
      <c r="Q1033" s="8">
        <f t="shared" si="83"/>
        <v>1.0740000000000001</v>
      </c>
      <c r="R1033" s="10">
        <f t="shared" si="84"/>
        <v>108.48484848484848</v>
      </c>
      <c r="S1033" t="s">
        <v>8280</v>
      </c>
      <c r="T1033" t="s">
        <v>8326</v>
      </c>
      <c r="U1033" t="s">
        <v>8331</v>
      </c>
    </row>
    <row r="1034" spans="1:21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s="6">
        <f t="shared" si="80"/>
        <v>42514.333622685182</v>
      </c>
      <c r="L1034" s="6">
        <f t="shared" si="81"/>
        <v>42544.333622685182</v>
      </c>
      <c r="M1034" s="15">
        <f t="shared" si="82"/>
        <v>2016</v>
      </c>
      <c r="N1034" t="b">
        <v>0</v>
      </c>
      <c r="O1034">
        <v>96</v>
      </c>
      <c r="P1034" t="b">
        <v>1</v>
      </c>
      <c r="Q1034" s="8">
        <f t="shared" si="83"/>
        <v>1.0849703703703704</v>
      </c>
      <c r="R1034" s="10">
        <f t="shared" si="84"/>
        <v>61.029583333333335</v>
      </c>
      <c r="S1034" t="s">
        <v>8280</v>
      </c>
      <c r="T1034" t="s">
        <v>8326</v>
      </c>
      <c r="U1034" t="s">
        <v>8331</v>
      </c>
    </row>
    <row r="1035" spans="1:21" ht="43.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s="6">
        <f t="shared" si="80"/>
        <v>42688.39907407407</v>
      </c>
      <c r="L1035" s="6">
        <f t="shared" si="81"/>
        <v>42716.39907407407</v>
      </c>
      <c r="M1035" s="15">
        <f t="shared" si="82"/>
        <v>2016</v>
      </c>
      <c r="N1035" t="b">
        <v>0</v>
      </c>
      <c r="O1035">
        <v>27</v>
      </c>
      <c r="P1035" t="b">
        <v>1</v>
      </c>
      <c r="Q1035" s="8">
        <f t="shared" si="83"/>
        <v>1.0286144578313252</v>
      </c>
      <c r="R1035" s="10">
        <f t="shared" si="84"/>
        <v>50.592592592592595</v>
      </c>
      <c r="S1035" t="s">
        <v>8280</v>
      </c>
      <c r="T1035" t="s">
        <v>8326</v>
      </c>
      <c r="U1035" t="s">
        <v>8331</v>
      </c>
    </row>
    <row r="1036" spans="1:21" ht="43.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s="6">
        <f t="shared" si="80"/>
        <v>42554.833379629628</v>
      </c>
      <c r="L1036" s="6">
        <f t="shared" si="81"/>
        <v>42586.832638888889</v>
      </c>
      <c r="M1036" s="15">
        <f t="shared" si="82"/>
        <v>2016</v>
      </c>
      <c r="N1036" t="b">
        <v>0</v>
      </c>
      <c r="O1036">
        <v>166</v>
      </c>
      <c r="P1036" t="b">
        <v>1</v>
      </c>
      <c r="Q1036" s="8">
        <f t="shared" si="83"/>
        <v>1.3000180000000001</v>
      </c>
      <c r="R1036" s="10">
        <f t="shared" si="84"/>
        <v>39.157168674698795</v>
      </c>
      <c r="S1036" t="s">
        <v>8280</v>
      </c>
      <c r="T1036" t="s">
        <v>8326</v>
      </c>
      <c r="U1036" t="s">
        <v>8331</v>
      </c>
    </row>
    <row r="1037" spans="1:21" ht="43.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s="6">
        <f t="shared" si="80"/>
        <v>42016.30810185185</v>
      </c>
      <c r="L1037" s="6">
        <f t="shared" si="81"/>
        <v>42046.30810185185</v>
      </c>
      <c r="M1037" s="15">
        <f t="shared" si="82"/>
        <v>2015</v>
      </c>
      <c r="N1037" t="b">
        <v>0</v>
      </c>
      <c r="O1037">
        <v>76</v>
      </c>
      <c r="P1037" t="b">
        <v>1</v>
      </c>
      <c r="Q1037" s="8">
        <f t="shared" si="83"/>
        <v>1.0765217391304347</v>
      </c>
      <c r="R1037" s="10">
        <f t="shared" si="84"/>
        <v>65.15789473684211</v>
      </c>
      <c r="S1037" t="s">
        <v>8280</v>
      </c>
      <c r="T1037" t="s">
        <v>8326</v>
      </c>
      <c r="U1037" t="s">
        <v>8331</v>
      </c>
    </row>
    <row r="1038" spans="1:21" ht="43.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s="6">
        <f t="shared" si="80"/>
        <v>41249.115624999999</v>
      </c>
      <c r="L1038" s="6">
        <f t="shared" si="81"/>
        <v>41281</v>
      </c>
      <c r="M1038" s="15">
        <f t="shared" si="82"/>
        <v>2012</v>
      </c>
      <c r="N1038" t="b">
        <v>0</v>
      </c>
      <c r="O1038">
        <v>211</v>
      </c>
      <c r="P1038" t="b">
        <v>1</v>
      </c>
      <c r="Q1038" s="8">
        <f t="shared" si="83"/>
        <v>1.1236044444444444</v>
      </c>
      <c r="R1038" s="10">
        <f t="shared" si="84"/>
        <v>23.963127962085309</v>
      </c>
      <c r="S1038" t="s">
        <v>8280</v>
      </c>
      <c r="T1038" t="s">
        <v>8326</v>
      </c>
      <c r="U1038" t="s">
        <v>8331</v>
      </c>
    </row>
    <row r="1039" spans="1:21" ht="58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s="6">
        <f t="shared" si="80"/>
        <v>42119.48914351852</v>
      </c>
      <c r="L1039" s="6">
        <f t="shared" si="81"/>
        <v>42141.874999999993</v>
      </c>
      <c r="M1039" s="15">
        <f t="shared" si="82"/>
        <v>2015</v>
      </c>
      <c r="N1039" t="b">
        <v>0</v>
      </c>
      <c r="O1039">
        <v>21</v>
      </c>
      <c r="P1039" t="b">
        <v>1</v>
      </c>
      <c r="Q1039" s="8">
        <f t="shared" si="83"/>
        <v>1.0209999999999999</v>
      </c>
      <c r="R1039" s="10">
        <f t="shared" si="84"/>
        <v>48.61904761904762</v>
      </c>
      <c r="S1039" t="s">
        <v>8280</v>
      </c>
      <c r="T1039" t="s">
        <v>8326</v>
      </c>
      <c r="U1039" t="s">
        <v>8331</v>
      </c>
    </row>
    <row r="1040" spans="1:21" ht="43.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s="6">
        <f t="shared" si="80"/>
        <v>42417.898414351854</v>
      </c>
      <c r="L1040" s="6">
        <f t="shared" si="81"/>
        <v>42447.856747685182</v>
      </c>
      <c r="M1040" s="15">
        <f t="shared" si="82"/>
        <v>2016</v>
      </c>
      <c r="N1040" t="b">
        <v>0</v>
      </c>
      <c r="O1040">
        <v>61</v>
      </c>
      <c r="P1040" t="b">
        <v>1</v>
      </c>
      <c r="Q1040" s="8">
        <f t="shared" si="83"/>
        <v>1.4533333333333334</v>
      </c>
      <c r="R1040" s="10">
        <f t="shared" si="84"/>
        <v>35.73770491803279</v>
      </c>
      <c r="S1040" t="s">
        <v>8280</v>
      </c>
      <c r="T1040" t="s">
        <v>8326</v>
      </c>
      <c r="U1040" t="s">
        <v>8331</v>
      </c>
    </row>
    <row r="1041" spans="1:21" ht="58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s="6">
        <f t="shared" si="80"/>
        <v>42691.775995370372</v>
      </c>
      <c r="L1041" s="6">
        <f t="shared" si="81"/>
        <v>42716.999305555553</v>
      </c>
      <c r="M1041" s="15">
        <f t="shared" si="82"/>
        <v>2016</v>
      </c>
      <c r="N1041" t="b">
        <v>0</v>
      </c>
      <c r="O1041">
        <v>30</v>
      </c>
      <c r="P1041" t="b">
        <v>1</v>
      </c>
      <c r="Q1041" s="8">
        <f t="shared" si="83"/>
        <v>1.282</v>
      </c>
      <c r="R1041" s="10">
        <f t="shared" si="84"/>
        <v>21.366666666666667</v>
      </c>
      <c r="S1041" t="s">
        <v>8280</v>
      </c>
      <c r="T1041" t="s">
        <v>8326</v>
      </c>
      <c r="U1041" t="s">
        <v>8331</v>
      </c>
    </row>
    <row r="1042" spans="1:21" ht="43.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s="6">
        <f t="shared" si="80"/>
        <v>42579.375104166662</v>
      </c>
      <c r="L1042" s="6">
        <f t="shared" si="81"/>
        <v>42609.375104166662</v>
      </c>
      <c r="M1042" s="15">
        <f t="shared" si="82"/>
        <v>2016</v>
      </c>
      <c r="N1042" t="b">
        <v>0</v>
      </c>
      <c r="O1042">
        <v>1</v>
      </c>
      <c r="P1042" t="b">
        <v>0</v>
      </c>
      <c r="Q1042" s="8">
        <f t="shared" si="83"/>
        <v>2.9411764705882353E-3</v>
      </c>
      <c r="R1042" s="10">
        <f t="shared" si="84"/>
        <v>250</v>
      </c>
      <c r="S1042" t="s">
        <v>8281</v>
      </c>
      <c r="T1042" t="s">
        <v>8332</v>
      </c>
      <c r="U1042" t="s">
        <v>8333</v>
      </c>
    </row>
    <row r="1043" spans="1:21" ht="43.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s="6">
        <f t="shared" si="80"/>
        <v>41830.726759259254</v>
      </c>
      <c r="L1043" s="6">
        <f t="shared" si="81"/>
        <v>41850.726759259254</v>
      </c>
      <c r="M1043" s="15">
        <f t="shared" si="82"/>
        <v>2014</v>
      </c>
      <c r="N1043" t="b">
        <v>0</v>
      </c>
      <c r="O1043">
        <v>0</v>
      </c>
      <c r="P1043" t="b">
        <v>0</v>
      </c>
      <c r="Q1043" s="8">
        <f t="shared" si="83"/>
        <v>0</v>
      </c>
      <c r="R1043" s="10">
        <f t="shared" si="84"/>
        <v>0</v>
      </c>
      <c r="S1043" t="s">
        <v>8281</v>
      </c>
      <c r="T1043" t="s">
        <v>8332</v>
      </c>
      <c r="U1043" t="s">
        <v>8333</v>
      </c>
    </row>
    <row r="1044" spans="1:21" ht="43.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s="6">
        <f t="shared" si="80"/>
        <v>41851.362824074073</v>
      </c>
      <c r="L1044" s="6">
        <f t="shared" si="81"/>
        <v>41894.083333333328</v>
      </c>
      <c r="M1044" s="15">
        <f t="shared" si="82"/>
        <v>2014</v>
      </c>
      <c r="N1044" t="b">
        <v>0</v>
      </c>
      <c r="O1044">
        <v>1</v>
      </c>
      <c r="P1044" t="b">
        <v>0</v>
      </c>
      <c r="Q1044" s="8">
        <f t="shared" si="83"/>
        <v>1.5384615384615385E-2</v>
      </c>
      <c r="R1044" s="10">
        <f t="shared" si="84"/>
        <v>10</v>
      </c>
      <c r="S1044" t="s">
        <v>8281</v>
      </c>
      <c r="T1044" t="s">
        <v>8332</v>
      </c>
      <c r="U1044" t="s">
        <v>8333</v>
      </c>
    </row>
    <row r="1045" spans="1:21" ht="43.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s="6">
        <f t="shared" si="80"/>
        <v>42113.919618055552</v>
      </c>
      <c r="L1045" s="6">
        <f t="shared" si="81"/>
        <v>42143.919618055552</v>
      </c>
      <c r="M1045" s="15">
        <f t="shared" si="82"/>
        <v>2015</v>
      </c>
      <c r="N1045" t="b">
        <v>0</v>
      </c>
      <c r="O1045">
        <v>292</v>
      </c>
      <c r="P1045" t="b">
        <v>0</v>
      </c>
      <c r="Q1045" s="8">
        <f t="shared" si="83"/>
        <v>8.5370000000000001E-2</v>
      </c>
      <c r="R1045" s="10">
        <f t="shared" si="84"/>
        <v>29.236301369863014</v>
      </c>
      <c r="S1045" t="s">
        <v>8281</v>
      </c>
      <c r="T1045" t="s">
        <v>8332</v>
      </c>
      <c r="U1045" t="s">
        <v>8333</v>
      </c>
    </row>
    <row r="1046" spans="1:21" ht="43.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s="6">
        <f t="shared" si="80"/>
        <v>42011.592604166661</v>
      </c>
      <c r="L1046" s="6">
        <f t="shared" si="81"/>
        <v>42068.518749999996</v>
      </c>
      <c r="M1046" s="15">
        <f t="shared" si="82"/>
        <v>2015</v>
      </c>
      <c r="N1046" t="b">
        <v>0</v>
      </c>
      <c r="O1046">
        <v>2</v>
      </c>
      <c r="P1046" t="b">
        <v>0</v>
      </c>
      <c r="Q1046" s="8">
        <f t="shared" si="83"/>
        <v>8.571428571428571E-4</v>
      </c>
      <c r="R1046" s="10">
        <f t="shared" si="84"/>
        <v>3</v>
      </c>
      <c r="S1046" t="s">
        <v>8281</v>
      </c>
      <c r="T1046" t="s">
        <v>8332</v>
      </c>
      <c r="U1046" t="s">
        <v>8333</v>
      </c>
    </row>
    <row r="1047" spans="1:21" ht="43.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s="6">
        <f t="shared" si="80"/>
        <v>41844.541087962956</v>
      </c>
      <c r="L1047" s="6">
        <f t="shared" si="81"/>
        <v>41874.541087962956</v>
      </c>
      <c r="M1047" s="15">
        <f t="shared" si="82"/>
        <v>2014</v>
      </c>
      <c r="N1047" t="b">
        <v>0</v>
      </c>
      <c r="O1047">
        <v>8</v>
      </c>
      <c r="P1047" t="b">
        <v>0</v>
      </c>
      <c r="Q1047" s="8">
        <f t="shared" si="83"/>
        <v>2.6599999999999999E-2</v>
      </c>
      <c r="R1047" s="10">
        <f t="shared" si="84"/>
        <v>33.25</v>
      </c>
      <c r="S1047" t="s">
        <v>8281</v>
      </c>
      <c r="T1047" t="s">
        <v>8332</v>
      </c>
      <c r="U1047" t="s">
        <v>8333</v>
      </c>
    </row>
    <row r="1048" spans="1:21" ht="43.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s="6">
        <f t="shared" si="80"/>
        <v>42319.518055555549</v>
      </c>
      <c r="L1048" s="6">
        <f t="shared" si="81"/>
        <v>42364.518055555549</v>
      </c>
      <c r="M1048" s="15">
        <f t="shared" si="82"/>
        <v>2015</v>
      </c>
      <c r="N1048" t="b">
        <v>0</v>
      </c>
      <c r="O1048">
        <v>0</v>
      </c>
      <c r="P1048" t="b">
        <v>0</v>
      </c>
      <c r="Q1048" s="8">
        <f t="shared" si="83"/>
        <v>0</v>
      </c>
      <c r="R1048" s="10">
        <f t="shared" si="84"/>
        <v>0</v>
      </c>
      <c r="S1048" t="s">
        <v>8281</v>
      </c>
      <c r="T1048" t="s">
        <v>8332</v>
      </c>
      <c r="U1048" t="s">
        <v>8333</v>
      </c>
    </row>
    <row r="1049" spans="1:21" ht="43.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s="6">
        <f t="shared" si="80"/>
        <v>41918.485127314816</v>
      </c>
      <c r="L1049" s="6">
        <f t="shared" si="81"/>
        <v>41948.52679398148</v>
      </c>
      <c r="M1049" s="15">
        <f t="shared" si="82"/>
        <v>2014</v>
      </c>
      <c r="N1049" t="b">
        <v>0</v>
      </c>
      <c r="O1049">
        <v>1</v>
      </c>
      <c r="P1049" t="b">
        <v>0</v>
      </c>
      <c r="Q1049" s="8">
        <f t="shared" si="83"/>
        <v>5.0000000000000001E-4</v>
      </c>
      <c r="R1049" s="10">
        <f t="shared" si="84"/>
        <v>1</v>
      </c>
      <c r="S1049" t="s">
        <v>8281</v>
      </c>
      <c r="T1049" t="s">
        <v>8332</v>
      </c>
      <c r="U1049" t="s">
        <v>8333</v>
      </c>
    </row>
    <row r="1050" spans="1:21" ht="43.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s="6">
        <f t="shared" si="80"/>
        <v>42597.719780092586</v>
      </c>
      <c r="L1050" s="6">
        <f t="shared" si="81"/>
        <v>42637.719780092586</v>
      </c>
      <c r="M1050" s="15">
        <f t="shared" si="82"/>
        <v>2016</v>
      </c>
      <c r="N1050" t="b">
        <v>0</v>
      </c>
      <c r="O1050">
        <v>4</v>
      </c>
      <c r="P1050" t="b">
        <v>0</v>
      </c>
      <c r="Q1050" s="8">
        <f t="shared" si="83"/>
        <v>1.4133333333333333E-2</v>
      </c>
      <c r="R1050" s="10">
        <f t="shared" si="84"/>
        <v>53</v>
      </c>
      <c r="S1050" t="s">
        <v>8281</v>
      </c>
      <c r="T1050" t="s">
        <v>8332</v>
      </c>
      <c r="U1050" t="s">
        <v>8333</v>
      </c>
    </row>
    <row r="1051" spans="1:21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s="6">
        <f t="shared" si="80"/>
        <v>42382.097743055558</v>
      </c>
      <c r="L1051" s="6">
        <f t="shared" si="81"/>
        <v>42412.097743055558</v>
      </c>
      <c r="M1051" s="15">
        <f t="shared" si="82"/>
        <v>2016</v>
      </c>
      <c r="N1051" t="b">
        <v>0</v>
      </c>
      <c r="O1051">
        <v>0</v>
      </c>
      <c r="P1051" t="b">
        <v>0</v>
      </c>
      <c r="Q1051" s="8">
        <f t="shared" si="83"/>
        <v>0</v>
      </c>
      <c r="R1051" s="10">
        <f t="shared" si="84"/>
        <v>0</v>
      </c>
      <c r="S1051" t="s">
        <v>8281</v>
      </c>
      <c r="T1051" t="s">
        <v>8332</v>
      </c>
      <c r="U1051" t="s">
        <v>8333</v>
      </c>
    </row>
    <row r="1052" spans="1:21" ht="29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s="6">
        <f t="shared" si="80"/>
        <v>42231.463854166665</v>
      </c>
      <c r="L1052" s="6">
        <f t="shared" si="81"/>
        <v>42261.463854166665</v>
      </c>
      <c r="M1052" s="15">
        <f t="shared" si="82"/>
        <v>2015</v>
      </c>
      <c r="N1052" t="b">
        <v>0</v>
      </c>
      <c r="O1052">
        <v>0</v>
      </c>
      <c r="P1052" t="b">
        <v>0</v>
      </c>
      <c r="Q1052" s="8">
        <f t="shared" si="83"/>
        <v>0</v>
      </c>
      <c r="R1052" s="10">
        <f t="shared" si="84"/>
        <v>0</v>
      </c>
      <c r="S1052" t="s">
        <v>8281</v>
      </c>
      <c r="T1052" t="s">
        <v>8332</v>
      </c>
      <c r="U1052" t="s">
        <v>8333</v>
      </c>
    </row>
    <row r="1053" spans="1:21" ht="43.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s="6">
        <f t="shared" si="80"/>
        <v>41849.680844907409</v>
      </c>
      <c r="L1053" s="6">
        <f t="shared" si="81"/>
        <v>41877.680844907409</v>
      </c>
      <c r="M1053" s="15">
        <f t="shared" si="82"/>
        <v>2014</v>
      </c>
      <c r="N1053" t="b">
        <v>0</v>
      </c>
      <c r="O1053">
        <v>0</v>
      </c>
      <c r="P1053" t="b">
        <v>0</v>
      </c>
      <c r="Q1053" s="8">
        <f t="shared" si="83"/>
        <v>0</v>
      </c>
      <c r="R1053" s="10">
        <f t="shared" si="84"/>
        <v>0</v>
      </c>
      <c r="S1053" t="s">
        <v>8281</v>
      </c>
      <c r="T1053" t="s">
        <v>8332</v>
      </c>
      <c r="U1053" t="s">
        <v>8333</v>
      </c>
    </row>
    <row r="1054" spans="1:21" ht="58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s="6">
        <f t="shared" si="80"/>
        <v>42483.464062499996</v>
      </c>
      <c r="L1054" s="6">
        <f t="shared" si="81"/>
        <v>42527.506249999999</v>
      </c>
      <c r="M1054" s="15">
        <f t="shared" si="82"/>
        <v>2016</v>
      </c>
      <c r="N1054" t="b">
        <v>0</v>
      </c>
      <c r="O1054">
        <v>0</v>
      </c>
      <c r="P1054" t="b">
        <v>0</v>
      </c>
      <c r="Q1054" s="8">
        <f t="shared" si="83"/>
        <v>0</v>
      </c>
      <c r="R1054" s="10">
        <f t="shared" si="84"/>
        <v>0</v>
      </c>
      <c r="S1054" t="s">
        <v>8281</v>
      </c>
      <c r="T1054" t="s">
        <v>8332</v>
      </c>
      <c r="U1054" t="s">
        <v>8333</v>
      </c>
    </row>
    <row r="1055" spans="1:21" ht="43.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s="6">
        <f t="shared" si="80"/>
        <v>42774.839490740742</v>
      </c>
      <c r="L1055" s="6">
        <f t="shared" si="81"/>
        <v>42799.839490740742</v>
      </c>
      <c r="M1055" s="15">
        <f t="shared" si="82"/>
        <v>2017</v>
      </c>
      <c r="N1055" t="b">
        <v>0</v>
      </c>
      <c r="O1055">
        <v>1</v>
      </c>
      <c r="P1055" t="b">
        <v>0</v>
      </c>
      <c r="Q1055" s="8">
        <f t="shared" si="83"/>
        <v>0.01</v>
      </c>
      <c r="R1055" s="10">
        <f t="shared" si="84"/>
        <v>15</v>
      </c>
      <c r="S1055" t="s">
        <v>8281</v>
      </c>
      <c r="T1055" t="s">
        <v>8332</v>
      </c>
      <c r="U1055" t="s">
        <v>8333</v>
      </c>
    </row>
    <row r="1056" spans="1:21" ht="58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s="6">
        <f t="shared" si="80"/>
        <v>41831.518506944441</v>
      </c>
      <c r="L1056" s="6">
        <f t="shared" si="81"/>
        <v>41861.583333333328</v>
      </c>
      <c r="M1056" s="15">
        <f t="shared" si="82"/>
        <v>2014</v>
      </c>
      <c r="N1056" t="b">
        <v>0</v>
      </c>
      <c r="O1056">
        <v>0</v>
      </c>
      <c r="P1056" t="b">
        <v>0</v>
      </c>
      <c r="Q1056" s="8">
        <f t="shared" si="83"/>
        <v>0</v>
      </c>
      <c r="R1056" s="10">
        <f t="shared" si="84"/>
        <v>0</v>
      </c>
      <c r="S1056" t="s">
        <v>8281</v>
      </c>
      <c r="T1056" t="s">
        <v>8332</v>
      </c>
      <c r="U1056" t="s">
        <v>8333</v>
      </c>
    </row>
    <row r="1057" spans="1:21" ht="43.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s="6">
        <f t="shared" si="80"/>
        <v>42406.659085648142</v>
      </c>
      <c r="L1057" s="6">
        <f t="shared" si="81"/>
        <v>42436.659085648142</v>
      </c>
      <c r="M1057" s="15">
        <f t="shared" si="82"/>
        <v>2016</v>
      </c>
      <c r="N1057" t="b">
        <v>0</v>
      </c>
      <c r="O1057">
        <v>0</v>
      </c>
      <c r="P1057" t="b">
        <v>0</v>
      </c>
      <c r="Q1057" s="8">
        <f t="shared" si="83"/>
        <v>0</v>
      </c>
      <c r="R1057" s="10">
        <f t="shared" si="84"/>
        <v>0</v>
      </c>
      <c r="S1057" t="s">
        <v>8281</v>
      </c>
      <c r="T1057" t="s">
        <v>8332</v>
      </c>
      <c r="U1057" t="s">
        <v>8333</v>
      </c>
    </row>
    <row r="1058" spans="1:21" ht="58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s="6">
        <f t="shared" si="80"/>
        <v>42058.386307870365</v>
      </c>
      <c r="L1058" s="6">
        <f t="shared" si="81"/>
        <v>42118.344641203701</v>
      </c>
      <c r="M1058" s="15">
        <f t="shared" si="82"/>
        <v>2015</v>
      </c>
      <c r="N1058" t="b">
        <v>0</v>
      </c>
      <c r="O1058">
        <v>0</v>
      </c>
      <c r="P1058" t="b">
        <v>0</v>
      </c>
      <c r="Q1058" s="8">
        <f t="shared" si="83"/>
        <v>0</v>
      </c>
      <c r="R1058" s="10">
        <f t="shared" si="84"/>
        <v>0</v>
      </c>
      <c r="S1058" t="s">
        <v>8281</v>
      </c>
      <c r="T1058" t="s">
        <v>8332</v>
      </c>
      <c r="U1058" t="s">
        <v>8333</v>
      </c>
    </row>
    <row r="1059" spans="1:21" ht="43.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s="6">
        <f t="shared" si="80"/>
        <v>42678.537997685184</v>
      </c>
      <c r="L1059" s="6">
        <f t="shared" si="81"/>
        <v>42708.579664351848</v>
      </c>
      <c r="M1059" s="15">
        <f t="shared" si="82"/>
        <v>2016</v>
      </c>
      <c r="N1059" t="b">
        <v>0</v>
      </c>
      <c r="O1059">
        <v>0</v>
      </c>
      <c r="P1059" t="b">
        <v>0</v>
      </c>
      <c r="Q1059" s="8">
        <f t="shared" si="83"/>
        <v>0</v>
      </c>
      <c r="R1059" s="10">
        <f t="shared" si="84"/>
        <v>0</v>
      </c>
      <c r="S1059" t="s">
        <v>8281</v>
      </c>
      <c r="T1059" t="s">
        <v>8332</v>
      </c>
      <c r="U1059" t="s">
        <v>8333</v>
      </c>
    </row>
    <row r="1060" spans="1:21" ht="43.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s="6">
        <f t="shared" si="80"/>
        <v>42047.567627314813</v>
      </c>
      <c r="L1060" s="6">
        <f t="shared" si="81"/>
        <v>42088.666666666664</v>
      </c>
      <c r="M1060" s="15">
        <f t="shared" si="82"/>
        <v>2015</v>
      </c>
      <c r="N1060" t="b">
        <v>0</v>
      </c>
      <c r="O1060">
        <v>0</v>
      </c>
      <c r="P1060" t="b">
        <v>0</v>
      </c>
      <c r="Q1060" s="8">
        <f t="shared" si="83"/>
        <v>0</v>
      </c>
      <c r="R1060" s="10">
        <f t="shared" si="84"/>
        <v>0</v>
      </c>
      <c r="S1060" t="s">
        <v>8281</v>
      </c>
      <c r="T1060" t="s">
        <v>8332</v>
      </c>
      <c r="U1060" t="s">
        <v>8333</v>
      </c>
    </row>
    <row r="1061" spans="1:21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s="6">
        <f t="shared" si="80"/>
        <v>42046.456666666665</v>
      </c>
      <c r="L1061" s="6">
        <f t="shared" si="81"/>
        <v>42076.415000000001</v>
      </c>
      <c r="M1061" s="15">
        <f t="shared" si="82"/>
        <v>2015</v>
      </c>
      <c r="N1061" t="b">
        <v>0</v>
      </c>
      <c r="O1061">
        <v>0</v>
      </c>
      <c r="P1061" t="b">
        <v>0</v>
      </c>
      <c r="Q1061" s="8">
        <f t="shared" si="83"/>
        <v>0</v>
      </c>
      <c r="R1061" s="10">
        <f t="shared" si="84"/>
        <v>0</v>
      </c>
      <c r="S1061" t="s">
        <v>8281</v>
      </c>
      <c r="T1061" t="s">
        <v>8332</v>
      </c>
      <c r="U1061" t="s">
        <v>8333</v>
      </c>
    </row>
    <row r="1062" spans="1:21" ht="43.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s="6">
        <f t="shared" si="80"/>
        <v>42079.579780092587</v>
      </c>
      <c r="L1062" s="6">
        <f t="shared" si="81"/>
        <v>42109.579780092587</v>
      </c>
      <c r="M1062" s="15">
        <f t="shared" si="82"/>
        <v>2015</v>
      </c>
      <c r="N1062" t="b">
        <v>0</v>
      </c>
      <c r="O1062">
        <v>1</v>
      </c>
      <c r="P1062" t="b">
        <v>0</v>
      </c>
      <c r="Q1062" s="8">
        <f t="shared" si="83"/>
        <v>0.01</v>
      </c>
      <c r="R1062" s="10">
        <f t="shared" si="84"/>
        <v>50</v>
      </c>
      <c r="S1062" t="s">
        <v>8281</v>
      </c>
      <c r="T1062" t="s">
        <v>8332</v>
      </c>
      <c r="U1062" t="s">
        <v>8333</v>
      </c>
    </row>
    <row r="1063" spans="1:21" ht="29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s="6">
        <f t="shared" si="80"/>
        <v>42431.943379629629</v>
      </c>
      <c r="L1063" s="6">
        <f t="shared" si="81"/>
        <v>42491.708333333336</v>
      </c>
      <c r="M1063" s="15">
        <f t="shared" si="82"/>
        <v>2016</v>
      </c>
      <c r="N1063" t="b">
        <v>0</v>
      </c>
      <c r="O1063">
        <v>0</v>
      </c>
      <c r="P1063" t="b">
        <v>0</v>
      </c>
      <c r="Q1063" s="8">
        <f t="shared" si="83"/>
        <v>0</v>
      </c>
      <c r="R1063" s="10">
        <f t="shared" si="84"/>
        <v>0</v>
      </c>
      <c r="S1063" t="s">
        <v>8281</v>
      </c>
      <c r="T1063" t="s">
        <v>8332</v>
      </c>
      <c r="U1063" t="s">
        <v>8333</v>
      </c>
    </row>
    <row r="1064" spans="1:21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s="6">
        <f t="shared" si="80"/>
        <v>42556.473854166667</v>
      </c>
      <c r="L1064" s="6">
        <f t="shared" si="81"/>
        <v>42563.473854166667</v>
      </c>
      <c r="M1064" s="15">
        <f t="shared" si="82"/>
        <v>2016</v>
      </c>
      <c r="N1064" t="b">
        <v>0</v>
      </c>
      <c r="O1064">
        <v>4</v>
      </c>
      <c r="P1064" t="b">
        <v>0</v>
      </c>
      <c r="Q1064" s="8">
        <f t="shared" si="83"/>
        <v>0.95477386934673369</v>
      </c>
      <c r="R1064" s="10">
        <f t="shared" si="84"/>
        <v>47.5</v>
      </c>
      <c r="S1064" t="s">
        <v>8281</v>
      </c>
      <c r="T1064" t="s">
        <v>8332</v>
      </c>
      <c r="U1064" t="s">
        <v>8333</v>
      </c>
    </row>
    <row r="1065" spans="1:21" ht="43.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s="6">
        <f t="shared" si="80"/>
        <v>42582.697476851848</v>
      </c>
      <c r="L1065" s="6">
        <f t="shared" si="81"/>
        <v>42612.697476851848</v>
      </c>
      <c r="M1065" s="15">
        <f t="shared" si="82"/>
        <v>2016</v>
      </c>
      <c r="N1065" t="b">
        <v>0</v>
      </c>
      <c r="O1065">
        <v>0</v>
      </c>
      <c r="P1065" t="b">
        <v>0</v>
      </c>
      <c r="Q1065" s="8">
        <f t="shared" si="83"/>
        <v>0</v>
      </c>
      <c r="R1065" s="10">
        <f t="shared" si="84"/>
        <v>0</v>
      </c>
      <c r="S1065" t="s">
        <v>8281</v>
      </c>
      <c r="T1065" t="s">
        <v>8332</v>
      </c>
      <c r="U1065" t="s">
        <v>8333</v>
      </c>
    </row>
    <row r="1066" spans="1:21" ht="43.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s="6">
        <f t="shared" si="80"/>
        <v>41416.894710648143</v>
      </c>
      <c r="L1066" s="6">
        <f t="shared" si="81"/>
        <v>41461.894710648143</v>
      </c>
      <c r="M1066" s="15">
        <f t="shared" si="82"/>
        <v>2013</v>
      </c>
      <c r="N1066" t="b">
        <v>0</v>
      </c>
      <c r="O1066">
        <v>123</v>
      </c>
      <c r="P1066" t="b">
        <v>0</v>
      </c>
      <c r="Q1066" s="8">
        <f t="shared" si="83"/>
        <v>8.9744444444444446E-2</v>
      </c>
      <c r="R1066" s="10">
        <f t="shared" si="84"/>
        <v>65.666666666666671</v>
      </c>
      <c r="S1066" t="s">
        <v>8282</v>
      </c>
      <c r="T1066" t="s">
        <v>8334</v>
      </c>
      <c r="U1066" t="s">
        <v>8335</v>
      </c>
    </row>
    <row r="1067" spans="1:21" ht="43.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s="6">
        <f t="shared" si="80"/>
        <v>41661.047708333332</v>
      </c>
      <c r="L1067" s="6">
        <f t="shared" si="81"/>
        <v>41689.047708333332</v>
      </c>
      <c r="M1067" s="15">
        <f t="shared" si="82"/>
        <v>2014</v>
      </c>
      <c r="N1067" t="b">
        <v>0</v>
      </c>
      <c r="O1067">
        <v>5</v>
      </c>
      <c r="P1067" t="b">
        <v>0</v>
      </c>
      <c r="Q1067" s="8">
        <f t="shared" si="83"/>
        <v>2.7E-2</v>
      </c>
      <c r="R1067" s="10">
        <f t="shared" si="84"/>
        <v>16.2</v>
      </c>
      <c r="S1067" t="s">
        <v>8282</v>
      </c>
      <c r="T1067" t="s">
        <v>8334</v>
      </c>
      <c r="U1067" t="s">
        <v>8335</v>
      </c>
    </row>
    <row r="1068" spans="1:21" ht="43.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s="6">
        <f t="shared" si="80"/>
        <v>41445.629421296289</v>
      </c>
      <c r="L1068" s="6">
        <f t="shared" si="81"/>
        <v>41490.629421296289</v>
      </c>
      <c r="M1068" s="15">
        <f t="shared" si="82"/>
        <v>2013</v>
      </c>
      <c r="N1068" t="b">
        <v>0</v>
      </c>
      <c r="O1068">
        <v>148</v>
      </c>
      <c r="P1068" t="b">
        <v>0</v>
      </c>
      <c r="Q1068" s="8">
        <f t="shared" si="83"/>
        <v>3.3673333333333333E-2</v>
      </c>
      <c r="R1068" s="10">
        <f t="shared" si="84"/>
        <v>34.128378378378379</v>
      </c>
      <c r="S1068" t="s">
        <v>8282</v>
      </c>
      <c r="T1068" t="s">
        <v>8334</v>
      </c>
      <c r="U1068" t="s">
        <v>8335</v>
      </c>
    </row>
    <row r="1069" spans="1:21" ht="43.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s="6">
        <f t="shared" si="80"/>
        <v>41599.522349537037</v>
      </c>
      <c r="L1069" s="6">
        <f t="shared" si="81"/>
        <v>41629.522349537037</v>
      </c>
      <c r="M1069" s="15">
        <f t="shared" si="82"/>
        <v>2013</v>
      </c>
      <c r="N1069" t="b">
        <v>0</v>
      </c>
      <c r="O1069">
        <v>10</v>
      </c>
      <c r="P1069" t="b">
        <v>0</v>
      </c>
      <c r="Q1069" s="8">
        <f t="shared" si="83"/>
        <v>0.26</v>
      </c>
      <c r="R1069" s="10">
        <f t="shared" si="84"/>
        <v>13</v>
      </c>
      <c r="S1069" t="s">
        <v>8282</v>
      </c>
      <c r="T1069" t="s">
        <v>8334</v>
      </c>
      <c r="U1069" t="s">
        <v>8335</v>
      </c>
    </row>
    <row r="1070" spans="1:21" ht="58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s="6">
        <f t="shared" si="80"/>
        <v>42440.037777777776</v>
      </c>
      <c r="L1070" s="6">
        <f t="shared" si="81"/>
        <v>42469.996111111112</v>
      </c>
      <c r="M1070" s="15">
        <f t="shared" si="82"/>
        <v>2016</v>
      </c>
      <c r="N1070" t="b">
        <v>0</v>
      </c>
      <c r="O1070">
        <v>4</v>
      </c>
      <c r="P1070" t="b">
        <v>0</v>
      </c>
      <c r="Q1070" s="8">
        <f t="shared" si="83"/>
        <v>1.5E-3</v>
      </c>
      <c r="R1070" s="10">
        <f t="shared" si="84"/>
        <v>11.25</v>
      </c>
      <c r="S1070" t="s">
        <v>8282</v>
      </c>
      <c r="T1070" t="s">
        <v>8334</v>
      </c>
      <c r="U1070" t="s">
        <v>8335</v>
      </c>
    </row>
    <row r="1071" spans="1:21" ht="43.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s="6">
        <f t="shared" si="80"/>
        <v>41571.896516203698</v>
      </c>
      <c r="L1071" s="6">
        <f t="shared" si="81"/>
        <v>41603.93818287037</v>
      </c>
      <c r="M1071" s="15">
        <f t="shared" si="82"/>
        <v>2013</v>
      </c>
      <c r="N1071" t="b">
        <v>0</v>
      </c>
      <c r="O1071">
        <v>21</v>
      </c>
      <c r="P1071" t="b">
        <v>0</v>
      </c>
      <c r="Q1071" s="8">
        <f t="shared" si="83"/>
        <v>0.38636363636363635</v>
      </c>
      <c r="R1071" s="10">
        <f t="shared" si="84"/>
        <v>40.476190476190474</v>
      </c>
      <c r="S1071" t="s">
        <v>8282</v>
      </c>
      <c r="T1071" t="s">
        <v>8334</v>
      </c>
      <c r="U1071" t="s">
        <v>8335</v>
      </c>
    </row>
    <row r="1072" spans="1:21" ht="43.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s="6">
        <f t="shared" si="80"/>
        <v>41162.678495370368</v>
      </c>
      <c r="L1072" s="6">
        <f t="shared" si="81"/>
        <v>41182.678495370368</v>
      </c>
      <c r="M1072" s="15">
        <f t="shared" si="82"/>
        <v>2012</v>
      </c>
      <c r="N1072" t="b">
        <v>0</v>
      </c>
      <c r="O1072">
        <v>2</v>
      </c>
      <c r="P1072" t="b">
        <v>0</v>
      </c>
      <c r="Q1072" s="8">
        <f t="shared" si="83"/>
        <v>7.0000000000000001E-3</v>
      </c>
      <c r="R1072" s="10">
        <f t="shared" si="84"/>
        <v>35</v>
      </c>
      <c r="S1072" t="s">
        <v>8282</v>
      </c>
      <c r="T1072" t="s">
        <v>8334</v>
      </c>
      <c r="U1072" t="s">
        <v>8335</v>
      </c>
    </row>
    <row r="1073" spans="1:21" ht="43.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s="6">
        <f t="shared" si="80"/>
        <v>42295.420057870368</v>
      </c>
      <c r="L1073" s="6">
        <f t="shared" si="81"/>
        <v>42325.461724537039</v>
      </c>
      <c r="M1073" s="15">
        <f t="shared" si="82"/>
        <v>2015</v>
      </c>
      <c r="N1073" t="b">
        <v>0</v>
      </c>
      <c r="O1073">
        <v>0</v>
      </c>
      <c r="P1073" t="b">
        <v>0</v>
      </c>
      <c r="Q1073" s="8">
        <f t="shared" si="83"/>
        <v>0</v>
      </c>
      <c r="R1073" s="10">
        <f t="shared" si="84"/>
        <v>0</v>
      </c>
      <c r="S1073" t="s">
        <v>8282</v>
      </c>
      <c r="T1073" t="s">
        <v>8334</v>
      </c>
      <c r="U1073" t="s">
        <v>8335</v>
      </c>
    </row>
    <row r="1074" spans="1:21" ht="58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s="6">
        <f t="shared" si="80"/>
        <v>41645.498807870368</v>
      </c>
      <c r="L1074" s="6">
        <f t="shared" si="81"/>
        <v>41675.498807870368</v>
      </c>
      <c r="M1074" s="15">
        <f t="shared" si="82"/>
        <v>2014</v>
      </c>
      <c r="N1074" t="b">
        <v>0</v>
      </c>
      <c r="O1074">
        <v>4</v>
      </c>
      <c r="P1074" t="b">
        <v>0</v>
      </c>
      <c r="Q1074" s="8">
        <f t="shared" si="83"/>
        <v>6.8000000000000005E-4</v>
      </c>
      <c r="R1074" s="10">
        <f t="shared" si="84"/>
        <v>12.75</v>
      </c>
      <c r="S1074" t="s">
        <v>8282</v>
      </c>
      <c r="T1074" t="s">
        <v>8334</v>
      </c>
      <c r="U1074" t="s">
        <v>8335</v>
      </c>
    </row>
    <row r="1075" spans="1:21" ht="29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s="6">
        <f t="shared" si="80"/>
        <v>40802.631261574068</v>
      </c>
      <c r="L1075" s="6">
        <f t="shared" si="81"/>
        <v>40832.631261574068</v>
      </c>
      <c r="M1075" s="15">
        <f t="shared" si="82"/>
        <v>2011</v>
      </c>
      <c r="N1075" t="b">
        <v>0</v>
      </c>
      <c r="O1075">
        <v>1</v>
      </c>
      <c r="P1075" t="b">
        <v>0</v>
      </c>
      <c r="Q1075" s="8">
        <f t="shared" si="83"/>
        <v>1.3333333333333334E-2</v>
      </c>
      <c r="R1075" s="10">
        <f t="shared" si="84"/>
        <v>10</v>
      </c>
      <c r="S1075" t="s">
        <v>8282</v>
      </c>
      <c r="T1075" t="s">
        <v>8334</v>
      </c>
      <c r="U1075" t="s">
        <v>8335</v>
      </c>
    </row>
    <row r="1076" spans="1:21" ht="58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s="6">
        <f t="shared" si="80"/>
        <v>41612.839641203704</v>
      </c>
      <c r="L1076" s="6">
        <f t="shared" si="81"/>
        <v>41642.839641203704</v>
      </c>
      <c r="M1076" s="15">
        <f t="shared" si="82"/>
        <v>2013</v>
      </c>
      <c r="N1076" t="b">
        <v>0</v>
      </c>
      <c r="O1076">
        <v>30</v>
      </c>
      <c r="P1076" t="b">
        <v>0</v>
      </c>
      <c r="Q1076" s="8">
        <f t="shared" si="83"/>
        <v>6.3092592592592589E-2</v>
      </c>
      <c r="R1076" s="10">
        <f t="shared" si="84"/>
        <v>113.56666666666666</v>
      </c>
      <c r="S1076" t="s">
        <v>8282</v>
      </c>
      <c r="T1076" t="s">
        <v>8334</v>
      </c>
      <c r="U1076" t="s">
        <v>8335</v>
      </c>
    </row>
    <row r="1077" spans="1:21" ht="29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s="6">
        <f t="shared" si="80"/>
        <v>41005.570787037032</v>
      </c>
      <c r="L1077" s="6">
        <f t="shared" si="81"/>
        <v>41035.570787037032</v>
      </c>
      <c r="M1077" s="15">
        <f t="shared" si="82"/>
        <v>2012</v>
      </c>
      <c r="N1077" t="b">
        <v>0</v>
      </c>
      <c r="O1077">
        <v>3</v>
      </c>
      <c r="P1077" t="b">
        <v>0</v>
      </c>
      <c r="Q1077" s="8">
        <f t="shared" si="83"/>
        <v>4.4999999999999998E-2</v>
      </c>
      <c r="R1077" s="10">
        <f t="shared" si="84"/>
        <v>15</v>
      </c>
      <c r="S1077" t="s">
        <v>8282</v>
      </c>
      <c r="T1077" t="s">
        <v>8334</v>
      </c>
      <c r="U1077" t="s">
        <v>8335</v>
      </c>
    </row>
    <row r="1078" spans="1:21" ht="43.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s="6">
        <f t="shared" si="80"/>
        <v>41838.044560185182</v>
      </c>
      <c r="L1078" s="6">
        <f t="shared" si="81"/>
        <v>41893.044560185182</v>
      </c>
      <c r="M1078" s="15">
        <f t="shared" si="82"/>
        <v>2014</v>
      </c>
      <c r="N1078" t="b">
        <v>0</v>
      </c>
      <c r="O1078">
        <v>975</v>
      </c>
      <c r="P1078" t="b">
        <v>0</v>
      </c>
      <c r="Q1078" s="8">
        <f t="shared" si="83"/>
        <v>0.62765333333333329</v>
      </c>
      <c r="R1078" s="10">
        <f t="shared" si="84"/>
        <v>48.281025641025643</v>
      </c>
      <c r="S1078" t="s">
        <v>8282</v>
      </c>
      <c r="T1078" t="s">
        <v>8334</v>
      </c>
      <c r="U1078" t="s">
        <v>8335</v>
      </c>
    </row>
    <row r="1079" spans="1:21" ht="43.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s="6">
        <f t="shared" si="80"/>
        <v>42352.833460648144</v>
      </c>
      <c r="L1079" s="6">
        <f t="shared" si="81"/>
        <v>42382.833460648144</v>
      </c>
      <c r="M1079" s="15">
        <f t="shared" si="82"/>
        <v>2015</v>
      </c>
      <c r="N1079" t="b">
        <v>0</v>
      </c>
      <c r="O1079">
        <v>167</v>
      </c>
      <c r="P1079" t="b">
        <v>0</v>
      </c>
      <c r="Q1079" s="8">
        <f t="shared" si="83"/>
        <v>0.29376000000000002</v>
      </c>
      <c r="R1079" s="10">
        <f t="shared" si="84"/>
        <v>43.976047904191617</v>
      </c>
      <c r="S1079" t="s">
        <v>8282</v>
      </c>
      <c r="T1079" t="s">
        <v>8334</v>
      </c>
      <c r="U1079" t="s">
        <v>8335</v>
      </c>
    </row>
    <row r="1080" spans="1:21" ht="58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s="6">
        <f t="shared" si="80"/>
        <v>40700.862511574072</v>
      </c>
      <c r="L1080" s="6">
        <f t="shared" si="81"/>
        <v>40745.862511574072</v>
      </c>
      <c r="M1080" s="15">
        <f t="shared" si="82"/>
        <v>2011</v>
      </c>
      <c r="N1080" t="b">
        <v>0</v>
      </c>
      <c r="O1080">
        <v>5</v>
      </c>
      <c r="P1080" t="b">
        <v>0</v>
      </c>
      <c r="Q1080" s="8">
        <f t="shared" si="83"/>
        <v>7.4999999999999997E-2</v>
      </c>
      <c r="R1080" s="10">
        <f t="shared" si="84"/>
        <v>9</v>
      </c>
      <c r="S1080" t="s">
        <v>8282</v>
      </c>
      <c r="T1080" t="s">
        <v>8334</v>
      </c>
      <c r="U1080" t="s">
        <v>8335</v>
      </c>
    </row>
    <row r="1081" spans="1:21" ht="43.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s="6">
        <f t="shared" si="80"/>
        <v>42479.233055555553</v>
      </c>
      <c r="L1081" s="6">
        <f t="shared" si="81"/>
        <v>42504.233055555553</v>
      </c>
      <c r="M1081" s="15">
        <f t="shared" si="82"/>
        <v>2016</v>
      </c>
      <c r="N1081" t="b">
        <v>0</v>
      </c>
      <c r="O1081">
        <v>18</v>
      </c>
      <c r="P1081" t="b">
        <v>0</v>
      </c>
      <c r="Q1081" s="8">
        <f t="shared" si="83"/>
        <v>2.6076923076923077E-2</v>
      </c>
      <c r="R1081" s="10">
        <f t="shared" si="84"/>
        <v>37.666666666666664</v>
      </c>
      <c r="S1081" t="s">
        <v>8282</v>
      </c>
      <c r="T1081" t="s">
        <v>8334</v>
      </c>
      <c r="U1081" t="s">
        <v>8335</v>
      </c>
    </row>
    <row r="1082" spans="1:21" ht="43.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s="6">
        <f t="shared" si="80"/>
        <v>41739.804780092592</v>
      </c>
      <c r="L1082" s="6">
        <f t="shared" si="81"/>
        <v>41769.804780092592</v>
      </c>
      <c r="M1082" s="15">
        <f t="shared" si="82"/>
        <v>2014</v>
      </c>
      <c r="N1082" t="b">
        <v>0</v>
      </c>
      <c r="O1082">
        <v>98</v>
      </c>
      <c r="P1082" t="b">
        <v>0</v>
      </c>
      <c r="Q1082" s="8">
        <f t="shared" si="83"/>
        <v>9.1050000000000006E-2</v>
      </c>
      <c r="R1082" s="10">
        <f t="shared" si="84"/>
        <v>18.581632653061224</v>
      </c>
      <c r="S1082" t="s">
        <v>8282</v>
      </c>
      <c r="T1082" t="s">
        <v>8334</v>
      </c>
      <c r="U1082" t="s">
        <v>8335</v>
      </c>
    </row>
    <row r="1083" spans="1:21" ht="43.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s="6">
        <f t="shared" si="80"/>
        <v>42002.593657407408</v>
      </c>
      <c r="L1083" s="6">
        <f t="shared" si="81"/>
        <v>42032.593657407408</v>
      </c>
      <c r="M1083" s="15">
        <f t="shared" si="82"/>
        <v>2014</v>
      </c>
      <c r="N1083" t="b">
        <v>0</v>
      </c>
      <c r="O1083">
        <v>4</v>
      </c>
      <c r="P1083" t="b">
        <v>0</v>
      </c>
      <c r="Q1083" s="8">
        <f t="shared" si="83"/>
        <v>1.7647058823529413E-4</v>
      </c>
      <c r="R1083" s="10">
        <f t="shared" si="84"/>
        <v>3</v>
      </c>
      <c r="S1083" t="s">
        <v>8282</v>
      </c>
      <c r="T1083" t="s">
        <v>8334</v>
      </c>
      <c r="U1083" t="s">
        <v>8335</v>
      </c>
    </row>
    <row r="1084" spans="1:21" ht="43.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s="6">
        <f t="shared" si="80"/>
        <v>41101.572777777772</v>
      </c>
      <c r="L1084" s="6">
        <f t="shared" si="81"/>
        <v>41131.572777777772</v>
      </c>
      <c r="M1084" s="15">
        <f t="shared" si="82"/>
        <v>2012</v>
      </c>
      <c r="N1084" t="b">
        <v>0</v>
      </c>
      <c r="O1084">
        <v>3</v>
      </c>
      <c r="P1084" t="b">
        <v>0</v>
      </c>
      <c r="Q1084" s="8">
        <f t="shared" si="83"/>
        <v>5.5999999999999999E-3</v>
      </c>
      <c r="R1084" s="10">
        <f t="shared" si="84"/>
        <v>18.666666666666668</v>
      </c>
      <c r="S1084" t="s">
        <v>8282</v>
      </c>
      <c r="T1084" t="s">
        <v>8334</v>
      </c>
      <c r="U1084" t="s">
        <v>8335</v>
      </c>
    </row>
    <row r="1085" spans="1:21" ht="58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s="6">
        <f t="shared" si="80"/>
        <v>41793.326192129629</v>
      </c>
      <c r="L1085" s="6">
        <f t="shared" si="81"/>
        <v>41853.326192129629</v>
      </c>
      <c r="M1085" s="15">
        <f t="shared" si="82"/>
        <v>2014</v>
      </c>
      <c r="N1085" t="b">
        <v>0</v>
      </c>
      <c r="O1085">
        <v>1</v>
      </c>
      <c r="P1085" t="b">
        <v>0</v>
      </c>
      <c r="Q1085" s="8">
        <f t="shared" si="83"/>
        <v>8.2000000000000007E-3</v>
      </c>
      <c r="R1085" s="10">
        <f t="shared" si="84"/>
        <v>410</v>
      </c>
      <c r="S1085" t="s">
        <v>8282</v>
      </c>
      <c r="T1085" t="s">
        <v>8334</v>
      </c>
      <c r="U1085" t="s">
        <v>8335</v>
      </c>
    </row>
    <row r="1086" spans="1:21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s="6">
        <f t="shared" si="80"/>
        <v>41829.578749999993</v>
      </c>
      <c r="L1086" s="6">
        <f t="shared" si="81"/>
        <v>41859.578749999993</v>
      </c>
      <c r="M1086" s="15">
        <f t="shared" si="82"/>
        <v>2014</v>
      </c>
      <c r="N1086" t="b">
        <v>0</v>
      </c>
      <c r="O1086">
        <v>0</v>
      </c>
      <c r="P1086" t="b">
        <v>0</v>
      </c>
      <c r="Q1086" s="8">
        <f t="shared" si="83"/>
        <v>0</v>
      </c>
      <c r="R1086" s="10">
        <f t="shared" si="84"/>
        <v>0</v>
      </c>
      <c r="S1086" t="s">
        <v>8282</v>
      </c>
      <c r="T1086" t="s">
        <v>8334</v>
      </c>
      <c r="U1086" t="s">
        <v>8335</v>
      </c>
    </row>
    <row r="1087" spans="1:21" ht="43.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s="6">
        <f t="shared" si="80"/>
        <v>42413.337673611109</v>
      </c>
      <c r="L1087" s="6">
        <f t="shared" si="81"/>
        <v>42443.296006944445</v>
      </c>
      <c r="M1087" s="15">
        <f t="shared" si="82"/>
        <v>2016</v>
      </c>
      <c r="N1087" t="b">
        <v>0</v>
      </c>
      <c r="O1087">
        <v>9</v>
      </c>
      <c r="P1087" t="b">
        <v>0</v>
      </c>
      <c r="Q1087" s="8">
        <f t="shared" si="83"/>
        <v>3.4200000000000001E-2</v>
      </c>
      <c r="R1087" s="10">
        <f t="shared" si="84"/>
        <v>114</v>
      </c>
      <c r="S1087" t="s">
        <v>8282</v>
      </c>
      <c r="T1087" t="s">
        <v>8334</v>
      </c>
      <c r="U1087" t="s">
        <v>8335</v>
      </c>
    </row>
    <row r="1088" spans="1:21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s="6">
        <f t="shared" si="80"/>
        <v>41845.533460648148</v>
      </c>
      <c r="L1088" s="6">
        <f t="shared" si="81"/>
        <v>41875.533460648148</v>
      </c>
      <c r="M1088" s="15">
        <f t="shared" si="82"/>
        <v>2014</v>
      </c>
      <c r="N1088" t="b">
        <v>0</v>
      </c>
      <c r="O1088">
        <v>2</v>
      </c>
      <c r="P1088" t="b">
        <v>0</v>
      </c>
      <c r="Q1088" s="8">
        <f t="shared" si="83"/>
        <v>8.3333333333333339E-4</v>
      </c>
      <c r="R1088" s="10">
        <f t="shared" si="84"/>
        <v>7.5</v>
      </c>
      <c r="S1088" t="s">
        <v>8282</v>
      </c>
      <c r="T1088" t="s">
        <v>8334</v>
      </c>
      <c r="U1088" t="s">
        <v>8335</v>
      </c>
    </row>
    <row r="1089" spans="1:21" ht="43.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s="6">
        <f t="shared" si="80"/>
        <v>41775.380636574067</v>
      </c>
      <c r="L1089" s="6">
        <f t="shared" si="81"/>
        <v>41805.380636574067</v>
      </c>
      <c r="M1089" s="15">
        <f t="shared" si="82"/>
        <v>2014</v>
      </c>
      <c r="N1089" t="b">
        <v>0</v>
      </c>
      <c r="O1089">
        <v>0</v>
      </c>
      <c r="P1089" t="b">
        <v>0</v>
      </c>
      <c r="Q1089" s="8">
        <f t="shared" si="83"/>
        <v>0</v>
      </c>
      <c r="R1089" s="10">
        <f t="shared" si="84"/>
        <v>0</v>
      </c>
      <c r="S1089" t="s">
        <v>8282</v>
      </c>
      <c r="T1089" t="s">
        <v>8334</v>
      </c>
      <c r="U1089" t="s">
        <v>8335</v>
      </c>
    </row>
    <row r="1090" spans="1:21" ht="29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s="6">
        <f t="shared" si="80"/>
        <v>41723.466053240736</v>
      </c>
      <c r="L1090" s="6">
        <f t="shared" si="81"/>
        <v>41753.466053240736</v>
      </c>
      <c r="M1090" s="15">
        <f t="shared" si="82"/>
        <v>2014</v>
      </c>
      <c r="N1090" t="b">
        <v>0</v>
      </c>
      <c r="O1090">
        <v>147</v>
      </c>
      <c r="P1090" t="b">
        <v>0</v>
      </c>
      <c r="Q1090" s="8">
        <f t="shared" si="83"/>
        <v>0.14182977777777778</v>
      </c>
      <c r="R1090" s="10">
        <f t="shared" si="84"/>
        <v>43.41727891156463</v>
      </c>
      <c r="S1090" t="s">
        <v>8282</v>
      </c>
      <c r="T1090" t="s">
        <v>8334</v>
      </c>
      <c r="U1090" t="s">
        <v>8335</v>
      </c>
    </row>
    <row r="1091" spans="1:21" ht="29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s="6">
        <f t="shared" ref="K1091:K1154" si="85">(J1091/86400)+25569+(-8/24)</f>
        <v>42150.856192129628</v>
      </c>
      <c r="L1091" s="6">
        <f t="shared" ref="L1091:L1154" si="86">(I1091/86400)+25569+(-8/24)</f>
        <v>42180.856192129628</v>
      </c>
      <c r="M1091" s="15">
        <f t="shared" ref="M1091:M1154" si="87">YEAR(K1091)</f>
        <v>2015</v>
      </c>
      <c r="N1091" t="b">
        <v>0</v>
      </c>
      <c r="O1091">
        <v>49</v>
      </c>
      <c r="P1091" t="b">
        <v>0</v>
      </c>
      <c r="Q1091" s="8">
        <f t="shared" ref="Q1091:Q1154" si="88">E1091/D1091</f>
        <v>7.8266666666666665E-2</v>
      </c>
      <c r="R1091" s="10">
        <f t="shared" ref="R1091:R1154" si="89">IFERROR(E1091/O1091,0)</f>
        <v>23.959183673469386</v>
      </c>
      <c r="S1091" t="s">
        <v>8282</v>
      </c>
      <c r="T1091" t="s">
        <v>8334</v>
      </c>
      <c r="U1091" t="s">
        <v>8335</v>
      </c>
    </row>
    <row r="1092" spans="1:21" ht="43.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s="6">
        <f t="shared" si="85"/>
        <v>42122.852465277778</v>
      </c>
      <c r="L1092" s="6">
        <f t="shared" si="86"/>
        <v>42152.852465277778</v>
      </c>
      <c r="M1092" s="15">
        <f t="shared" si="87"/>
        <v>2015</v>
      </c>
      <c r="N1092" t="b">
        <v>0</v>
      </c>
      <c r="O1092">
        <v>1</v>
      </c>
      <c r="P1092" t="b">
        <v>0</v>
      </c>
      <c r="Q1092" s="8">
        <f t="shared" si="88"/>
        <v>3.8464497269020693E-4</v>
      </c>
      <c r="R1092" s="10">
        <f t="shared" si="89"/>
        <v>5</v>
      </c>
      <c r="S1092" t="s">
        <v>8282</v>
      </c>
      <c r="T1092" t="s">
        <v>8334</v>
      </c>
      <c r="U1092" t="s">
        <v>8335</v>
      </c>
    </row>
    <row r="1093" spans="1:21" ht="43.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s="6">
        <f t="shared" si="85"/>
        <v>42440.486944444441</v>
      </c>
      <c r="L1093" s="6">
        <f t="shared" si="86"/>
        <v>42470.445277777777</v>
      </c>
      <c r="M1093" s="15">
        <f t="shared" si="87"/>
        <v>2016</v>
      </c>
      <c r="N1093" t="b">
        <v>0</v>
      </c>
      <c r="O1093">
        <v>2</v>
      </c>
      <c r="P1093" t="b">
        <v>0</v>
      </c>
      <c r="Q1093" s="8">
        <f t="shared" si="88"/>
        <v>0.125</v>
      </c>
      <c r="R1093" s="10">
        <f t="shared" si="89"/>
        <v>12.5</v>
      </c>
      <c r="S1093" t="s">
        <v>8282</v>
      </c>
      <c r="T1093" t="s">
        <v>8334</v>
      </c>
      <c r="U1093" t="s">
        <v>8335</v>
      </c>
    </row>
    <row r="1094" spans="1:21" ht="58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s="6">
        <f t="shared" si="85"/>
        <v>41249.692569444444</v>
      </c>
      <c r="L1094" s="6">
        <f t="shared" si="86"/>
        <v>41279.692569444444</v>
      </c>
      <c r="M1094" s="15">
        <f t="shared" si="87"/>
        <v>2012</v>
      </c>
      <c r="N1094" t="b">
        <v>0</v>
      </c>
      <c r="O1094">
        <v>7</v>
      </c>
      <c r="P1094" t="b">
        <v>0</v>
      </c>
      <c r="Q1094" s="8">
        <f t="shared" si="88"/>
        <v>1.0500000000000001E-2</v>
      </c>
      <c r="R1094" s="10">
        <f t="shared" si="89"/>
        <v>3</v>
      </c>
      <c r="S1094" t="s">
        <v>8282</v>
      </c>
      <c r="T1094" t="s">
        <v>8334</v>
      </c>
      <c r="U1094" t="s">
        <v>8335</v>
      </c>
    </row>
    <row r="1095" spans="1:21" ht="43.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s="6">
        <f t="shared" si="85"/>
        <v>42396.640474537031</v>
      </c>
      <c r="L1095" s="6">
        <f t="shared" si="86"/>
        <v>42411.640474537031</v>
      </c>
      <c r="M1095" s="15">
        <f t="shared" si="87"/>
        <v>2016</v>
      </c>
      <c r="N1095" t="b">
        <v>0</v>
      </c>
      <c r="O1095">
        <v>4</v>
      </c>
      <c r="P1095" t="b">
        <v>0</v>
      </c>
      <c r="Q1095" s="8">
        <f t="shared" si="88"/>
        <v>0.14083333333333334</v>
      </c>
      <c r="R1095" s="10">
        <f t="shared" si="89"/>
        <v>10.5625</v>
      </c>
      <c r="S1095" t="s">
        <v>8282</v>
      </c>
      <c r="T1095" t="s">
        <v>8334</v>
      </c>
      <c r="U1095" t="s">
        <v>8335</v>
      </c>
    </row>
    <row r="1096" spans="1:21" ht="43.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s="6">
        <f t="shared" si="85"/>
        <v>40795.380011574074</v>
      </c>
      <c r="L1096" s="6">
        <f t="shared" si="86"/>
        <v>40825.380011574074</v>
      </c>
      <c r="M1096" s="15">
        <f t="shared" si="87"/>
        <v>2011</v>
      </c>
      <c r="N1096" t="b">
        <v>0</v>
      </c>
      <c r="O1096">
        <v>27</v>
      </c>
      <c r="P1096" t="b">
        <v>0</v>
      </c>
      <c r="Q1096" s="8">
        <f t="shared" si="88"/>
        <v>0.18300055555555556</v>
      </c>
      <c r="R1096" s="10">
        <f t="shared" si="89"/>
        <v>122.00037037037038</v>
      </c>
      <c r="S1096" t="s">
        <v>8282</v>
      </c>
      <c r="T1096" t="s">
        <v>8334</v>
      </c>
      <c r="U1096" t="s">
        <v>8335</v>
      </c>
    </row>
    <row r="1097" spans="1:21" ht="43.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s="6">
        <f t="shared" si="85"/>
        <v>41486.203935185185</v>
      </c>
      <c r="L1097" s="6">
        <f t="shared" si="86"/>
        <v>41516.203935185185</v>
      </c>
      <c r="M1097" s="15">
        <f t="shared" si="87"/>
        <v>2013</v>
      </c>
      <c r="N1097" t="b">
        <v>0</v>
      </c>
      <c r="O1097">
        <v>94</v>
      </c>
      <c r="P1097" t="b">
        <v>0</v>
      </c>
      <c r="Q1097" s="8">
        <f t="shared" si="88"/>
        <v>5.0347999999999997E-2</v>
      </c>
      <c r="R1097" s="10">
        <f t="shared" si="89"/>
        <v>267.80851063829789</v>
      </c>
      <c r="S1097" t="s">
        <v>8282</v>
      </c>
      <c r="T1097" t="s">
        <v>8334</v>
      </c>
      <c r="U1097" t="s">
        <v>8335</v>
      </c>
    </row>
    <row r="1098" spans="1:21" ht="43.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s="6">
        <f t="shared" si="85"/>
        <v>41885.184652777774</v>
      </c>
      <c r="L1098" s="6">
        <f t="shared" si="86"/>
        <v>41915.8125</v>
      </c>
      <c r="M1098" s="15">
        <f t="shared" si="87"/>
        <v>2014</v>
      </c>
      <c r="N1098" t="b">
        <v>0</v>
      </c>
      <c r="O1098">
        <v>29</v>
      </c>
      <c r="P1098" t="b">
        <v>0</v>
      </c>
      <c r="Q1098" s="8">
        <f t="shared" si="88"/>
        <v>0.17933333333333334</v>
      </c>
      <c r="R1098" s="10">
        <f t="shared" si="89"/>
        <v>74.206896551724142</v>
      </c>
      <c r="S1098" t="s">
        <v>8282</v>
      </c>
      <c r="T1098" t="s">
        <v>8334</v>
      </c>
      <c r="U1098" t="s">
        <v>8335</v>
      </c>
    </row>
    <row r="1099" spans="1:21" ht="43.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s="6">
        <f t="shared" si="85"/>
        <v>41660.459224537037</v>
      </c>
      <c r="L1099" s="6">
        <f t="shared" si="86"/>
        <v>41700.459224537037</v>
      </c>
      <c r="M1099" s="15">
        <f t="shared" si="87"/>
        <v>2014</v>
      </c>
      <c r="N1099" t="b">
        <v>0</v>
      </c>
      <c r="O1099">
        <v>7</v>
      </c>
      <c r="P1099" t="b">
        <v>0</v>
      </c>
      <c r="Q1099" s="8">
        <f t="shared" si="88"/>
        <v>4.6999999999999999E-4</v>
      </c>
      <c r="R1099" s="10">
        <f t="shared" si="89"/>
        <v>6.7142857142857144</v>
      </c>
      <c r="S1099" t="s">
        <v>8282</v>
      </c>
      <c r="T1099" t="s">
        <v>8334</v>
      </c>
      <c r="U1099" t="s">
        <v>8335</v>
      </c>
    </row>
    <row r="1100" spans="1:21" ht="29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s="6">
        <f t="shared" si="85"/>
        <v>41712.429340277777</v>
      </c>
      <c r="L1100" s="6">
        <f t="shared" si="86"/>
        <v>41742.429340277777</v>
      </c>
      <c r="M1100" s="15">
        <f t="shared" si="87"/>
        <v>2014</v>
      </c>
      <c r="N1100" t="b">
        <v>0</v>
      </c>
      <c r="O1100">
        <v>22</v>
      </c>
      <c r="P1100" t="b">
        <v>0</v>
      </c>
      <c r="Q1100" s="8">
        <f t="shared" si="88"/>
        <v>7.2120000000000004E-2</v>
      </c>
      <c r="R1100" s="10">
        <f t="shared" si="89"/>
        <v>81.954545454545453</v>
      </c>
      <c r="S1100" t="s">
        <v>8282</v>
      </c>
      <c r="T1100" t="s">
        <v>8334</v>
      </c>
      <c r="U1100" t="s">
        <v>8335</v>
      </c>
    </row>
    <row r="1101" spans="1:21" ht="58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s="6">
        <f t="shared" si="85"/>
        <v>42107.503101851849</v>
      </c>
      <c r="L1101" s="6">
        <f t="shared" si="86"/>
        <v>42137.503101851849</v>
      </c>
      <c r="M1101" s="15">
        <f t="shared" si="87"/>
        <v>2015</v>
      </c>
      <c r="N1101" t="b">
        <v>0</v>
      </c>
      <c r="O1101">
        <v>1</v>
      </c>
      <c r="P1101" t="b">
        <v>0</v>
      </c>
      <c r="Q1101" s="8">
        <f t="shared" si="88"/>
        <v>5.0000000000000001E-3</v>
      </c>
      <c r="R1101" s="10">
        <f t="shared" si="89"/>
        <v>25</v>
      </c>
      <c r="S1101" t="s">
        <v>8282</v>
      </c>
      <c r="T1101" t="s">
        <v>8334</v>
      </c>
      <c r="U1101" t="s">
        <v>8335</v>
      </c>
    </row>
    <row r="1102" spans="1:21" ht="43.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s="6">
        <f t="shared" si="85"/>
        <v>42383.777442129627</v>
      </c>
      <c r="L1102" s="6">
        <f t="shared" si="86"/>
        <v>42413.777442129627</v>
      </c>
      <c r="M1102" s="15">
        <f t="shared" si="87"/>
        <v>2016</v>
      </c>
      <c r="N1102" t="b">
        <v>0</v>
      </c>
      <c r="O1102">
        <v>10</v>
      </c>
      <c r="P1102" t="b">
        <v>0</v>
      </c>
      <c r="Q1102" s="8">
        <f t="shared" si="88"/>
        <v>2.5000000000000001E-2</v>
      </c>
      <c r="R1102" s="10">
        <f t="shared" si="89"/>
        <v>10</v>
      </c>
      <c r="S1102" t="s">
        <v>8282</v>
      </c>
      <c r="T1102" t="s">
        <v>8334</v>
      </c>
      <c r="U1102" t="s">
        <v>8335</v>
      </c>
    </row>
    <row r="1103" spans="1:21" ht="29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s="6">
        <f t="shared" si="85"/>
        <v>42538.439097222225</v>
      </c>
      <c r="L1103" s="6">
        <f t="shared" si="86"/>
        <v>42565.424999999996</v>
      </c>
      <c r="M1103" s="15">
        <f t="shared" si="87"/>
        <v>2016</v>
      </c>
      <c r="N1103" t="b">
        <v>0</v>
      </c>
      <c r="O1103">
        <v>6</v>
      </c>
      <c r="P1103" t="b">
        <v>0</v>
      </c>
      <c r="Q1103" s="8">
        <f t="shared" si="88"/>
        <v>4.0999999999999999E-4</v>
      </c>
      <c r="R1103" s="10">
        <f t="shared" si="89"/>
        <v>6.833333333333333</v>
      </c>
      <c r="S1103" t="s">
        <v>8282</v>
      </c>
      <c r="T1103" t="s">
        <v>8334</v>
      </c>
      <c r="U1103" t="s">
        <v>8335</v>
      </c>
    </row>
    <row r="1104" spans="1:21" ht="58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s="6">
        <f t="shared" si="85"/>
        <v>41576.712094907409</v>
      </c>
      <c r="L1104" s="6">
        <f t="shared" si="86"/>
        <v>41616.915972222218</v>
      </c>
      <c r="M1104" s="15">
        <f t="shared" si="87"/>
        <v>2013</v>
      </c>
      <c r="N1104" t="b">
        <v>0</v>
      </c>
      <c r="O1104">
        <v>24</v>
      </c>
      <c r="P1104" t="b">
        <v>0</v>
      </c>
      <c r="Q1104" s="8">
        <f t="shared" si="88"/>
        <v>5.3124999999999999E-2</v>
      </c>
      <c r="R1104" s="10">
        <f t="shared" si="89"/>
        <v>17.708333333333332</v>
      </c>
      <c r="S1104" t="s">
        <v>8282</v>
      </c>
      <c r="T1104" t="s">
        <v>8334</v>
      </c>
      <c r="U1104" t="s">
        <v>8335</v>
      </c>
    </row>
    <row r="1105" spans="1:21" ht="43.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s="6">
        <f t="shared" si="85"/>
        <v>42478.888773148145</v>
      </c>
      <c r="L1105" s="6">
        <f t="shared" si="86"/>
        <v>42538.888773148145</v>
      </c>
      <c r="M1105" s="15">
        <f t="shared" si="87"/>
        <v>2016</v>
      </c>
      <c r="N1105" t="b">
        <v>0</v>
      </c>
      <c r="O1105">
        <v>15</v>
      </c>
      <c r="P1105" t="b">
        <v>0</v>
      </c>
      <c r="Q1105" s="8">
        <f t="shared" si="88"/>
        <v>1.6199999999999999E-2</v>
      </c>
      <c r="R1105" s="10">
        <f t="shared" si="89"/>
        <v>16.2</v>
      </c>
      <c r="S1105" t="s">
        <v>8282</v>
      </c>
      <c r="T1105" t="s">
        <v>8334</v>
      </c>
      <c r="U1105" t="s">
        <v>8335</v>
      </c>
    </row>
    <row r="1106" spans="1:21" ht="43.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s="6">
        <f t="shared" si="85"/>
        <v>41771.076631944445</v>
      </c>
      <c r="L1106" s="6">
        <f t="shared" si="86"/>
        <v>41801.076631944445</v>
      </c>
      <c r="M1106" s="15">
        <f t="shared" si="87"/>
        <v>2014</v>
      </c>
      <c r="N1106" t="b">
        <v>0</v>
      </c>
      <c r="O1106">
        <v>37</v>
      </c>
      <c r="P1106" t="b">
        <v>0</v>
      </c>
      <c r="Q1106" s="8">
        <f t="shared" si="88"/>
        <v>4.9516666666666667E-2</v>
      </c>
      <c r="R1106" s="10">
        <f t="shared" si="89"/>
        <v>80.297297297297291</v>
      </c>
      <c r="S1106" t="s">
        <v>8282</v>
      </c>
      <c r="T1106" t="s">
        <v>8334</v>
      </c>
      <c r="U1106" t="s">
        <v>8335</v>
      </c>
    </row>
    <row r="1107" spans="1:21" ht="58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s="6">
        <f t="shared" si="85"/>
        <v>41691.802395833329</v>
      </c>
      <c r="L1107" s="6">
        <f t="shared" si="86"/>
        <v>41721.760729166665</v>
      </c>
      <c r="M1107" s="15">
        <f t="shared" si="87"/>
        <v>2014</v>
      </c>
      <c r="N1107" t="b">
        <v>0</v>
      </c>
      <c r="O1107">
        <v>20</v>
      </c>
      <c r="P1107" t="b">
        <v>0</v>
      </c>
      <c r="Q1107" s="8">
        <f t="shared" si="88"/>
        <v>1.5900000000000001E-3</v>
      </c>
      <c r="R1107" s="10">
        <f t="shared" si="89"/>
        <v>71.55</v>
      </c>
      <c r="S1107" t="s">
        <v>8282</v>
      </c>
      <c r="T1107" t="s">
        <v>8334</v>
      </c>
      <c r="U1107" t="s">
        <v>8335</v>
      </c>
    </row>
    <row r="1108" spans="1:21" ht="43.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s="6">
        <f t="shared" si="85"/>
        <v>40973.407118055555</v>
      </c>
      <c r="L1108" s="6">
        <f t="shared" si="86"/>
        <v>41003.365451388883</v>
      </c>
      <c r="M1108" s="15">
        <f t="shared" si="87"/>
        <v>2012</v>
      </c>
      <c r="N1108" t="b">
        <v>0</v>
      </c>
      <c r="O1108">
        <v>7</v>
      </c>
      <c r="P1108" t="b">
        <v>0</v>
      </c>
      <c r="Q1108" s="8">
        <f t="shared" si="88"/>
        <v>0.41249999999999998</v>
      </c>
      <c r="R1108" s="10">
        <f t="shared" si="89"/>
        <v>23.571428571428573</v>
      </c>
      <c r="S1108" t="s">
        <v>8282</v>
      </c>
      <c r="T1108" t="s">
        <v>8334</v>
      </c>
      <c r="U1108" t="s">
        <v>8335</v>
      </c>
    </row>
    <row r="1109" spans="1:21" ht="58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s="6">
        <f t="shared" si="85"/>
        <v>41813.528055555551</v>
      </c>
      <c r="L1109" s="6">
        <f t="shared" si="86"/>
        <v>41843.528055555551</v>
      </c>
      <c r="M1109" s="15">
        <f t="shared" si="87"/>
        <v>2014</v>
      </c>
      <c r="N1109" t="b">
        <v>0</v>
      </c>
      <c r="O1109">
        <v>0</v>
      </c>
      <c r="P1109" t="b">
        <v>0</v>
      </c>
      <c r="Q1109" s="8">
        <f t="shared" si="88"/>
        <v>0</v>
      </c>
      <c r="R1109" s="10">
        <f t="shared" si="89"/>
        <v>0</v>
      </c>
      <c r="S1109" t="s">
        <v>8282</v>
      </c>
      <c r="T1109" t="s">
        <v>8334</v>
      </c>
      <c r="U1109" t="s">
        <v>8335</v>
      </c>
    </row>
    <row r="1110" spans="1:21" ht="58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s="6">
        <f t="shared" si="85"/>
        <v>40952.30364583333</v>
      </c>
      <c r="L1110" s="6">
        <f t="shared" si="86"/>
        <v>41012.261979166666</v>
      </c>
      <c r="M1110" s="15">
        <f t="shared" si="87"/>
        <v>2012</v>
      </c>
      <c r="N1110" t="b">
        <v>0</v>
      </c>
      <c r="O1110">
        <v>21</v>
      </c>
      <c r="P1110" t="b">
        <v>0</v>
      </c>
      <c r="Q1110" s="8">
        <f t="shared" si="88"/>
        <v>2.93E-2</v>
      </c>
      <c r="R1110" s="10">
        <f t="shared" si="89"/>
        <v>34.88095238095238</v>
      </c>
      <c r="S1110" t="s">
        <v>8282</v>
      </c>
      <c r="T1110" t="s">
        <v>8334</v>
      </c>
      <c r="U1110" t="s">
        <v>8335</v>
      </c>
    </row>
    <row r="1111" spans="1:21" ht="43.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s="6">
        <f t="shared" si="85"/>
        <v>42662.418865740743</v>
      </c>
      <c r="L1111" s="6">
        <f t="shared" si="86"/>
        <v>42692.4605324074</v>
      </c>
      <c r="M1111" s="15">
        <f t="shared" si="87"/>
        <v>2016</v>
      </c>
      <c r="N1111" t="b">
        <v>0</v>
      </c>
      <c r="O1111">
        <v>3</v>
      </c>
      <c r="P1111" t="b">
        <v>0</v>
      </c>
      <c r="Q1111" s="8">
        <f t="shared" si="88"/>
        <v>4.4999999999999997E-3</v>
      </c>
      <c r="R1111" s="10">
        <f t="shared" si="89"/>
        <v>15</v>
      </c>
      <c r="S1111" t="s">
        <v>8282</v>
      </c>
      <c r="T1111" t="s">
        <v>8334</v>
      </c>
      <c r="U1111" t="s">
        <v>8335</v>
      </c>
    </row>
    <row r="1112" spans="1:21" ht="43.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s="6">
        <f t="shared" si="85"/>
        <v>41220.59979166666</v>
      </c>
      <c r="L1112" s="6">
        <f t="shared" si="86"/>
        <v>41250.59979166666</v>
      </c>
      <c r="M1112" s="15">
        <f t="shared" si="87"/>
        <v>2012</v>
      </c>
      <c r="N1112" t="b">
        <v>0</v>
      </c>
      <c r="O1112">
        <v>11</v>
      </c>
      <c r="P1112" t="b">
        <v>0</v>
      </c>
      <c r="Q1112" s="8">
        <f t="shared" si="88"/>
        <v>5.1000000000000004E-3</v>
      </c>
      <c r="R1112" s="10">
        <f t="shared" si="89"/>
        <v>23.181818181818183</v>
      </c>
      <c r="S1112" t="s">
        <v>8282</v>
      </c>
      <c r="T1112" t="s">
        <v>8334</v>
      </c>
      <c r="U1112" t="s">
        <v>8335</v>
      </c>
    </row>
    <row r="1113" spans="1:21" ht="43.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s="6">
        <f t="shared" si="85"/>
        <v>42346.870254629626</v>
      </c>
      <c r="L1113" s="6">
        <f t="shared" si="86"/>
        <v>42376.870254629626</v>
      </c>
      <c r="M1113" s="15">
        <f t="shared" si="87"/>
        <v>2015</v>
      </c>
      <c r="N1113" t="b">
        <v>0</v>
      </c>
      <c r="O1113">
        <v>1</v>
      </c>
      <c r="P1113" t="b">
        <v>0</v>
      </c>
      <c r="Q1113" s="8">
        <f t="shared" si="88"/>
        <v>4.0000000000000002E-4</v>
      </c>
      <c r="R1113" s="10">
        <f t="shared" si="89"/>
        <v>1</v>
      </c>
      <c r="S1113" t="s">
        <v>8282</v>
      </c>
      <c r="T1113" t="s">
        <v>8334</v>
      </c>
      <c r="U1113" t="s">
        <v>8335</v>
      </c>
    </row>
    <row r="1114" spans="1:21" ht="43.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s="6">
        <f t="shared" si="85"/>
        <v>41963.426053240742</v>
      </c>
      <c r="L1114" s="6">
        <f t="shared" si="86"/>
        <v>42023.020833333336</v>
      </c>
      <c r="M1114" s="15">
        <f t="shared" si="87"/>
        <v>2014</v>
      </c>
      <c r="N1114" t="b">
        <v>0</v>
      </c>
      <c r="O1114">
        <v>312</v>
      </c>
      <c r="P1114" t="b">
        <v>0</v>
      </c>
      <c r="Q1114" s="8">
        <f t="shared" si="88"/>
        <v>0.35537409090909089</v>
      </c>
      <c r="R1114" s="10">
        <f t="shared" si="89"/>
        <v>100.23371794871794</v>
      </c>
      <c r="S1114" t="s">
        <v>8282</v>
      </c>
      <c r="T1114" t="s">
        <v>8334</v>
      </c>
      <c r="U1114" t="s">
        <v>8335</v>
      </c>
    </row>
    <row r="1115" spans="1:21" ht="43.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s="6">
        <f t="shared" si="85"/>
        <v>41835.643749999996</v>
      </c>
      <c r="L1115" s="6">
        <f t="shared" si="86"/>
        <v>41865.643749999996</v>
      </c>
      <c r="M1115" s="15">
        <f t="shared" si="87"/>
        <v>2014</v>
      </c>
      <c r="N1115" t="b">
        <v>0</v>
      </c>
      <c r="O1115">
        <v>1</v>
      </c>
      <c r="P1115" t="b">
        <v>0</v>
      </c>
      <c r="Q1115" s="8">
        <f t="shared" si="88"/>
        <v>5.0000000000000001E-3</v>
      </c>
      <c r="R1115" s="10">
        <f t="shared" si="89"/>
        <v>5</v>
      </c>
      <c r="S1115" t="s">
        <v>8282</v>
      </c>
      <c r="T1115" t="s">
        <v>8334</v>
      </c>
      <c r="U1115" t="s">
        <v>8335</v>
      </c>
    </row>
    <row r="1116" spans="1:21" ht="43.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s="6">
        <f t="shared" si="85"/>
        <v>41526.01258101852</v>
      </c>
      <c r="L1116" s="6">
        <f t="shared" si="86"/>
        <v>41556.01258101852</v>
      </c>
      <c r="M1116" s="15">
        <f t="shared" si="87"/>
        <v>2013</v>
      </c>
      <c r="N1116" t="b">
        <v>0</v>
      </c>
      <c r="O1116">
        <v>3</v>
      </c>
      <c r="P1116" t="b">
        <v>0</v>
      </c>
      <c r="Q1116" s="8">
        <f t="shared" si="88"/>
        <v>1.6666666666666668E-3</v>
      </c>
      <c r="R1116" s="10">
        <f t="shared" si="89"/>
        <v>3.3333333333333335</v>
      </c>
      <c r="S1116" t="s">
        <v>8282</v>
      </c>
      <c r="T1116" t="s">
        <v>8334</v>
      </c>
      <c r="U1116" t="s">
        <v>8335</v>
      </c>
    </row>
    <row r="1117" spans="1:21" ht="58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s="6">
        <f t="shared" si="85"/>
        <v>42429.362210648142</v>
      </c>
      <c r="L1117" s="6">
        <f t="shared" si="86"/>
        <v>42459.320543981477</v>
      </c>
      <c r="M1117" s="15">
        <f t="shared" si="87"/>
        <v>2016</v>
      </c>
      <c r="N1117" t="b">
        <v>0</v>
      </c>
      <c r="O1117">
        <v>4</v>
      </c>
      <c r="P1117" t="b">
        <v>0</v>
      </c>
      <c r="Q1117" s="8">
        <f t="shared" si="88"/>
        <v>1.325E-3</v>
      </c>
      <c r="R1117" s="10">
        <f t="shared" si="89"/>
        <v>13.25</v>
      </c>
      <c r="S1117" t="s">
        <v>8282</v>
      </c>
      <c r="T1117" t="s">
        <v>8334</v>
      </c>
      <c r="U1117" t="s">
        <v>8335</v>
      </c>
    </row>
    <row r="1118" spans="1:21" ht="43.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s="6">
        <f t="shared" si="85"/>
        <v>41009.513981481483</v>
      </c>
      <c r="L1118" s="6">
        <f t="shared" si="86"/>
        <v>41069.513981481483</v>
      </c>
      <c r="M1118" s="15">
        <f t="shared" si="87"/>
        <v>2012</v>
      </c>
      <c r="N1118" t="b">
        <v>0</v>
      </c>
      <c r="O1118">
        <v>10</v>
      </c>
      <c r="P1118" t="b">
        <v>0</v>
      </c>
      <c r="Q1118" s="8">
        <f t="shared" si="88"/>
        <v>3.5704000000000004E-4</v>
      </c>
      <c r="R1118" s="10">
        <f t="shared" si="89"/>
        <v>17.852</v>
      </c>
      <c r="S1118" t="s">
        <v>8282</v>
      </c>
      <c r="T1118" t="s">
        <v>8334</v>
      </c>
      <c r="U1118" t="s">
        <v>8335</v>
      </c>
    </row>
    <row r="1119" spans="1:21" ht="43.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s="6">
        <f t="shared" si="85"/>
        <v>42333.265196759261</v>
      </c>
      <c r="L1119" s="6">
        <f t="shared" si="86"/>
        <v>42363.265196759261</v>
      </c>
      <c r="M1119" s="15">
        <f t="shared" si="87"/>
        <v>2015</v>
      </c>
      <c r="N1119" t="b">
        <v>0</v>
      </c>
      <c r="O1119">
        <v>8</v>
      </c>
      <c r="P1119" t="b">
        <v>0</v>
      </c>
      <c r="Q1119" s="8">
        <f t="shared" si="88"/>
        <v>8.3000000000000004E-2</v>
      </c>
      <c r="R1119" s="10">
        <f t="shared" si="89"/>
        <v>10.375</v>
      </c>
      <c r="S1119" t="s">
        <v>8282</v>
      </c>
      <c r="T1119" t="s">
        <v>8334</v>
      </c>
      <c r="U1119" t="s">
        <v>8335</v>
      </c>
    </row>
    <row r="1120" spans="1:21" ht="43.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s="6">
        <f t="shared" si="85"/>
        <v>41703.833090277774</v>
      </c>
      <c r="L1120" s="6">
        <f t="shared" si="86"/>
        <v>41733.79142361111</v>
      </c>
      <c r="M1120" s="15">
        <f t="shared" si="87"/>
        <v>2014</v>
      </c>
      <c r="N1120" t="b">
        <v>0</v>
      </c>
      <c r="O1120">
        <v>3</v>
      </c>
      <c r="P1120" t="b">
        <v>0</v>
      </c>
      <c r="Q1120" s="8">
        <f t="shared" si="88"/>
        <v>2.4222222222222221E-2</v>
      </c>
      <c r="R1120" s="10">
        <f t="shared" si="89"/>
        <v>36.333333333333336</v>
      </c>
      <c r="S1120" t="s">
        <v>8282</v>
      </c>
      <c r="T1120" t="s">
        <v>8334</v>
      </c>
      <c r="U1120" t="s">
        <v>8335</v>
      </c>
    </row>
    <row r="1121" spans="1:21" ht="58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s="6">
        <f t="shared" si="85"/>
        <v>41722.459074074075</v>
      </c>
      <c r="L1121" s="6">
        <f t="shared" si="86"/>
        <v>41735.459074074075</v>
      </c>
      <c r="M1121" s="15">
        <f t="shared" si="87"/>
        <v>2014</v>
      </c>
      <c r="N1121" t="b">
        <v>0</v>
      </c>
      <c r="O1121">
        <v>1</v>
      </c>
      <c r="P1121" t="b">
        <v>0</v>
      </c>
      <c r="Q1121" s="8">
        <f t="shared" si="88"/>
        <v>2.3809523809523812E-3</v>
      </c>
      <c r="R1121" s="10">
        <f t="shared" si="89"/>
        <v>5</v>
      </c>
      <c r="S1121" t="s">
        <v>8282</v>
      </c>
      <c r="T1121" t="s">
        <v>8334</v>
      </c>
      <c r="U1121" t="s">
        <v>8335</v>
      </c>
    </row>
    <row r="1122" spans="1:21" ht="43.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s="6">
        <f t="shared" si="85"/>
        <v>40799.539351851847</v>
      </c>
      <c r="L1122" s="6">
        <f t="shared" si="86"/>
        <v>40844.539351851847</v>
      </c>
      <c r="M1122" s="15">
        <f t="shared" si="87"/>
        <v>2011</v>
      </c>
      <c r="N1122" t="b">
        <v>0</v>
      </c>
      <c r="O1122">
        <v>0</v>
      </c>
      <c r="P1122" t="b">
        <v>0</v>
      </c>
      <c r="Q1122" s="8">
        <f t="shared" si="88"/>
        <v>0</v>
      </c>
      <c r="R1122" s="10">
        <f t="shared" si="89"/>
        <v>0</v>
      </c>
      <c r="S1122" t="s">
        <v>8282</v>
      </c>
      <c r="T1122" t="s">
        <v>8334</v>
      </c>
      <c r="U1122" t="s">
        <v>8335</v>
      </c>
    </row>
    <row r="1123" spans="1:21" ht="43.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s="6">
        <f t="shared" si="85"/>
        <v>42412.60087962963</v>
      </c>
      <c r="L1123" s="6">
        <f t="shared" si="86"/>
        <v>42442.559212962959</v>
      </c>
      <c r="M1123" s="15">
        <f t="shared" si="87"/>
        <v>2016</v>
      </c>
      <c r="N1123" t="b">
        <v>0</v>
      </c>
      <c r="O1123">
        <v>5</v>
      </c>
      <c r="P1123" t="b">
        <v>0</v>
      </c>
      <c r="Q1123" s="8">
        <f t="shared" si="88"/>
        <v>1.16E-4</v>
      </c>
      <c r="R1123" s="10">
        <f t="shared" si="89"/>
        <v>5.8</v>
      </c>
      <c r="S1123" t="s">
        <v>8282</v>
      </c>
      <c r="T1123" t="s">
        <v>8334</v>
      </c>
      <c r="U1123" t="s">
        <v>8335</v>
      </c>
    </row>
    <row r="1124" spans="1:21" ht="58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s="6">
        <f t="shared" si="85"/>
        <v>41410.370659722219</v>
      </c>
      <c r="L1124" s="6">
        <f t="shared" si="86"/>
        <v>41424.370659722219</v>
      </c>
      <c r="M1124" s="15">
        <f t="shared" si="87"/>
        <v>2013</v>
      </c>
      <c r="N1124" t="b">
        <v>0</v>
      </c>
      <c r="O1124">
        <v>0</v>
      </c>
      <c r="P1124" t="b">
        <v>0</v>
      </c>
      <c r="Q1124" s="8">
        <f t="shared" si="88"/>
        <v>0</v>
      </c>
      <c r="R1124" s="10">
        <f t="shared" si="89"/>
        <v>0</v>
      </c>
      <c r="S1124" t="s">
        <v>8282</v>
      </c>
      <c r="T1124" t="s">
        <v>8334</v>
      </c>
      <c r="U1124" t="s">
        <v>8335</v>
      </c>
    </row>
    <row r="1125" spans="1:21" ht="43.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s="6">
        <f t="shared" si="85"/>
        <v>41718.190370370365</v>
      </c>
      <c r="L1125" s="6">
        <f t="shared" si="86"/>
        <v>41748.190370370365</v>
      </c>
      <c r="M1125" s="15">
        <f t="shared" si="87"/>
        <v>2014</v>
      </c>
      <c r="N1125" t="b">
        <v>0</v>
      </c>
      <c r="O1125">
        <v>3</v>
      </c>
      <c r="P1125" t="b">
        <v>0</v>
      </c>
      <c r="Q1125" s="8">
        <f t="shared" si="88"/>
        <v>2.2000000000000001E-3</v>
      </c>
      <c r="R1125" s="10">
        <f t="shared" si="89"/>
        <v>3.6666666666666665</v>
      </c>
      <c r="S1125" t="s">
        <v>8282</v>
      </c>
      <c r="T1125" t="s">
        <v>8334</v>
      </c>
      <c r="U1125" t="s">
        <v>8335</v>
      </c>
    </row>
    <row r="1126" spans="1:21" ht="43.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s="6">
        <f t="shared" si="85"/>
        <v>42094.333923611113</v>
      </c>
      <c r="L1126" s="6">
        <f t="shared" si="86"/>
        <v>42124.333923611113</v>
      </c>
      <c r="M1126" s="15">
        <f t="shared" si="87"/>
        <v>2015</v>
      </c>
      <c r="N1126" t="b">
        <v>0</v>
      </c>
      <c r="O1126">
        <v>7</v>
      </c>
      <c r="P1126" t="b">
        <v>0</v>
      </c>
      <c r="Q1126" s="8">
        <f t="shared" si="88"/>
        <v>4.7222222222222223E-3</v>
      </c>
      <c r="R1126" s="10">
        <f t="shared" si="89"/>
        <v>60.714285714285715</v>
      </c>
      <c r="S1126" t="s">
        <v>8283</v>
      </c>
      <c r="T1126" t="s">
        <v>8334</v>
      </c>
      <c r="U1126" t="s">
        <v>8336</v>
      </c>
    </row>
    <row r="1127" spans="1:21" ht="58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s="6">
        <f t="shared" si="85"/>
        <v>42212.290856481479</v>
      </c>
      <c r="L1127" s="6">
        <f t="shared" si="86"/>
        <v>42272.290856481479</v>
      </c>
      <c r="M1127" s="15">
        <f t="shared" si="87"/>
        <v>2015</v>
      </c>
      <c r="N1127" t="b">
        <v>0</v>
      </c>
      <c r="O1127">
        <v>0</v>
      </c>
      <c r="P1127" t="b">
        <v>0</v>
      </c>
      <c r="Q1127" s="8">
        <f t="shared" si="88"/>
        <v>0</v>
      </c>
      <c r="R1127" s="10">
        <f t="shared" si="89"/>
        <v>0</v>
      </c>
      <c r="S1127" t="s">
        <v>8283</v>
      </c>
      <c r="T1127" t="s">
        <v>8334</v>
      </c>
      <c r="U1127" t="s">
        <v>8336</v>
      </c>
    </row>
    <row r="1128" spans="1:21" ht="43.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s="6">
        <f t="shared" si="85"/>
        <v>42534.994143518517</v>
      </c>
      <c r="L1128" s="6">
        <f t="shared" si="86"/>
        <v>42564.994143518517</v>
      </c>
      <c r="M1128" s="15">
        <f t="shared" si="87"/>
        <v>2016</v>
      </c>
      <c r="N1128" t="b">
        <v>0</v>
      </c>
      <c r="O1128">
        <v>2</v>
      </c>
      <c r="P1128" t="b">
        <v>0</v>
      </c>
      <c r="Q1128" s="8">
        <f t="shared" si="88"/>
        <v>5.0000000000000001E-3</v>
      </c>
      <c r="R1128" s="10">
        <f t="shared" si="89"/>
        <v>5</v>
      </c>
      <c r="S1128" t="s">
        <v>8283</v>
      </c>
      <c r="T1128" t="s">
        <v>8334</v>
      </c>
      <c r="U1128" t="s">
        <v>8336</v>
      </c>
    </row>
    <row r="1129" spans="1:21" ht="58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s="6">
        <f t="shared" si="85"/>
        <v>41926.520833333328</v>
      </c>
      <c r="L1129" s="6">
        <f t="shared" si="86"/>
        <v>41957.562499999993</v>
      </c>
      <c r="M1129" s="15">
        <f t="shared" si="87"/>
        <v>2014</v>
      </c>
      <c r="N1129" t="b">
        <v>0</v>
      </c>
      <c r="O1129">
        <v>23</v>
      </c>
      <c r="P1129" t="b">
        <v>0</v>
      </c>
      <c r="Q1129" s="8">
        <f t="shared" si="88"/>
        <v>1.6714285714285713E-2</v>
      </c>
      <c r="R1129" s="10">
        <f t="shared" si="89"/>
        <v>25.434782608695652</v>
      </c>
      <c r="S1129" t="s">
        <v>8283</v>
      </c>
      <c r="T1129" t="s">
        <v>8334</v>
      </c>
      <c r="U1129" t="s">
        <v>8336</v>
      </c>
    </row>
    <row r="1130" spans="1:21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s="6">
        <f t="shared" si="85"/>
        <v>41828.316168981481</v>
      </c>
      <c r="L1130" s="6">
        <f t="shared" si="86"/>
        <v>41858.316168981481</v>
      </c>
      <c r="M1130" s="15">
        <f t="shared" si="87"/>
        <v>2014</v>
      </c>
      <c r="N1130" t="b">
        <v>0</v>
      </c>
      <c r="O1130">
        <v>1</v>
      </c>
      <c r="P1130" t="b">
        <v>0</v>
      </c>
      <c r="Q1130" s="8">
        <f t="shared" si="88"/>
        <v>1E-3</v>
      </c>
      <c r="R1130" s="10">
        <f t="shared" si="89"/>
        <v>1</v>
      </c>
      <c r="S1130" t="s">
        <v>8283</v>
      </c>
      <c r="T1130" t="s">
        <v>8334</v>
      </c>
      <c r="U1130" t="s">
        <v>8336</v>
      </c>
    </row>
    <row r="1131" spans="1:21" ht="43.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s="6">
        <f t="shared" si="85"/>
        <v>42495.931631944441</v>
      </c>
      <c r="L1131" s="6">
        <f t="shared" si="86"/>
        <v>42525.931631944441</v>
      </c>
      <c r="M1131" s="15">
        <f t="shared" si="87"/>
        <v>2016</v>
      </c>
      <c r="N1131" t="b">
        <v>0</v>
      </c>
      <c r="O1131">
        <v>2</v>
      </c>
      <c r="P1131" t="b">
        <v>0</v>
      </c>
      <c r="Q1131" s="8">
        <f t="shared" si="88"/>
        <v>1.0499999999999999E-3</v>
      </c>
      <c r="R1131" s="10">
        <f t="shared" si="89"/>
        <v>10.5</v>
      </c>
      <c r="S1131" t="s">
        <v>8283</v>
      </c>
      <c r="T1131" t="s">
        <v>8334</v>
      </c>
      <c r="U1131" t="s">
        <v>8336</v>
      </c>
    </row>
    <row r="1132" spans="1:21" ht="43.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s="6">
        <f t="shared" si="85"/>
        <v>41908.663194444445</v>
      </c>
      <c r="L1132" s="6">
        <f t="shared" si="86"/>
        <v>41968.704861111109</v>
      </c>
      <c r="M1132" s="15">
        <f t="shared" si="87"/>
        <v>2014</v>
      </c>
      <c r="N1132" t="b">
        <v>0</v>
      </c>
      <c r="O1132">
        <v>3</v>
      </c>
      <c r="P1132" t="b">
        <v>0</v>
      </c>
      <c r="Q1132" s="8">
        <f t="shared" si="88"/>
        <v>2.2000000000000001E-3</v>
      </c>
      <c r="R1132" s="10">
        <f t="shared" si="89"/>
        <v>3.6666666666666665</v>
      </c>
      <c r="S1132" t="s">
        <v>8283</v>
      </c>
      <c r="T1132" t="s">
        <v>8334</v>
      </c>
      <c r="U1132" t="s">
        <v>8336</v>
      </c>
    </row>
    <row r="1133" spans="1:21" ht="43.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s="6">
        <f t="shared" si="85"/>
        <v>42332.574861111112</v>
      </c>
      <c r="L1133" s="6">
        <f t="shared" si="86"/>
        <v>42362.574861111112</v>
      </c>
      <c r="M1133" s="15">
        <f t="shared" si="87"/>
        <v>2015</v>
      </c>
      <c r="N1133" t="b">
        <v>0</v>
      </c>
      <c r="O1133">
        <v>0</v>
      </c>
      <c r="P1133" t="b">
        <v>0</v>
      </c>
      <c r="Q1133" s="8">
        <f t="shared" si="88"/>
        <v>0</v>
      </c>
      <c r="R1133" s="10">
        <f t="shared" si="89"/>
        <v>0</v>
      </c>
      <c r="S1133" t="s">
        <v>8283</v>
      </c>
      <c r="T1133" t="s">
        <v>8334</v>
      </c>
      <c r="U1133" t="s">
        <v>8336</v>
      </c>
    </row>
    <row r="1134" spans="1:21" ht="43.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s="6">
        <f t="shared" si="85"/>
        <v>42705.782071759262</v>
      </c>
      <c r="L1134" s="6">
        <f t="shared" si="86"/>
        <v>42735.782071759262</v>
      </c>
      <c r="M1134" s="15">
        <f t="shared" si="87"/>
        <v>2016</v>
      </c>
      <c r="N1134" t="b">
        <v>0</v>
      </c>
      <c r="O1134">
        <v>13</v>
      </c>
      <c r="P1134" t="b">
        <v>0</v>
      </c>
      <c r="Q1134" s="8">
        <f t="shared" si="88"/>
        <v>0.14380000000000001</v>
      </c>
      <c r="R1134" s="10">
        <f t="shared" si="89"/>
        <v>110.61538461538461</v>
      </c>
      <c r="S1134" t="s">
        <v>8283</v>
      </c>
      <c r="T1134" t="s">
        <v>8334</v>
      </c>
      <c r="U1134" t="s">
        <v>8336</v>
      </c>
    </row>
    <row r="1135" spans="1:21" ht="43.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s="6">
        <f t="shared" si="85"/>
        <v>41821.073854166665</v>
      </c>
      <c r="L1135" s="6">
        <f t="shared" si="86"/>
        <v>41851.073854166665</v>
      </c>
      <c r="M1135" s="15">
        <f t="shared" si="87"/>
        <v>2014</v>
      </c>
      <c r="N1135" t="b">
        <v>0</v>
      </c>
      <c r="O1135">
        <v>1</v>
      </c>
      <c r="P1135" t="b">
        <v>0</v>
      </c>
      <c r="Q1135" s="8">
        <f t="shared" si="88"/>
        <v>6.6666666666666671E-3</v>
      </c>
      <c r="R1135" s="10">
        <f t="shared" si="89"/>
        <v>20</v>
      </c>
      <c r="S1135" t="s">
        <v>8283</v>
      </c>
      <c r="T1135" t="s">
        <v>8334</v>
      </c>
      <c r="U1135" t="s">
        <v>8336</v>
      </c>
    </row>
    <row r="1136" spans="1:21" ht="43.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s="6">
        <f t="shared" si="85"/>
        <v>41957.95171296296</v>
      </c>
      <c r="L1136" s="6">
        <f t="shared" si="86"/>
        <v>41971.856249999997</v>
      </c>
      <c r="M1136" s="15">
        <f t="shared" si="87"/>
        <v>2014</v>
      </c>
      <c r="N1136" t="b">
        <v>0</v>
      </c>
      <c r="O1136">
        <v>1</v>
      </c>
      <c r="P1136" t="b">
        <v>0</v>
      </c>
      <c r="Q1136" s="8">
        <f t="shared" si="88"/>
        <v>4.0000000000000003E-5</v>
      </c>
      <c r="R1136" s="10">
        <f t="shared" si="89"/>
        <v>1</v>
      </c>
      <c r="S1136" t="s">
        <v>8283</v>
      </c>
      <c r="T1136" t="s">
        <v>8334</v>
      </c>
      <c r="U1136" t="s">
        <v>8336</v>
      </c>
    </row>
    <row r="1137" spans="1:21" ht="58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s="6">
        <f t="shared" si="85"/>
        <v>42558.656180555554</v>
      </c>
      <c r="L1137" s="6">
        <f t="shared" si="86"/>
        <v>42588.656180555554</v>
      </c>
      <c r="M1137" s="15">
        <f t="shared" si="87"/>
        <v>2016</v>
      </c>
      <c r="N1137" t="b">
        <v>0</v>
      </c>
      <c r="O1137">
        <v>1</v>
      </c>
      <c r="P1137" t="b">
        <v>0</v>
      </c>
      <c r="Q1137" s="8">
        <f t="shared" si="88"/>
        <v>0.05</v>
      </c>
      <c r="R1137" s="10">
        <f t="shared" si="89"/>
        <v>50</v>
      </c>
      <c r="S1137" t="s">
        <v>8283</v>
      </c>
      <c r="T1137" t="s">
        <v>8334</v>
      </c>
      <c r="U1137" t="s">
        <v>8336</v>
      </c>
    </row>
    <row r="1138" spans="1:21" ht="43.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s="6">
        <f t="shared" si="85"/>
        <v>42327.33829861111</v>
      </c>
      <c r="L1138" s="6">
        <f t="shared" si="86"/>
        <v>42357.33829861111</v>
      </c>
      <c r="M1138" s="15">
        <f t="shared" si="87"/>
        <v>2015</v>
      </c>
      <c r="N1138" t="b">
        <v>0</v>
      </c>
      <c r="O1138">
        <v>6</v>
      </c>
      <c r="P1138" t="b">
        <v>0</v>
      </c>
      <c r="Q1138" s="8">
        <f t="shared" si="88"/>
        <v>6.4439140811455853E-2</v>
      </c>
      <c r="R1138" s="10">
        <f t="shared" si="89"/>
        <v>45</v>
      </c>
      <c r="S1138" t="s">
        <v>8283</v>
      </c>
      <c r="T1138" t="s">
        <v>8334</v>
      </c>
      <c r="U1138" t="s">
        <v>8336</v>
      </c>
    </row>
    <row r="1139" spans="1:21" ht="43.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s="6">
        <f t="shared" si="85"/>
        <v>42453.486354166664</v>
      </c>
      <c r="L1139" s="6">
        <f t="shared" si="86"/>
        <v>42483.486354166664</v>
      </c>
      <c r="M1139" s="15">
        <f t="shared" si="87"/>
        <v>2016</v>
      </c>
      <c r="N1139" t="b">
        <v>0</v>
      </c>
      <c r="O1139">
        <v>39</v>
      </c>
      <c r="P1139" t="b">
        <v>0</v>
      </c>
      <c r="Q1139" s="8">
        <f t="shared" si="88"/>
        <v>0.39500000000000002</v>
      </c>
      <c r="R1139" s="10">
        <f t="shared" si="89"/>
        <v>253.2051282051282</v>
      </c>
      <c r="S1139" t="s">
        <v>8283</v>
      </c>
      <c r="T1139" t="s">
        <v>8334</v>
      </c>
      <c r="U1139" t="s">
        <v>8336</v>
      </c>
    </row>
    <row r="1140" spans="1:21" ht="43.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s="6">
        <f t="shared" si="85"/>
        <v>42736.573275462964</v>
      </c>
      <c r="L1140" s="6">
        <f t="shared" si="86"/>
        <v>42756.573275462964</v>
      </c>
      <c r="M1140" s="15">
        <f t="shared" si="87"/>
        <v>2017</v>
      </c>
      <c r="N1140" t="b">
        <v>0</v>
      </c>
      <c r="O1140">
        <v>4</v>
      </c>
      <c r="P1140" t="b">
        <v>0</v>
      </c>
      <c r="Q1140" s="8">
        <f t="shared" si="88"/>
        <v>3.5714285714285713E-3</v>
      </c>
      <c r="R1140" s="10">
        <f t="shared" si="89"/>
        <v>31.25</v>
      </c>
      <c r="S1140" t="s">
        <v>8283</v>
      </c>
      <c r="T1140" t="s">
        <v>8334</v>
      </c>
      <c r="U1140" t="s">
        <v>8336</v>
      </c>
    </row>
    <row r="1141" spans="1:21" ht="43.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s="6">
        <f t="shared" si="85"/>
        <v>41975.014189814814</v>
      </c>
      <c r="L1141" s="6">
        <f t="shared" si="86"/>
        <v>42005.014189814814</v>
      </c>
      <c r="M1141" s="15">
        <f t="shared" si="87"/>
        <v>2014</v>
      </c>
      <c r="N1141" t="b">
        <v>0</v>
      </c>
      <c r="O1141">
        <v>1</v>
      </c>
      <c r="P1141" t="b">
        <v>0</v>
      </c>
      <c r="Q1141" s="8">
        <f t="shared" si="88"/>
        <v>6.2500000000000001E-4</v>
      </c>
      <c r="R1141" s="10">
        <f t="shared" si="89"/>
        <v>5</v>
      </c>
      <c r="S1141" t="s">
        <v>8283</v>
      </c>
      <c r="T1141" t="s">
        <v>8334</v>
      </c>
      <c r="U1141" t="s">
        <v>8336</v>
      </c>
    </row>
    <row r="1142" spans="1:21" ht="43.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s="6">
        <f t="shared" si="85"/>
        <v>42192.128715277773</v>
      </c>
      <c r="L1142" s="6">
        <f t="shared" si="86"/>
        <v>42222.128715277773</v>
      </c>
      <c r="M1142" s="15">
        <f t="shared" si="87"/>
        <v>2015</v>
      </c>
      <c r="N1142" t="b">
        <v>0</v>
      </c>
      <c r="O1142">
        <v>0</v>
      </c>
      <c r="P1142" t="b">
        <v>0</v>
      </c>
      <c r="Q1142" s="8">
        <f t="shared" si="88"/>
        <v>0</v>
      </c>
      <c r="R1142" s="10">
        <f t="shared" si="89"/>
        <v>0</v>
      </c>
      <c r="S1142" t="s">
        <v>8283</v>
      </c>
      <c r="T1142" t="s">
        <v>8334</v>
      </c>
      <c r="U1142" t="s">
        <v>8336</v>
      </c>
    </row>
    <row r="1143" spans="1:21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s="6">
        <f t="shared" si="85"/>
        <v>42164.366319444445</v>
      </c>
      <c r="L1143" s="6">
        <f t="shared" si="86"/>
        <v>42194.366319444445</v>
      </c>
      <c r="M1143" s="15">
        <f t="shared" si="87"/>
        <v>2015</v>
      </c>
      <c r="N1143" t="b">
        <v>0</v>
      </c>
      <c r="O1143">
        <v>0</v>
      </c>
      <c r="P1143" t="b">
        <v>0</v>
      </c>
      <c r="Q1143" s="8">
        <f t="shared" si="88"/>
        <v>0</v>
      </c>
      <c r="R1143" s="10">
        <f t="shared" si="89"/>
        <v>0</v>
      </c>
      <c r="S1143" t="s">
        <v>8283</v>
      </c>
      <c r="T1143" t="s">
        <v>8334</v>
      </c>
      <c r="U1143" t="s">
        <v>8336</v>
      </c>
    </row>
    <row r="1144" spans="1:21" ht="43.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s="6">
        <f t="shared" si="85"/>
        <v>42021.672766203701</v>
      </c>
      <c r="L1144" s="6">
        <f t="shared" si="86"/>
        <v>42051.672766203701</v>
      </c>
      <c r="M1144" s="15">
        <f t="shared" si="87"/>
        <v>2015</v>
      </c>
      <c r="N1144" t="b">
        <v>0</v>
      </c>
      <c r="O1144">
        <v>0</v>
      </c>
      <c r="P1144" t="b">
        <v>0</v>
      </c>
      <c r="Q1144" s="8">
        <f t="shared" si="88"/>
        <v>0</v>
      </c>
      <c r="R1144" s="10">
        <f t="shared" si="89"/>
        <v>0</v>
      </c>
      <c r="S1144" t="s">
        <v>8283</v>
      </c>
      <c r="T1144" t="s">
        <v>8334</v>
      </c>
      <c r="U1144" t="s">
        <v>8336</v>
      </c>
    </row>
    <row r="1145" spans="1:21" ht="43.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s="6">
        <f t="shared" si="85"/>
        <v>42324.860254629624</v>
      </c>
      <c r="L1145" s="6">
        <f t="shared" si="86"/>
        <v>42354.860254629624</v>
      </c>
      <c r="M1145" s="15">
        <f t="shared" si="87"/>
        <v>2015</v>
      </c>
      <c r="N1145" t="b">
        <v>0</v>
      </c>
      <c r="O1145">
        <v>8</v>
      </c>
      <c r="P1145" t="b">
        <v>0</v>
      </c>
      <c r="Q1145" s="8">
        <f t="shared" si="88"/>
        <v>4.1333333333333335E-3</v>
      </c>
      <c r="R1145" s="10">
        <f t="shared" si="89"/>
        <v>23.25</v>
      </c>
      <c r="S1145" t="s">
        <v>8283</v>
      </c>
      <c r="T1145" t="s">
        <v>8334</v>
      </c>
      <c r="U1145" t="s">
        <v>8336</v>
      </c>
    </row>
    <row r="1146" spans="1:21" ht="43.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s="6">
        <f t="shared" si="85"/>
        <v>42092.848611111105</v>
      </c>
      <c r="L1146" s="6">
        <f t="shared" si="86"/>
        <v>42122.848611111105</v>
      </c>
      <c r="M1146" s="15">
        <f t="shared" si="87"/>
        <v>2015</v>
      </c>
      <c r="N1146" t="b">
        <v>0</v>
      </c>
      <c r="O1146">
        <v>0</v>
      </c>
      <c r="P1146" t="b">
        <v>0</v>
      </c>
      <c r="Q1146" s="8">
        <f t="shared" si="88"/>
        <v>0</v>
      </c>
      <c r="R1146" s="10">
        <f t="shared" si="89"/>
        <v>0</v>
      </c>
      <c r="S1146" t="s">
        <v>8284</v>
      </c>
      <c r="T1146" t="s">
        <v>8337</v>
      </c>
      <c r="U1146" t="s">
        <v>8338</v>
      </c>
    </row>
    <row r="1147" spans="1:21" ht="43.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s="6">
        <f t="shared" si="85"/>
        <v>41854.414259259254</v>
      </c>
      <c r="L1147" s="6">
        <f t="shared" si="86"/>
        <v>41914.414259259254</v>
      </c>
      <c r="M1147" s="15">
        <f t="shared" si="87"/>
        <v>2014</v>
      </c>
      <c r="N1147" t="b">
        <v>0</v>
      </c>
      <c r="O1147">
        <v>1</v>
      </c>
      <c r="P1147" t="b">
        <v>0</v>
      </c>
      <c r="Q1147" s="8">
        <f t="shared" si="88"/>
        <v>1.25E-3</v>
      </c>
      <c r="R1147" s="10">
        <f t="shared" si="89"/>
        <v>100</v>
      </c>
      <c r="S1147" t="s">
        <v>8284</v>
      </c>
      <c r="T1147" t="s">
        <v>8337</v>
      </c>
      <c r="U1147" t="s">
        <v>8338</v>
      </c>
    </row>
    <row r="1148" spans="1:21" ht="43.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s="6">
        <f t="shared" si="85"/>
        <v>41723.620057870365</v>
      </c>
      <c r="L1148" s="6">
        <f t="shared" si="86"/>
        <v>41761.620057870365</v>
      </c>
      <c r="M1148" s="15">
        <f t="shared" si="87"/>
        <v>2014</v>
      </c>
      <c r="N1148" t="b">
        <v>0</v>
      </c>
      <c r="O1148">
        <v>12</v>
      </c>
      <c r="P1148" t="b">
        <v>0</v>
      </c>
      <c r="Q1148" s="8">
        <f t="shared" si="88"/>
        <v>8.8333333333333333E-2</v>
      </c>
      <c r="R1148" s="10">
        <f t="shared" si="89"/>
        <v>44.166666666666664</v>
      </c>
      <c r="S1148" t="s">
        <v>8284</v>
      </c>
      <c r="T1148" t="s">
        <v>8337</v>
      </c>
      <c r="U1148" t="s">
        <v>8338</v>
      </c>
    </row>
    <row r="1149" spans="1:21" ht="43.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s="6">
        <f t="shared" si="85"/>
        <v>41871.638692129629</v>
      </c>
      <c r="L1149" s="6">
        <f t="shared" si="86"/>
        <v>41931.638692129629</v>
      </c>
      <c r="M1149" s="15">
        <f t="shared" si="87"/>
        <v>2014</v>
      </c>
      <c r="N1149" t="b">
        <v>0</v>
      </c>
      <c r="O1149">
        <v>0</v>
      </c>
      <c r="P1149" t="b">
        <v>0</v>
      </c>
      <c r="Q1149" s="8">
        <f t="shared" si="88"/>
        <v>0</v>
      </c>
      <c r="R1149" s="10">
        <f t="shared" si="89"/>
        <v>0</v>
      </c>
      <c r="S1149" t="s">
        <v>8284</v>
      </c>
      <c r="T1149" t="s">
        <v>8337</v>
      </c>
      <c r="U1149" t="s">
        <v>8338</v>
      </c>
    </row>
    <row r="1150" spans="1:21" ht="29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s="6">
        <f t="shared" si="85"/>
        <v>42674.837743055548</v>
      </c>
      <c r="L1150" s="6">
        <f t="shared" si="86"/>
        <v>42704.87940972222</v>
      </c>
      <c r="M1150" s="15">
        <f t="shared" si="87"/>
        <v>2016</v>
      </c>
      <c r="N1150" t="b">
        <v>0</v>
      </c>
      <c r="O1150">
        <v>3</v>
      </c>
      <c r="P1150" t="b">
        <v>0</v>
      </c>
      <c r="Q1150" s="8">
        <f t="shared" si="88"/>
        <v>4.8666666666666667E-3</v>
      </c>
      <c r="R1150" s="10">
        <f t="shared" si="89"/>
        <v>24.333333333333332</v>
      </c>
      <c r="S1150" t="s">
        <v>8284</v>
      </c>
      <c r="T1150" t="s">
        <v>8337</v>
      </c>
      <c r="U1150" t="s">
        <v>8338</v>
      </c>
    </row>
    <row r="1151" spans="1:21" ht="29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s="6">
        <f t="shared" si="85"/>
        <v>42507.376921296294</v>
      </c>
      <c r="L1151" s="6">
        <f t="shared" si="86"/>
        <v>42537.376921296294</v>
      </c>
      <c r="M1151" s="15">
        <f t="shared" si="87"/>
        <v>2016</v>
      </c>
      <c r="N1151" t="b">
        <v>0</v>
      </c>
      <c r="O1151">
        <v>2</v>
      </c>
      <c r="P1151" t="b">
        <v>0</v>
      </c>
      <c r="Q1151" s="8">
        <f t="shared" si="88"/>
        <v>1.5E-3</v>
      </c>
      <c r="R1151" s="10">
        <f t="shared" si="89"/>
        <v>37.5</v>
      </c>
      <c r="S1151" t="s">
        <v>8284</v>
      </c>
      <c r="T1151" t="s">
        <v>8337</v>
      </c>
      <c r="U1151" t="s">
        <v>8338</v>
      </c>
    </row>
    <row r="1152" spans="1:21" ht="29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s="6">
        <f t="shared" si="85"/>
        <v>42317.62123842592</v>
      </c>
      <c r="L1152" s="6">
        <f t="shared" si="86"/>
        <v>42377.62123842592</v>
      </c>
      <c r="M1152" s="15">
        <f t="shared" si="87"/>
        <v>2015</v>
      </c>
      <c r="N1152" t="b">
        <v>0</v>
      </c>
      <c r="O1152">
        <v>6</v>
      </c>
      <c r="P1152" t="b">
        <v>0</v>
      </c>
      <c r="Q1152" s="8">
        <f t="shared" si="88"/>
        <v>0.1008</v>
      </c>
      <c r="R1152" s="10">
        <f t="shared" si="89"/>
        <v>42</v>
      </c>
      <c r="S1152" t="s">
        <v>8284</v>
      </c>
      <c r="T1152" t="s">
        <v>8337</v>
      </c>
      <c r="U1152" t="s">
        <v>8338</v>
      </c>
    </row>
    <row r="1153" spans="1:21" ht="58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s="6">
        <f t="shared" si="85"/>
        <v>42223.769247685188</v>
      </c>
      <c r="L1153" s="6">
        <f t="shared" si="86"/>
        <v>42253.769247685188</v>
      </c>
      <c r="M1153" s="15">
        <f t="shared" si="87"/>
        <v>2015</v>
      </c>
      <c r="N1153" t="b">
        <v>0</v>
      </c>
      <c r="O1153">
        <v>0</v>
      </c>
      <c r="P1153" t="b">
        <v>0</v>
      </c>
      <c r="Q1153" s="8">
        <f t="shared" si="88"/>
        <v>0</v>
      </c>
      <c r="R1153" s="10">
        <f t="shared" si="89"/>
        <v>0</v>
      </c>
      <c r="S1153" t="s">
        <v>8284</v>
      </c>
      <c r="T1153" t="s">
        <v>8337</v>
      </c>
      <c r="U1153" t="s">
        <v>8338</v>
      </c>
    </row>
    <row r="1154" spans="1:21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s="6">
        <f t="shared" si="85"/>
        <v>42109.376296296294</v>
      </c>
      <c r="L1154" s="6">
        <f t="shared" si="86"/>
        <v>42139.376296296294</v>
      </c>
      <c r="M1154" s="15">
        <f t="shared" si="87"/>
        <v>2015</v>
      </c>
      <c r="N1154" t="b">
        <v>0</v>
      </c>
      <c r="O1154">
        <v>15</v>
      </c>
      <c r="P1154" t="b">
        <v>0</v>
      </c>
      <c r="Q1154" s="8">
        <f t="shared" si="88"/>
        <v>5.6937500000000002E-2</v>
      </c>
      <c r="R1154" s="10">
        <f t="shared" si="89"/>
        <v>60.733333333333334</v>
      </c>
      <c r="S1154" t="s">
        <v>8284</v>
      </c>
      <c r="T1154" t="s">
        <v>8337</v>
      </c>
      <c r="U1154" t="s">
        <v>8338</v>
      </c>
    </row>
    <row r="1155" spans="1:21" ht="29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s="6">
        <f t="shared" ref="K1155:K1218" si="90">(J1155/86400)+25569+(-8/24)</f>
        <v>42143.380844907406</v>
      </c>
      <c r="L1155" s="6">
        <f t="shared" ref="L1155:L1218" si="91">(I1155/86400)+25569+(-8/24)</f>
        <v>42173.380844907406</v>
      </c>
      <c r="M1155" s="15">
        <f t="shared" ref="M1155:M1218" si="92">YEAR(K1155)</f>
        <v>2015</v>
      </c>
      <c r="N1155" t="b">
        <v>0</v>
      </c>
      <c r="O1155">
        <v>1</v>
      </c>
      <c r="P1155" t="b">
        <v>0</v>
      </c>
      <c r="Q1155" s="8">
        <f t="shared" ref="Q1155:Q1218" si="93">E1155/D1155</f>
        <v>6.2500000000000003E-3</v>
      </c>
      <c r="R1155" s="10">
        <f t="shared" ref="R1155:R1218" si="94">IFERROR(E1155/O1155,0)</f>
        <v>50</v>
      </c>
      <c r="S1155" t="s">
        <v>8284</v>
      </c>
      <c r="T1155" t="s">
        <v>8337</v>
      </c>
      <c r="U1155" t="s">
        <v>8338</v>
      </c>
    </row>
    <row r="1156" spans="1:21" ht="43.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s="6">
        <f t="shared" si="90"/>
        <v>42222.775532407402</v>
      </c>
      <c r="L1156" s="6">
        <f t="shared" si="91"/>
        <v>42252.775532407402</v>
      </c>
      <c r="M1156" s="15">
        <f t="shared" si="92"/>
        <v>2015</v>
      </c>
      <c r="N1156" t="b">
        <v>0</v>
      </c>
      <c r="O1156">
        <v>3</v>
      </c>
      <c r="P1156" t="b">
        <v>0</v>
      </c>
      <c r="Q1156" s="8">
        <f t="shared" si="93"/>
        <v>6.5000000000000002E-2</v>
      </c>
      <c r="R1156" s="10">
        <f t="shared" si="94"/>
        <v>108.33333333333333</v>
      </c>
      <c r="S1156" t="s">
        <v>8284</v>
      </c>
      <c r="T1156" t="s">
        <v>8337</v>
      </c>
      <c r="U1156" t="s">
        <v>8338</v>
      </c>
    </row>
    <row r="1157" spans="1:21" ht="43.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s="6">
        <f t="shared" si="90"/>
        <v>41835.430648148147</v>
      </c>
      <c r="L1157" s="6">
        <f t="shared" si="91"/>
        <v>41865.430648148147</v>
      </c>
      <c r="M1157" s="15">
        <f t="shared" si="92"/>
        <v>2014</v>
      </c>
      <c r="N1157" t="b">
        <v>0</v>
      </c>
      <c r="O1157">
        <v>8</v>
      </c>
      <c r="P1157" t="b">
        <v>0</v>
      </c>
      <c r="Q1157" s="8">
        <f t="shared" si="93"/>
        <v>7.5199999999999998E-3</v>
      </c>
      <c r="R1157" s="10">
        <f t="shared" si="94"/>
        <v>23.5</v>
      </c>
      <c r="S1157" t="s">
        <v>8284</v>
      </c>
      <c r="T1157" t="s">
        <v>8337</v>
      </c>
      <c r="U1157" t="s">
        <v>8338</v>
      </c>
    </row>
    <row r="1158" spans="1:21" ht="43.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s="6">
        <f t="shared" si="90"/>
        <v>42028.737986111104</v>
      </c>
      <c r="L1158" s="6">
        <f t="shared" si="91"/>
        <v>42058.737986111104</v>
      </c>
      <c r="M1158" s="15">
        <f t="shared" si="92"/>
        <v>2015</v>
      </c>
      <c r="N1158" t="b">
        <v>0</v>
      </c>
      <c r="O1158">
        <v>0</v>
      </c>
      <c r="P1158" t="b">
        <v>0</v>
      </c>
      <c r="Q1158" s="8">
        <f t="shared" si="93"/>
        <v>0</v>
      </c>
      <c r="R1158" s="10">
        <f t="shared" si="94"/>
        <v>0</v>
      </c>
      <c r="S1158" t="s">
        <v>8284</v>
      </c>
      <c r="T1158" t="s">
        <v>8337</v>
      </c>
      <c r="U1158" t="s">
        <v>8338</v>
      </c>
    </row>
    <row r="1159" spans="1:21" ht="43.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s="6">
        <f t="shared" si="90"/>
        <v>41918.294907407406</v>
      </c>
      <c r="L1159" s="6">
        <f t="shared" si="91"/>
        <v>41978.33657407407</v>
      </c>
      <c r="M1159" s="15">
        <f t="shared" si="92"/>
        <v>2014</v>
      </c>
      <c r="N1159" t="b">
        <v>0</v>
      </c>
      <c r="O1159">
        <v>3</v>
      </c>
      <c r="P1159" t="b">
        <v>0</v>
      </c>
      <c r="Q1159" s="8">
        <f t="shared" si="93"/>
        <v>1.5100000000000001E-2</v>
      </c>
      <c r="R1159" s="10">
        <f t="shared" si="94"/>
        <v>50.333333333333336</v>
      </c>
      <c r="S1159" t="s">
        <v>8284</v>
      </c>
      <c r="T1159" t="s">
        <v>8337</v>
      </c>
      <c r="U1159" t="s">
        <v>8338</v>
      </c>
    </row>
    <row r="1160" spans="1:21" ht="43.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s="6">
        <f t="shared" si="90"/>
        <v>41951.758425925924</v>
      </c>
      <c r="L1160" s="6">
        <f t="shared" si="91"/>
        <v>41981.758425925924</v>
      </c>
      <c r="M1160" s="15">
        <f t="shared" si="92"/>
        <v>2014</v>
      </c>
      <c r="N1160" t="b">
        <v>0</v>
      </c>
      <c r="O1160">
        <v>3</v>
      </c>
      <c r="P1160" t="b">
        <v>0</v>
      </c>
      <c r="Q1160" s="8">
        <f t="shared" si="93"/>
        <v>4.6666666666666671E-3</v>
      </c>
      <c r="R1160" s="10">
        <f t="shared" si="94"/>
        <v>11.666666666666666</v>
      </c>
      <c r="S1160" t="s">
        <v>8284</v>
      </c>
      <c r="T1160" t="s">
        <v>8337</v>
      </c>
      <c r="U1160" t="s">
        <v>8338</v>
      </c>
    </row>
    <row r="1161" spans="1:21" ht="43.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s="6">
        <f t="shared" si="90"/>
        <v>42154.393113425926</v>
      </c>
      <c r="L1161" s="6">
        <f t="shared" si="91"/>
        <v>42185.322916666664</v>
      </c>
      <c r="M1161" s="15">
        <f t="shared" si="92"/>
        <v>2015</v>
      </c>
      <c r="N1161" t="b">
        <v>0</v>
      </c>
      <c r="O1161">
        <v>0</v>
      </c>
      <c r="P1161" t="b">
        <v>0</v>
      </c>
      <c r="Q1161" s="8">
        <f t="shared" si="93"/>
        <v>0</v>
      </c>
      <c r="R1161" s="10">
        <f t="shared" si="94"/>
        <v>0</v>
      </c>
      <c r="S1161" t="s">
        <v>8284</v>
      </c>
      <c r="T1161" t="s">
        <v>8337</v>
      </c>
      <c r="U1161" t="s">
        <v>8338</v>
      </c>
    </row>
    <row r="1162" spans="1:21" ht="43.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s="6">
        <f t="shared" si="90"/>
        <v>42060.821597222217</v>
      </c>
      <c r="L1162" s="6">
        <f t="shared" si="91"/>
        <v>42090.779930555553</v>
      </c>
      <c r="M1162" s="15">
        <f t="shared" si="92"/>
        <v>2015</v>
      </c>
      <c r="N1162" t="b">
        <v>0</v>
      </c>
      <c r="O1162">
        <v>19</v>
      </c>
      <c r="P1162" t="b">
        <v>0</v>
      </c>
      <c r="Q1162" s="8">
        <f t="shared" si="93"/>
        <v>3.85E-2</v>
      </c>
      <c r="R1162" s="10">
        <f t="shared" si="94"/>
        <v>60.789473684210527</v>
      </c>
      <c r="S1162" t="s">
        <v>8284</v>
      </c>
      <c r="T1162" t="s">
        <v>8337</v>
      </c>
      <c r="U1162" t="s">
        <v>8338</v>
      </c>
    </row>
    <row r="1163" spans="1:21" ht="43.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s="6">
        <f t="shared" si="90"/>
        <v>42122.296168981477</v>
      </c>
      <c r="L1163" s="6">
        <f t="shared" si="91"/>
        <v>42143.296168981477</v>
      </c>
      <c r="M1163" s="15">
        <f t="shared" si="92"/>
        <v>2015</v>
      </c>
      <c r="N1163" t="b">
        <v>0</v>
      </c>
      <c r="O1163">
        <v>0</v>
      </c>
      <c r="P1163" t="b">
        <v>0</v>
      </c>
      <c r="Q1163" s="8">
        <f t="shared" si="93"/>
        <v>0</v>
      </c>
      <c r="R1163" s="10">
        <f t="shared" si="94"/>
        <v>0</v>
      </c>
      <c r="S1163" t="s">
        <v>8284</v>
      </c>
      <c r="T1163" t="s">
        <v>8337</v>
      </c>
      <c r="U1163" t="s">
        <v>8338</v>
      </c>
    </row>
    <row r="1164" spans="1:21" ht="58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s="6">
        <f t="shared" si="90"/>
        <v>41876.350277777776</v>
      </c>
      <c r="L1164" s="6">
        <f t="shared" si="91"/>
        <v>41907.350277777776</v>
      </c>
      <c r="M1164" s="15">
        <f t="shared" si="92"/>
        <v>2014</v>
      </c>
      <c r="N1164" t="b">
        <v>0</v>
      </c>
      <c r="O1164">
        <v>2</v>
      </c>
      <c r="P1164" t="b">
        <v>0</v>
      </c>
      <c r="Q1164" s="8">
        <f t="shared" si="93"/>
        <v>5.8333333333333338E-4</v>
      </c>
      <c r="R1164" s="10">
        <f t="shared" si="94"/>
        <v>17.5</v>
      </c>
      <c r="S1164" t="s">
        <v>8284</v>
      </c>
      <c r="T1164" t="s">
        <v>8337</v>
      </c>
      <c r="U1164" t="s">
        <v>8338</v>
      </c>
    </row>
    <row r="1165" spans="1:21" ht="43.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s="6">
        <f t="shared" si="90"/>
        <v>41830.390277777777</v>
      </c>
      <c r="L1165" s="6">
        <f t="shared" si="91"/>
        <v>41860.390277777777</v>
      </c>
      <c r="M1165" s="15">
        <f t="shared" si="92"/>
        <v>2014</v>
      </c>
      <c r="N1165" t="b">
        <v>0</v>
      </c>
      <c r="O1165">
        <v>0</v>
      </c>
      <c r="P1165" t="b">
        <v>0</v>
      </c>
      <c r="Q1165" s="8">
        <f t="shared" si="93"/>
        <v>0</v>
      </c>
      <c r="R1165" s="10">
        <f t="shared" si="94"/>
        <v>0</v>
      </c>
      <c r="S1165" t="s">
        <v>8284</v>
      </c>
      <c r="T1165" t="s">
        <v>8337</v>
      </c>
      <c r="U1165" t="s">
        <v>8338</v>
      </c>
    </row>
    <row r="1166" spans="1:21" ht="58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s="6">
        <f t="shared" si="90"/>
        <v>42509.39099537037</v>
      </c>
      <c r="L1166" s="6">
        <f t="shared" si="91"/>
        <v>42539.39099537037</v>
      </c>
      <c r="M1166" s="15">
        <f t="shared" si="92"/>
        <v>2016</v>
      </c>
      <c r="N1166" t="b">
        <v>0</v>
      </c>
      <c r="O1166">
        <v>0</v>
      </c>
      <c r="P1166" t="b">
        <v>0</v>
      </c>
      <c r="Q1166" s="8">
        <f t="shared" si="93"/>
        <v>0</v>
      </c>
      <c r="R1166" s="10">
        <f t="shared" si="94"/>
        <v>0</v>
      </c>
      <c r="S1166" t="s">
        <v>8284</v>
      </c>
      <c r="T1166" t="s">
        <v>8337</v>
      </c>
      <c r="U1166" t="s">
        <v>8338</v>
      </c>
    </row>
    <row r="1167" spans="1:21" ht="58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s="6">
        <f t="shared" si="90"/>
        <v>41791.88113425926</v>
      </c>
      <c r="L1167" s="6">
        <f t="shared" si="91"/>
        <v>41825.88113425926</v>
      </c>
      <c r="M1167" s="15">
        <f t="shared" si="92"/>
        <v>2014</v>
      </c>
      <c r="N1167" t="b">
        <v>0</v>
      </c>
      <c r="O1167">
        <v>25</v>
      </c>
      <c r="P1167" t="b">
        <v>0</v>
      </c>
      <c r="Q1167" s="8">
        <f t="shared" si="93"/>
        <v>0.20705000000000001</v>
      </c>
      <c r="R1167" s="10">
        <f t="shared" si="94"/>
        <v>82.82</v>
      </c>
      <c r="S1167" t="s">
        <v>8284</v>
      </c>
      <c r="T1167" t="s">
        <v>8337</v>
      </c>
      <c r="U1167" t="s">
        <v>8338</v>
      </c>
    </row>
    <row r="1168" spans="1:21" ht="43.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s="6">
        <f t="shared" si="90"/>
        <v>42150.152106481481</v>
      </c>
      <c r="L1168" s="6">
        <f t="shared" si="91"/>
        <v>42180.833333333336</v>
      </c>
      <c r="M1168" s="15">
        <f t="shared" si="92"/>
        <v>2015</v>
      </c>
      <c r="N1168" t="b">
        <v>0</v>
      </c>
      <c r="O1168">
        <v>8</v>
      </c>
      <c r="P1168" t="b">
        <v>0</v>
      </c>
      <c r="Q1168" s="8">
        <f t="shared" si="93"/>
        <v>0.19139999999999999</v>
      </c>
      <c r="R1168" s="10">
        <f t="shared" si="94"/>
        <v>358.875</v>
      </c>
      <c r="S1168" t="s">
        <v>8284</v>
      </c>
      <c r="T1168" t="s">
        <v>8337</v>
      </c>
      <c r="U1168" t="s">
        <v>8338</v>
      </c>
    </row>
    <row r="1169" spans="1:21" ht="43.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s="6">
        <f t="shared" si="90"/>
        <v>41863.401562499996</v>
      </c>
      <c r="L1169" s="6">
        <f t="shared" si="91"/>
        <v>41894.401562499996</v>
      </c>
      <c r="M1169" s="15">
        <f t="shared" si="92"/>
        <v>2014</v>
      </c>
      <c r="N1169" t="b">
        <v>0</v>
      </c>
      <c r="O1169">
        <v>16</v>
      </c>
      <c r="P1169" t="b">
        <v>0</v>
      </c>
      <c r="Q1169" s="8">
        <f t="shared" si="93"/>
        <v>1.6316666666666667E-2</v>
      </c>
      <c r="R1169" s="10">
        <f t="shared" si="94"/>
        <v>61.1875</v>
      </c>
      <c r="S1169" t="s">
        <v>8284</v>
      </c>
      <c r="T1169" t="s">
        <v>8337</v>
      </c>
      <c r="U1169" t="s">
        <v>8338</v>
      </c>
    </row>
    <row r="1170" spans="1:21" ht="43.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s="6">
        <f t="shared" si="90"/>
        <v>42604.720659722218</v>
      </c>
      <c r="L1170" s="6">
        <f t="shared" si="91"/>
        <v>42634.720659722218</v>
      </c>
      <c r="M1170" s="15">
        <f t="shared" si="92"/>
        <v>2016</v>
      </c>
      <c r="N1170" t="b">
        <v>0</v>
      </c>
      <c r="O1170">
        <v>3</v>
      </c>
      <c r="P1170" t="b">
        <v>0</v>
      </c>
      <c r="Q1170" s="8">
        <f t="shared" si="93"/>
        <v>5.6666666666666664E-2</v>
      </c>
      <c r="R1170" s="10">
        <f t="shared" si="94"/>
        <v>340</v>
      </c>
      <c r="S1170" t="s">
        <v>8284</v>
      </c>
      <c r="T1170" t="s">
        <v>8337</v>
      </c>
      <c r="U1170" t="s">
        <v>8338</v>
      </c>
    </row>
    <row r="1171" spans="1:21" ht="43.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s="6">
        <f t="shared" si="90"/>
        <v>42027.020405092589</v>
      </c>
      <c r="L1171" s="6">
        <f t="shared" si="91"/>
        <v>42057.020405092589</v>
      </c>
      <c r="M1171" s="15">
        <f t="shared" si="92"/>
        <v>2015</v>
      </c>
      <c r="N1171" t="b">
        <v>0</v>
      </c>
      <c r="O1171">
        <v>3</v>
      </c>
      <c r="P1171" t="b">
        <v>0</v>
      </c>
      <c r="Q1171" s="8">
        <f t="shared" si="93"/>
        <v>1.6999999999999999E-3</v>
      </c>
      <c r="R1171" s="10">
        <f t="shared" si="94"/>
        <v>5.666666666666667</v>
      </c>
      <c r="S1171" t="s">
        <v>8284</v>
      </c>
      <c r="T1171" t="s">
        <v>8337</v>
      </c>
      <c r="U1171" t="s">
        <v>8338</v>
      </c>
    </row>
    <row r="1172" spans="1:21" ht="43.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s="6">
        <f t="shared" si="90"/>
        <v>42124.559849537036</v>
      </c>
      <c r="L1172" s="6">
        <f t="shared" si="91"/>
        <v>42154.559849537036</v>
      </c>
      <c r="M1172" s="15">
        <f t="shared" si="92"/>
        <v>2015</v>
      </c>
      <c r="N1172" t="b">
        <v>0</v>
      </c>
      <c r="O1172">
        <v>2</v>
      </c>
      <c r="P1172" t="b">
        <v>0</v>
      </c>
      <c r="Q1172" s="8">
        <f t="shared" si="93"/>
        <v>4.0000000000000001E-3</v>
      </c>
      <c r="R1172" s="10">
        <f t="shared" si="94"/>
        <v>50</v>
      </c>
      <c r="S1172" t="s">
        <v>8284</v>
      </c>
      <c r="T1172" t="s">
        <v>8337</v>
      </c>
      <c r="U1172" t="s">
        <v>8338</v>
      </c>
    </row>
    <row r="1173" spans="1:21" ht="43.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s="6">
        <f t="shared" si="90"/>
        <v>41938.471377314811</v>
      </c>
      <c r="L1173" s="6">
        <f t="shared" si="91"/>
        <v>41956.513043981475</v>
      </c>
      <c r="M1173" s="15">
        <f t="shared" si="92"/>
        <v>2014</v>
      </c>
      <c r="N1173" t="b">
        <v>0</v>
      </c>
      <c r="O1173">
        <v>1</v>
      </c>
      <c r="P1173" t="b">
        <v>0</v>
      </c>
      <c r="Q1173" s="8">
        <f t="shared" si="93"/>
        <v>1E-3</v>
      </c>
      <c r="R1173" s="10">
        <f t="shared" si="94"/>
        <v>25</v>
      </c>
      <c r="S1173" t="s">
        <v>8284</v>
      </c>
      <c r="T1173" t="s">
        <v>8337</v>
      </c>
      <c r="U1173" t="s">
        <v>8338</v>
      </c>
    </row>
    <row r="1174" spans="1:21" ht="29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s="6">
        <f t="shared" si="90"/>
        <v>41841.348981481475</v>
      </c>
      <c r="L1174" s="6">
        <f t="shared" si="91"/>
        <v>41871.348981481475</v>
      </c>
      <c r="M1174" s="15">
        <f t="shared" si="92"/>
        <v>2014</v>
      </c>
      <c r="N1174" t="b">
        <v>0</v>
      </c>
      <c r="O1174">
        <v>0</v>
      </c>
      <c r="P1174" t="b">
        <v>0</v>
      </c>
      <c r="Q1174" s="8">
        <f t="shared" si="93"/>
        <v>0</v>
      </c>
      <c r="R1174" s="10">
        <f t="shared" si="94"/>
        <v>0</v>
      </c>
      <c r="S1174" t="s">
        <v>8284</v>
      </c>
      <c r="T1174" t="s">
        <v>8337</v>
      </c>
      <c r="U1174" t="s">
        <v>8338</v>
      </c>
    </row>
    <row r="1175" spans="1:21" ht="43.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s="6">
        <f t="shared" si="90"/>
        <v>42183.85251157407</v>
      </c>
      <c r="L1175" s="6">
        <f t="shared" si="91"/>
        <v>42218.85251157407</v>
      </c>
      <c r="M1175" s="15">
        <f t="shared" si="92"/>
        <v>2015</v>
      </c>
      <c r="N1175" t="b">
        <v>0</v>
      </c>
      <c r="O1175">
        <v>1</v>
      </c>
      <c r="P1175" t="b">
        <v>0</v>
      </c>
      <c r="Q1175" s="8">
        <f t="shared" si="93"/>
        <v>2.4000000000000001E-4</v>
      </c>
      <c r="R1175" s="10">
        <f t="shared" si="94"/>
        <v>30</v>
      </c>
      <c r="S1175" t="s">
        <v>8284</v>
      </c>
      <c r="T1175" t="s">
        <v>8337</v>
      </c>
      <c r="U1175" t="s">
        <v>8338</v>
      </c>
    </row>
    <row r="1176" spans="1:21" ht="43.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s="6">
        <f t="shared" si="90"/>
        <v>42468.508414351854</v>
      </c>
      <c r="L1176" s="6">
        <f t="shared" si="91"/>
        <v>42498.508414351854</v>
      </c>
      <c r="M1176" s="15">
        <f t="shared" si="92"/>
        <v>2016</v>
      </c>
      <c r="N1176" t="b">
        <v>0</v>
      </c>
      <c r="O1176">
        <v>19</v>
      </c>
      <c r="P1176" t="b">
        <v>0</v>
      </c>
      <c r="Q1176" s="8">
        <f t="shared" si="93"/>
        <v>5.906666666666667E-2</v>
      </c>
      <c r="R1176" s="10">
        <f t="shared" si="94"/>
        <v>46.631578947368418</v>
      </c>
      <c r="S1176" t="s">
        <v>8284</v>
      </c>
      <c r="T1176" t="s">
        <v>8337</v>
      </c>
      <c r="U1176" t="s">
        <v>8338</v>
      </c>
    </row>
    <row r="1177" spans="1:21" ht="43.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s="6">
        <f t="shared" si="90"/>
        <v>42170.395127314812</v>
      </c>
      <c r="L1177" s="6">
        <f t="shared" si="91"/>
        <v>42200.395127314812</v>
      </c>
      <c r="M1177" s="15">
        <f t="shared" si="92"/>
        <v>2015</v>
      </c>
      <c r="N1177" t="b">
        <v>0</v>
      </c>
      <c r="O1177">
        <v>9</v>
      </c>
      <c r="P1177" t="b">
        <v>0</v>
      </c>
      <c r="Q1177" s="8">
        <f t="shared" si="93"/>
        <v>2.9250000000000002E-2</v>
      </c>
      <c r="R1177" s="10">
        <f t="shared" si="94"/>
        <v>65</v>
      </c>
      <c r="S1177" t="s">
        <v>8284</v>
      </c>
      <c r="T1177" t="s">
        <v>8337</v>
      </c>
      <c r="U1177" t="s">
        <v>8338</v>
      </c>
    </row>
    <row r="1178" spans="1:21" ht="58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s="6">
        <f t="shared" si="90"/>
        <v>42745.686319444438</v>
      </c>
      <c r="L1178" s="6">
        <f t="shared" si="91"/>
        <v>42800.208333333336</v>
      </c>
      <c r="M1178" s="15">
        <f t="shared" si="92"/>
        <v>2017</v>
      </c>
      <c r="N1178" t="b">
        <v>0</v>
      </c>
      <c r="O1178">
        <v>1</v>
      </c>
      <c r="P1178" t="b">
        <v>0</v>
      </c>
      <c r="Q1178" s="8">
        <f t="shared" si="93"/>
        <v>5.7142857142857142E-5</v>
      </c>
      <c r="R1178" s="10">
        <f t="shared" si="94"/>
        <v>10</v>
      </c>
      <c r="S1178" t="s">
        <v>8284</v>
      </c>
      <c r="T1178" t="s">
        <v>8337</v>
      </c>
      <c r="U1178" t="s">
        <v>8338</v>
      </c>
    </row>
    <row r="1179" spans="1:21" ht="43.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s="6">
        <f t="shared" si="90"/>
        <v>41897.327499999999</v>
      </c>
      <c r="L1179" s="6">
        <f t="shared" si="91"/>
        <v>41927.327499999999</v>
      </c>
      <c r="M1179" s="15">
        <f t="shared" si="92"/>
        <v>2014</v>
      </c>
      <c r="N1179" t="b">
        <v>0</v>
      </c>
      <c r="O1179">
        <v>0</v>
      </c>
      <c r="P1179" t="b">
        <v>0</v>
      </c>
      <c r="Q1179" s="8">
        <f t="shared" si="93"/>
        <v>0</v>
      </c>
      <c r="R1179" s="10">
        <f t="shared" si="94"/>
        <v>0</v>
      </c>
      <c r="S1179" t="s">
        <v>8284</v>
      </c>
      <c r="T1179" t="s">
        <v>8337</v>
      </c>
      <c r="U1179" t="s">
        <v>8338</v>
      </c>
    </row>
    <row r="1180" spans="1:21" ht="43.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s="6">
        <f t="shared" si="90"/>
        <v>41837.57236111111</v>
      </c>
      <c r="L1180" s="6">
        <f t="shared" si="91"/>
        <v>41867.57236111111</v>
      </c>
      <c r="M1180" s="15">
        <f t="shared" si="92"/>
        <v>2014</v>
      </c>
      <c r="N1180" t="b">
        <v>0</v>
      </c>
      <c r="O1180">
        <v>1</v>
      </c>
      <c r="P1180" t="b">
        <v>0</v>
      </c>
      <c r="Q1180" s="8">
        <f t="shared" si="93"/>
        <v>6.666666666666667E-5</v>
      </c>
      <c r="R1180" s="10">
        <f t="shared" si="94"/>
        <v>5</v>
      </c>
      <c r="S1180" t="s">
        <v>8284</v>
      </c>
      <c r="T1180" t="s">
        <v>8337</v>
      </c>
      <c r="U1180" t="s">
        <v>8338</v>
      </c>
    </row>
    <row r="1181" spans="1:21" ht="43.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s="6">
        <f t="shared" si="90"/>
        <v>42275.386886574073</v>
      </c>
      <c r="L1181" s="6">
        <f t="shared" si="91"/>
        <v>42305.386886574073</v>
      </c>
      <c r="M1181" s="15">
        <f t="shared" si="92"/>
        <v>2015</v>
      </c>
      <c r="N1181" t="b">
        <v>0</v>
      </c>
      <c r="O1181">
        <v>5</v>
      </c>
      <c r="P1181" t="b">
        <v>0</v>
      </c>
      <c r="Q1181" s="8">
        <f t="shared" si="93"/>
        <v>5.3333333333333337E-2</v>
      </c>
      <c r="R1181" s="10">
        <f t="shared" si="94"/>
        <v>640</v>
      </c>
      <c r="S1181" t="s">
        <v>8284</v>
      </c>
      <c r="T1181" t="s">
        <v>8337</v>
      </c>
      <c r="U1181" t="s">
        <v>8338</v>
      </c>
    </row>
    <row r="1182" spans="1:21" ht="43.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s="6">
        <f t="shared" si="90"/>
        <v>41781.473541666666</v>
      </c>
      <c r="L1182" s="6">
        <f t="shared" si="91"/>
        <v>41818.473541666666</v>
      </c>
      <c r="M1182" s="15">
        <f t="shared" si="92"/>
        <v>2014</v>
      </c>
      <c r="N1182" t="b">
        <v>0</v>
      </c>
      <c r="O1182">
        <v>85</v>
      </c>
      <c r="P1182" t="b">
        <v>0</v>
      </c>
      <c r="Q1182" s="8">
        <f t="shared" si="93"/>
        <v>0.11749999999999999</v>
      </c>
      <c r="R1182" s="10">
        <f t="shared" si="94"/>
        <v>69.117647058823536</v>
      </c>
      <c r="S1182" t="s">
        <v>8284</v>
      </c>
      <c r="T1182" t="s">
        <v>8337</v>
      </c>
      <c r="U1182" t="s">
        <v>8338</v>
      </c>
    </row>
    <row r="1183" spans="1:21" ht="29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s="6">
        <f t="shared" si="90"/>
        <v>42034.006030092591</v>
      </c>
      <c r="L1183" s="6">
        <f t="shared" si="91"/>
        <v>42064.006030092591</v>
      </c>
      <c r="M1183" s="15">
        <f t="shared" si="92"/>
        <v>2015</v>
      </c>
      <c r="N1183" t="b">
        <v>0</v>
      </c>
      <c r="O1183">
        <v>3</v>
      </c>
      <c r="P1183" t="b">
        <v>0</v>
      </c>
      <c r="Q1183" s="8">
        <f t="shared" si="93"/>
        <v>8.0000000000000007E-5</v>
      </c>
      <c r="R1183" s="10">
        <f t="shared" si="94"/>
        <v>1.3333333333333333</v>
      </c>
      <c r="S1183" t="s">
        <v>8284</v>
      </c>
      <c r="T1183" t="s">
        <v>8337</v>
      </c>
      <c r="U1183" t="s">
        <v>8338</v>
      </c>
    </row>
    <row r="1184" spans="1:21" ht="58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s="6">
        <f t="shared" si="90"/>
        <v>42728.494074074071</v>
      </c>
      <c r="L1184" s="6">
        <f t="shared" si="91"/>
        <v>42747.362499999996</v>
      </c>
      <c r="M1184" s="15">
        <f t="shared" si="92"/>
        <v>2016</v>
      </c>
      <c r="N1184" t="b">
        <v>0</v>
      </c>
      <c r="O1184">
        <v>4</v>
      </c>
      <c r="P1184" t="b">
        <v>0</v>
      </c>
      <c r="Q1184" s="8">
        <f t="shared" si="93"/>
        <v>4.2000000000000003E-2</v>
      </c>
      <c r="R1184" s="10">
        <f t="shared" si="94"/>
        <v>10.5</v>
      </c>
      <c r="S1184" t="s">
        <v>8284</v>
      </c>
      <c r="T1184" t="s">
        <v>8337</v>
      </c>
      <c r="U1184" t="s">
        <v>8338</v>
      </c>
    </row>
    <row r="1185" spans="1:21" ht="43.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s="6">
        <f t="shared" si="90"/>
        <v>42656.528043981474</v>
      </c>
      <c r="L1185" s="6">
        <f t="shared" si="91"/>
        <v>42675.832638888889</v>
      </c>
      <c r="M1185" s="15">
        <f t="shared" si="92"/>
        <v>2016</v>
      </c>
      <c r="N1185" t="b">
        <v>0</v>
      </c>
      <c r="O1185">
        <v>3</v>
      </c>
      <c r="P1185" t="b">
        <v>0</v>
      </c>
      <c r="Q1185" s="8">
        <f t="shared" si="93"/>
        <v>0.04</v>
      </c>
      <c r="R1185" s="10">
        <f t="shared" si="94"/>
        <v>33.333333333333336</v>
      </c>
      <c r="S1185" t="s">
        <v>8284</v>
      </c>
      <c r="T1185" t="s">
        <v>8337</v>
      </c>
      <c r="U1185" t="s">
        <v>8338</v>
      </c>
    </row>
    <row r="1186" spans="1:21" ht="43.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s="6">
        <f t="shared" si="90"/>
        <v>42741.266331018516</v>
      </c>
      <c r="L1186" s="6">
        <f t="shared" si="91"/>
        <v>42772.266331018516</v>
      </c>
      <c r="M1186" s="15">
        <f t="shared" si="92"/>
        <v>2017</v>
      </c>
      <c r="N1186" t="b">
        <v>0</v>
      </c>
      <c r="O1186">
        <v>375</v>
      </c>
      <c r="P1186" t="b">
        <v>1</v>
      </c>
      <c r="Q1186" s="8">
        <f t="shared" si="93"/>
        <v>1.0493636363636363</v>
      </c>
      <c r="R1186" s="10">
        <f t="shared" si="94"/>
        <v>61.562666666666665</v>
      </c>
      <c r="S1186" t="s">
        <v>8285</v>
      </c>
      <c r="T1186" t="s">
        <v>8339</v>
      </c>
      <c r="U1186" t="s">
        <v>8340</v>
      </c>
    </row>
    <row r="1187" spans="1:21" ht="58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s="6">
        <f t="shared" si="90"/>
        <v>42130.531817129631</v>
      </c>
      <c r="L1187" s="6">
        <f t="shared" si="91"/>
        <v>42162.833333333336</v>
      </c>
      <c r="M1187" s="15">
        <f t="shared" si="92"/>
        <v>2015</v>
      </c>
      <c r="N1187" t="b">
        <v>0</v>
      </c>
      <c r="O1187">
        <v>111</v>
      </c>
      <c r="P1187" t="b">
        <v>1</v>
      </c>
      <c r="Q1187" s="8">
        <f t="shared" si="93"/>
        <v>1.0544</v>
      </c>
      <c r="R1187" s="10">
        <f t="shared" si="94"/>
        <v>118.73873873873873</v>
      </c>
      <c r="S1187" t="s">
        <v>8285</v>
      </c>
      <c r="T1187" t="s">
        <v>8339</v>
      </c>
      <c r="U1187" t="s">
        <v>8340</v>
      </c>
    </row>
    <row r="1188" spans="1:21" ht="43.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s="6">
        <f t="shared" si="90"/>
        <v>42123.530034722215</v>
      </c>
      <c r="L1188" s="6">
        <f t="shared" si="91"/>
        <v>42156.612499999996</v>
      </c>
      <c r="M1188" s="15">
        <f t="shared" si="92"/>
        <v>2015</v>
      </c>
      <c r="N1188" t="b">
        <v>0</v>
      </c>
      <c r="O1188">
        <v>123</v>
      </c>
      <c r="P1188" t="b">
        <v>1</v>
      </c>
      <c r="Q1188" s="8">
        <f t="shared" si="93"/>
        <v>1.0673333333333332</v>
      </c>
      <c r="R1188" s="10">
        <f t="shared" si="94"/>
        <v>65.081300813008127</v>
      </c>
      <c r="S1188" t="s">
        <v>8285</v>
      </c>
      <c r="T1188" t="s">
        <v>8339</v>
      </c>
      <c r="U1188" t="s">
        <v>8340</v>
      </c>
    </row>
    <row r="1189" spans="1:21" ht="58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s="6">
        <f t="shared" si="90"/>
        <v>42109.561608796292</v>
      </c>
      <c r="L1189" s="6">
        <f t="shared" si="91"/>
        <v>42141.416666666664</v>
      </c>
      <c r="M1189" s="15">
        <f t="shared" si="92"/>
        <v>2015</v>
      </c>
      <c r="N1189" t="b">
        <v>0</v>
      </c>
      <c r="O1189">
        <v>70</v>
      </c>
      <c r="P1189" t="b">
        <v>1</v>
      </c>
      <c r="Q1189" s="8">
        <f t="shared" si="93"/>
        <v>1.0412571428571429</v>
      </c>
      <c r="R1189" s="10">
        <f t="shared" si="94"/>
        <v>130.15714285714284</v>
      </c>
      <c r="S1189" t="s">
        <v>8285</v>
      </c>
      <c r="T1189" t="s">
        <v>8339</v>
      </c>
      <c r="U1189" t="s">
        <v>8340</v>
      </c>
    </row>
    <row r="1190" spans="1:21" ht="43.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s="6">
        <f t="shared" si="90"/>
        <v>42711.367361111108</v>
      </c>
      <c r="L1190" s="6">
        <f t="shared" si="91"/>
        <v>42732.367361111108</v>
      </c>
      <c r="M1190" s="15">
        <f t="shared" si="92"/>
        <v>2016</v>
      </c>
      <c r="N1190" t="b">
        <v>0</v>
      </c>
      <c r="O1190">
        <v>85</v>
      </c>
      <c r="P1190" t="b">
        <v>1</v>
      </c>
      <c r="Q1190" s="8">
        <f t="shared" si="93"/>
        <v>1.6054999999999999</v>
      </c>
      <c r="R1190" s="10">
        <f t="shared" si="94"/>
        <v>37.776470588235291</v>
      </c>
      <c r="S1190" t="s">
        <v>8285</v>
      </c>
      <c r="T1190" t="s">
        <v>8339</v>
      </c>
      <c r="U1190" t="s">
        <v>8340</v>
      </c>
    </row>
    <row r="1191" spans="1:21" ht="43.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s="6">
        <f t="shared" si="90"/>
        <v>42529.645775462959</v>
      </c>
      <c r="L1191" s="6">
        <f t="shared" si="91"/>
        <v>42550.645775462959</v>
      </c>
      <c r="M1191" s="15">
        <f t="shared" si="92"/>
        <v>2016</v>
      </c>
      <c r="N1191" t="b">
        <v>0</v>
      </c>
      <c r="O1191">
        <v>86</v>
      </c>
      <c r="P1191" t="b">
        <v>1</v>
      </c>
      <c r="Q1191" s="8">
        <f t="shared" si="93"/>
        <v>1.0777777777777777</v>
      </c>
      <c r="R1191" s="10">
        <f t="shared" si="94"/>
        <v>112.79069767441861</v>
      </c>
      <c r="S1191" t="s">
        <v>8285</v>
      </c>
      <c r="T1191" t="s">
        <v>8339</v>
      </c>
      <c r="U1191" t="s">
        <v>8340</v>
      </c>
    </row>
    <row r="1192" spans="1:21" ht="43.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s="6">
        <f t="shared" si="90"/>
        <v>41852.332465277774</v>
      </c>
      <c r="L1192" s="6">
        <f t="shared" si="91"/>
        <v>41882.332465277774</v>
      </c>
      <c r="M1192" s="15">
        <f t="shared" si="92"/>
        <v>2014</v>
      </c>
      <c r="N1192" t="b">
        <v>0</v>
      </c>
      <c r="O1192">
        <v>13</v>
      </c>
      <c r="P1192" t="b">
        <v>1</v>
      </c>
      <c r="Q1192" s="8">
        <f t="shared" si="93"/>
        <v>1.35</v>
      </c>
      <c r="R1192" s="10">
        <f t="shared" si="94"/>
        <v>51.92307692307692</v>
      </c>
      <c r="S1192" t="s">
        <v>8285</v>
      </c>
      <c r="T1192" t="s">
        <v>8339</v>
      </c>
      <c r="U1192" t="s">
        <v>8340</v>
      </c>
    </row>
    <row r="1193" spans="1:21" ht="43.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s="6">
        <f t="shared" si="90"/>
        <v>42419.270370370366</v>
      </c>
      <c r="L1193" s="6">
        <f t="shared" si="91"/>
        <v>42449.228703703702</v>
      </c>
      <c r="M1193" s="15">
        <f t="shared" si="92"/>
        <v>2016</v>
      </c>
      <c r="N1193" t="b">
        <v>0</v>
      </c>
      <c r="O1193">
        <v>33</v>
      </c>
      <c r="P1193" t="b">
        <v>1</v>
      </c>
      <c r="Q1193" s="8">
        <f t="shared" si="93"/>
        <v>1.0907407407407408</v>
      </c>
      <c r="R1193" s="10">
        <f t="shared" si="94"/>
        <v>89.242424242424249</v>
      </c>
      <c r="S1193" t="s">
        <v>8285</v>
      </c>
      <c r="T1193" t="s">
        <v>8339</v>
      </c>
      <c r="U1193" t="s">
        <v>8340</v>
      </c>
    </row>
    <row r="1194" spans="1:21" ht="29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s="6">
        <f t="shared" si="90"/>
        <v>42747.173356481479</v>
      </c>
      <c r="L1194" s="6">
        <f t="shared" si="91"/>
        <v>42777.173356481479</v>
      </c>
      <c r="M1194" s="15">
        <f t="shared" si="92"/>
        <v>2017</v>
      </c>
      <c r="N1194" t="b">
        <v>0</v>
      </c>
      <c r="O1194">
        <v>15</v>
      </c>
      <c r="P1194" t="b">
        <v>1</v>
      </c>
      <c r="Q1194" s="8">
        <f t="shared" si="93"/>
        <v>2.9</v>
      </c>
      <c r="R1194" s="10">
        <f t="shared" si="94"/>
        <v>19.333333333333332</v>
      </c>
      <c r="S1194" t="s">
        <v>8285</v>
      </c>
      <c r="T1194" t="s">
        <v>8339</v>
      </c>
      <c r="U1194" t="s">
        <v>8340</v>
      </c>
    </row>
    <row r="1195" spans="1:21" ht="58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s="6">
        <f t="shared" si="90"/>
        <v>42409.442743055552</v>
      </c>
      <c r="L1195" s="6">
        <f t="shared" si="91"/>
        <v>42469.401076388887</v>
      </c>
      <c r="M1195" s="15">
        <f t="shared" si="92"/>
        <v>2016</v>
      </c>
      <c r="N1195" t="b">
        <v>0</v>
      </c>
      <c r="O1195">
        <v>273</v>
      </c>
      <c r="P1195" t="b">
        <v>1</v>
      </c>
      <c r="Q1195" s="8">
        <f t="shared" si="93"/>
        <v>1.0395714285714286</v>
      </c>
      <c r="R1195" s="10">
        <f t="shared" si="94"/>
        <v>79.967032967032964</v>
      </c>
      <c r="S1195" t="s">
        <v>8285</v>
      </c>
      <c r="T1195" t="s">
        <v>8339</v>
      </c>
      <c r="U1195" t="s">
        <v>8340</v>
      </c>
    </row>
    <row r="1196" spans="1:21" ht="43.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s="6">
        <f t="shared" si="90"/>
        <v>42072.15484953703</v>
      </c>
      <c r="L1196" s="6">
        <f t="shared" si="91"/>
        <v>42102.15484953703</v>
      </c>
      <c r="M1196" s="15">
        <f t="shared" si="92"/>
        <v>2015</v>
      </c>
      <c r="N1196" t="b">
        <v>0</v>
      </c>
      <c r="O1196">
        <v>714</v>
      </c>
      <c r="P1196" t="b">
        <v>1</v>
      </c>
      <c r="Q1196" s="8">
        <f t="shared" si="93"/>
        <v>3.2223999999999999</v>
      </c>
      <c r="R1196" s="10">
        <f t="shared" si="94"/>
        <v>56.414565826330531</v>
      </c>
      <c r="S1196" t="s">
        <v>8285</v>
      </c>
      <c r="T1196" t="s">
        <v>8339</v>
      </c>
      <c r="U1196" t="s">
        <v>8340</v>
      </c>
    </row>
    <row r="1197" spans="1:21" ht="58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s="6">
        <f t="shared" si="90"/>
        <v>42298.014502314814</v>
      </c>
      <c r="L1197" s="6">
        <f t="shared" si="91"/>
        <v>42358.041666666664</v>
      </c>
      <c r="M1197" s="15">
        <f t="shared" si="92"/>
        <v>2015</v>
      </c>
      <c r="N1197" t="b">
        <v>0</v>
      </c>
      <c r="O1197">
        <v>170</v>
      </c>
      <c r="P1197" t="b">
        <v>1</v>
      </c>
      <c r="Q1197" s="8">
        <f t="shared" si="93"/>
        <v>1.35</v>
      </c>
      <c r="R1197" s="10">
        <f t="shared" si="94"/>
        <v>79.411764705882348</v>
      </c>
      <c r="S1197" t="s">
        <v>8285</v>
      </c>
      <c r="T1197" t="s">
        <v>8339</v>
      </c>
      <c r="U1197" t="s">
        <v>8340</v>
      </c>
    </row>
    <row r="1198" spans="1:21" ht="29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s="6">
        <f t="shared" si="90"/>
        <v>42326.485405092586</v>
      </c>
      <c r="L1198" s="6">
        <f t="shared" si="91"/>
        <v>42356.485405092586</v>
      </c>
      <c r="M1198" s="15">
        <f t="shared" si="92"/>
        <v>2015</v>
      </c>
      <c r="N1198" t="b">
        <v>0</v>
      </c>
      <c r="O1198">
        <v>512</v>
      </c>
      <c r="P1198" t="b">
        <v>1</v>
      </c>
      <c r="Q1198" s="8">
        <f t="shared" si="93"/>
        <v>2.6991034482758622</v>
      </c>
      <c r="R1198" s="10">
        <f t="shared" si="94"/>
        <v>76.439453125</v>
      </c>
      <c r="S1198" t="s">
        <v>8285</v>
      </c>
      <c r="T1198" t="s">
        <v>8339</v>
      </c>
      <c r="U1198" t="s">
        <v>8340</v>
      </c>
    </row>
    <row r="1199" spans="1:21" ht="58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s="6">
        <f t="shared" si="90"/>
        <v>42503.331412037034</v>
      </c>
      <c r="L1199" s="6">
        <f t="shared" si="91"/>
        <v>42533.915972222218</v>
      </c>
      <c r="M1199" s="15">
        <f t="shared" si="92"/>
        <v>2016</v>
      </c>
      <c r="N1199" t="b">
        <v>0</v>
      </c>
      <c r="O1199">
        <v>314</v>
      </c>
      <c r="P1199" t="b">
        <v>1</v>
      </c>
      <c r="Q1199" s="8">
        <f t="shared" si="93"/>
        <v>2.5329333333333333</v>
      </c>
      <c r="R1199" s="10">
        <f t="shared" si="94"/>
        <v>121</v>
      </c>
      <c r="S1199" t="s">
        <v>8285</v>
      </c>
      <c r="T1199" t="s">
        <v>8339</v>
      </c>
      <c r="U1199" t="s">
        <v>8340</v>
      </c>
    </row>
    <row r="1200" spans="1:21" ht="43.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s="6">
        <f t="shared" si="90"/>
        <v>42333.285717592589</v>
      </c>
      <c r="L1200" s="6">
        <f t="shared" si="91"/>
        <v>42368.791666666664</v>
      </c>
      <c r="M1200" s="15">
        <f t="shared" si="92"/>
        <v>2015</v>
      </c>
      <c r="N1200" t="b">
        <v>0</v>
      </c>
      <c r="O1200">
        <v>167</v>
      </c>
      <c r="P1200" t="b">
        <v>1</v>
      </c>
      <c r="Q1200" s="8">
        <f t="shared" si="93"/>
        <v>2.6059999999999999</v>
      </c>
      <c r="R1200" s="10">
        <f t="shared" si="94"/>
        <v>54.616766467065865</v>
      </c>
      <c r="S1200" t="s">
        <v>8285</v>
      </c>
      <c r="T1200" t="s">
        <v>8339</v>
      </c>
      <c r="U1200" t="s">
        <v>8340</v>
      </c>
    </row>
    <row r="1201" spans="1:21" ht="43.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s="6">
        <f t="shared" si="90"/>
        <v>42161.437499999993</v>
      </c>
      <c r="L1201" s="6">
        <f t="shared" si="91"/>
        <v>42193.437499999993</v>
      </c>
      <c r="M1201" s="15">
        <f t="shared" si="92"/>
        <v>2015</v>
      </c>
      <c r="N1201" t="b">
        <v>0</v>
      </c>
      <c r="O1201">
        <v>9</v>
      </c>
      <c r="P1201" t="b">
        <v>1</v>
      </c>
      <c r="Q1201" s="8">
        <f t="shared" si="93"/>
        <v>1.0131677953348381</v>
      </c>
      <c r="R1201" s="10">
        <f t="shared" si="94"/>
        <v>299.22222222222223</v>
      </c>
      <c r="S1201" t="s">
        <v>8285</v>
      </c>
      <c r="T1201" t="s">
        <v>8339</v>
      </c>
      <c r="U1201" t="s">
        <v>8340</v>
      </c>
    </row>
    <row r="1202" spans="1:21" ht="43.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s="6">
        <f t="shared" si="90"/>
        <v>42089.144166666665</v>
      </c>
      <c r="L1202" s="6">
        <f t="shared" si="91"/>
        <v>42110.144166666665</v>
      </c>
      <c r="M1202" s="15">
        <f t="shared" si="92"/>
        <v>2015</v>
      </c>
      <c r="N1202" t="b">
        <v>0</v>
      </c>
      <c r="O1202">
        <v>103</v>
      </c>
      <c r="P1202" t="b">
        <v>1</v>
      </c>
      <c r="Q1202" s="8">
        <f t="shared" si="93"/>
        <v>1.2560416666666667</v>
      </c>
      <c r="R1202" s="10">
        <f t="shared" si="94"/>
        <v>58.533980582524272</v>
      </c>
      <c r="S1202" t="s">
        <v>8285</v>
      </c>
      <c r="T1202" t="s">
        <v>8339</v>
      </c>
      <c r="U1202" t="s">
        <v>8340</v>
      </c>
    </row>
    <row r="1203" spans="1:21" ht="43.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s="6">
        <f t="shared" si="90"/>
        <v>42536.273680555554</v>
      </c>
      <c r="L1203" s="6">
        <f t="shared" si="91"/>
        <v>42566.273680555554</v>
      </c>
      <c r="M1203" s="15">
        <f t="shared" si="92"/>
        <v>2016</v>
      </c>
      <c r="N1203" t="b">
        <v>0</v>
      </c>
      <c r="O1203">
        <v>111</v>
      </c>
      <c r="P1203" t="b">
        <v>1</v>
      </c>
      <c r="Q1203" s="8">
        <f t="shared" si="93"/>
        <v>1.0243783333333334</v>
      </c>
      <c r="R1203" s="10">
        <f t="shared" si="94"/>
        <v>55.371801801801809</v>
      </c>
      <c r="S1203" t="s">
        <v>8285</v>
      </c>
      <c r="T1203" t="s">
        <v>8339</v>
      </c>
      <c r="U1203" t="s">
        <v>8340</v>
      </c>
    </row>
    <row r="1204" spans="1:21" ht="58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s="6">
        <f t="shared" si="90"/>
        <v>42151.95548611111</v>
      </c>
      <c r="L1204" s="6">
        <f t="shared" si="91"/>
        <v>42181.95548611111</v>
      </c>
      <c r="M1204" s="15">
        <f t="shared" si="92"/>
        <v>2015</v>
      </c>
      <c r="N1204" t="b">
        <v>0</v>
      </c>
      <c r="O1204">
        <v>271</v>
      </c>
      <c r="P1204" t="b">
        <v>1</v>
      </c>
      <c r="Q1204" s="8">
        <f t="shared" si="93"/>
        <v>1.99244</v>
      </c>
      <c r="R1204" s="10">
        <f t="shared" si="94"/>
        <v>183.80442804428046</v>
      </c>
      <c r="S1204" t="s">
        <v>8285</v>
      </c>
      <c r="T1204" t="s">
        <v>8339</v>
      </c>
      <c r="U1204" t="s">
        <v>8340</v>
      </c>
    </row>
    <row r="1205" spans="1:21" ht="43.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s="6">
        <f t="shared" si="90"/>
        <v>42125.2815625</v>
      </c>
      <c r="L1205" s="6">
        <f t="shared" si="91"/>
        <v>42155.2815625</v>
      </c>
      <c r="M1205" s="15">
        <f t="shared" si="92"/>
        <v>2015</v>
      </c>
      <c r="N1205" t="b">
        <v>0</v>
      </c>
      <c r="O1205">
        <v>101</v>
      </c>
      <c r="P1205" t="b">
        <v>1</v>
      </c>
      <c r="Q1205" s="8">
        <f t="shared" si="93"/>
        <v>1.0245398773006136</v>
      </c>
      <c r="R1205" s="10">
        <f t="shared" si="94"/>
        <v>165.34653465346534</v>
      </c>
      <c r="S1205" t="s">
        <v>8285</v>
      </c>
      <c r="T1205" t="s">
        <v>8339</v>
      </c>
      <c r="U1205" t="s">
        <v>8340</v>
      </c>
    </row>
    <row r="1206" spans="1:21" ht="43.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s="6">
        <f t="shared" si="90"/>
        <v>42297.414733796293</v>
      </c>
      <c r="L1206" s="6">
        <f t="shared" si="91"/>
        <v>42341.874999999993</v>
      </c>
      <c r="M1206" s="15">
        <f t="shared" si="92"/>
        <v>2015</v>
      </c>
      <c r="N1206" t="b">
        <v>0</v>
      </c>
      <c r="O1206">
        <v>57</v>
      </c>
      <c r="P1206" t="b">
        <v>1</v>
      </c>
      <c r="Q1206" s="8">
        <f t="shared" si="93"/>
        <v>1.0294615384615384</v>
      </c>
      <c r="R1206" s="10">
        <f t="shared" si="94"/>
        <v>234.78947368421052</v>
      </c>
      <c r="S1206" t="s">
        <v>8285</v>
      </c>
      <c r="T1206" t="s">
        <v>8339</v>
      </c>
      <c r="U1206" t="s">
        <v>8340</v>
      </c>
    </row>
    <row r="1207" spans="1:21" ht="43.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s="6">
        <f t="shared" si="90"/>
        <v>42138.173043981478</v>
      </c>
      <c r="L1207" s="6">
        <f t="shared" si="91"/>
        <v>42168.173043981478</v>
      </c>
      <c r="M1207" s="15">
        <f t="shared" si="92"/>
        <v>2015</v>
      </c>
      <c r="N1207" t="b">
        <v>0</v>
      </c>
      <c r="O1207">
        <v>62</v>
      </c>
      <c r="P1207" t="b">
        <v>1</v>
      </c>
      <c r="Q1207" s="8">
        <f t="shared" si="93"/>
        <v>1.0086153846153847</v>
      </c>
      <c r="R1207" s="10">
        <f t="shared" si="94"/>
        <v>211.48387096774192</v>
      </c>
      <c r="S1207" t="s">
        <v>8285</v>
      </c>
      <c r="T1207" t="s">
        <v>8339</v>
      </c>
      <c r="U1207" t="s">
        <v>8340</v>
      </c>
    </row>
    <row r="1208" spans="1:21" ht="58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s="6">
        <f t="shared" si="90"/>
        <v>42772.442743055552</v>
      </c>
      <c r="L1208" s="6">
        <f t="shared" si="91"/>
        <v>42805.228472222218</v>
      </c>
      <c r="M1208" s="15">
        <f t="shared" si="92"/>
        <v>2017</v>
      </c>
      <c r="N1208" t="b">
        <v>0</v>
      </c>
      <c r="O1208">
        <v>32</v>
      </c>
      <c r="P1208" t="b">
        <v>1</v>
      </c>
      <c r="Q1208" s="8">
        <f t="shared" si="93"/>
        <v>1.1499999999999999</v>
      </c>
      <c r="R1208" s="10">
        <f t="shared" si="94"/>
        <v>32.34375</v>
      </c>
      <c r="S1208" t="s">
        <v>8285</v>
      </c>
      <c r="T1208" t="s">
        <v>8339</v>
      </c>
      <c r="U1208" t="s">
        <v>8340</v>
      </c>
    </row>
    <row r="1209" spans="1:21" ht="29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s="6">
        <f t="shared" si="90"/>
        <v>42430.096909722219</v>
      </c>
      <c r="L1209" s="6">
        <f t="shared" si="91"/>
        <v>42460.083333333336</v>
      </c>
      <c r="M1209" s="15">
        <f t="shared" si="92"/>
        <v>2016</v>
      </c>
      <c r="N1209" t="b">
        <v>0</v>
      </c>
      <c r="O1209">
        <v>141</v>
      </c>
      <c r="P1209" t="b">
        <v>1</v>
      </c>
      <c r="Q1209" s="8">
        <f t="shared" si="93"/>
        <v>1.0416766467065868</v>
      </c>
      <c r="R1209" s="10">
        <f t="shared" si="94"/>
        <v>123.37588652482269</v>
      </c>
      <c r="S1209" t="s">
        <v>8285</v>
      </c>
      <c r="T1209" t="s">
        <v>8339</v>
      </c>
      <c r="U1209" t="s">
        <v>8340</v>
      </c>
    </row>
    <row r="1210" spans="1:21" ht="58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s="6">
        <f t="shared" si="90"/>
        <v>42423.375740740739</v>
      </c>
      <c r="L1210" s="6">
        <f t="shared" si="91"/>
        <v>42453.334074074075</v>
      </c>
      <c r="M1210" s="15">
        <f t="shared" si="92"/>
        <v>2016</v>
      </c>
      <c r="N1210" t="b">
        <v>0</v>
      </c>
      <c r="O1210">
        <v>75</v>
      </c>
      <c r="P1210" t="b">
        <v>1</v>
      </c>
      <c r="Q1210" s="8">
        <f t="shared" si="93"/>
        <v>1.5529999999999999</v>
      </c>
      <c r="R1210" s="10">
        <f t="shared" si="94"/>
        <v>207.06666666666666</v>
      </c>
      <c r="S1210" t="s">
        <v>8285</v>
      </c>
      <c r="T1210" t="s">
        <v>8339</v>
      </c>
      <c r="U1210" t="s">
        <v>8340</v>
      </c>
    </row>
    <row r="1211" spans="1:21" ht="43.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s="6">
        <f t="shared" si="90"/>
        <v>42761.512789351851</v>
      </c>
      <c r="L1211" s="6">
        <f t="shared" si="91"/>
        <v>42791.512789351851</v>
      </c>
      <c r="M1211" s="15">
        <f t="shared" si="92"/>
        <v>2017</v>
      </c>
      <c r="N1211" t="b">
        <v>0</v>
      </c>
      <c r="O1211">
        <v>46</v>
      </c>
      <c r="P1211" t="b">
        <v>1</v>
      </c>
      <c r="Q1211" s="8">
        <f t="shared" si="93"/>
        <v>1.06</v>
      </c>
      <c r="R1211" s="10">
        <f t="shared" si="94"/>
        <v>138.2608695652174</v>
      </c>
      <c r="S1211" t="s">
        <v>8285</v>
      </c>
      <c r="T1211" t="s">
        <v>8339</v>
      </c>
      <c r="U1211" t="s">
        <v>8340</v>
      </c>
    </row>
    <row r="1212" spans="1:21" ht="29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s="6">
        <f t="shared" si="90"/>
        <v>42132.608472222222</v>
      </c>
      <c r="L1212" s="6">
        <f t="shared" si="91"/>
        <v>42155.541666666664</v>
      </c>
      <c r="M1212" s="15">
        <f t="shared" si="92"/>
        <v>2015</v>
      </c>
      <c r="N1212" t="b">
        <v>0</v>
      </c>
      <c r="O1212">
        <v>103</v>
      </c>
      <c r="P1212" t="b">
        <v>1</v>
      </c>
      <c r="Q1212" s="8">
        <f t="shared" si="93"/>
        <v>2.5431499999999998</v>
      </c>
      <c r="R1212" s="10">
        <f t="shared" si="94"/>
        <v>493.81553398058253</v>
      </c>
      <c r="S1212" t="s">
        <v>8285</v>
      </c>
      <c r="T1212" t="s">
        <v>8339</v>
      </c>
      <c r="U1212" t="s">
        <v>8340</v>
      </c>
    </row>
    <row r="1213" spans="1:21" ht="43.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s="6">
        <f t="shared" si="90"/>
        <v>42515.533113425925</v>
      </c>
      <c r="L1213" s="6">
        <f t="shared" si="91"/>
        <v>42530.533113425925</v>
      </c>
      <c r="M1213" s="15">
        <f t="shared" si="92"/>
        <v>2016</v>
      </c>
      <c r="N1213" t="b">
        <v>0</v>
      </c>
      <c r="O1213">
        <v>6</v>
      </c>
      <c r="P1213" t="b">
        <v>1</v>
      </c>
      <c r="Q1213" s="8">
        <f t="shared" si="93"/>
        <v>1.0109999999999999</v>
      </c>
      <c r="R1213" s="10">
        <f t="shared" si="94"/>
        <v>168.5</v>
      </c>
      <c r="S1213" t="s">
        <v>8285</v>
      </c>
      <c r="T1213" t="s">
        <v>8339</v>
      </c>
      <c r="U1213" t="s">
        <v>8340</v>
      </c>
    </row>
    <row r="1214" spans="1:21" ht="58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s="6">
        <f t="shared" si="90"/>
        <v>42318.616840277777</v>
      </c>
      <c r="L1214" s="6">
        <f t="shared" si="91"/>
        <v>42334.708333333336</v>
      </c>
      <c r="M1214" s="15">
        <f t="shared" si="92"/>
        <v>2015</v>
      </c>
      <c r="N1214" t="b">
        <v>0</v>
      </c>
      <c r="O1214">
        <v>83</v>
      </c>
      <c r="P1214" t="b">
        <v>1</v>
      </c>
      <c r="Q1214" s="8">
        <f t="shared" si="93"/>
        <v>1.2904</v>
      </c>
      <c r="R1214" s="10">
        <f t="shared" si="94"/>
        <v>38.867469879518069</v>
      </c>
      <c r="S1214" t="s">
        <v>8285</v>
      </c>
      <c r="T1214" t="s">
        <v>8339</v>
      </c>
      <c r="U1214" t="s">
        <v>8340</v>
      </c>
    </row>
    <row r="1215" spans="1:21" ht="58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s="6">
        <f t="shared" si="90"/>
        <v>42731.422453703701</v>
      </c>
      <c r="L1215" s="6">
        <f t="shared" si="91"/>
        <v>42766.422453703701</v>
      </c>
      <c r="M1215" s="15">
        <f t="shared" si="92"/>
        <v>2016</v>
      </c>
      <c r="N1215" t="b">
        <v>0</v>
      </c>
      <c r="O1215">
        <v>108</v>
      </c>
      <c r="P1215" t="b">
        <v>1</v>
      </c>
      <c r="Q1215" s="8">
        <f t="shared" si="93"/>
        <v>1.0223076923076924</v>
      </c>
      <c r="R1215" s="10">
        <f t="shared" si="94"/>
        <v>61.527777777777779</v>
      </c>
      <c r="S1215" t="s">
        <v>8285</v>
      </c>
      <c r="T1215" t="s">
        <v>8339</v>
      </c>
      <c r="U1215" t="s">
        <v>8340</v>
      </c>
    </row>
    <row r="1216" spans="1:21" ht="58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s="6">
        <f t="shared" si="90"/>
        <v>42104.507002314807</v>
      </c>
      <c r="L1216" s="6">
        <f t="shared" si="91"/>
        <v>42164.507002314807</v>
      </c>
      <c r="M1216" s="15">
        <f t="shared" si="92"/>
        <v>2015</v>
      </c>
      <c r="N1216" t="b">
        <v>0</v>
      </c>
      <c r="O1216">
        <v>25</v>
      </c>
      <c r="P1216" t="b">
        <v>1</v>
      </c>
      <c r="Q1216" s="8">
        <f t="shared" si="93"/>
        <v>1.3180000000000001</v>
      </c>
      <c r="R1216" s="10">
        <f t="shared" si="94"/>
        <v>105.44</v>
      </c>
      <c r="S1216" t="s">
        <v>8285</v>
      </c>
      <c r="T1216" t="s">
        <v>8339</v>
      </c>
      <c r="U1216" t="s">
        <v>8340</v>
      </c>
    </row>
    <row r="1217" spans="1:21" ht="43.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s="6">
        <f t="shared" si="90"/>
        <v>41759.589768518512</v>
      </c>
      <c r="L1217" s="6">
        <f t="shared" si="91"/>
        <v>41789.589768518512</v>
      </c>
      <c r="M1217" s="15">
        <f t="shared" si="92"/>
        <v>2014</v>
      </c>
      <c r="N1217" t="b">
        <v>0</v>
      </c>
      <c r="O1217">
        <v>549</v>
      </c>
      <c r="P1217" t="b">
        <v>1</v>
      </c>
      <c r="Q1217" s="8">
        <f t="shared" si="93"/>
        <v>7.8608020000000005</v>
      </c>
      <c r="R1217" s="10">
        <f t="shared" si="94"/>
        <v>71.592003642987251</v>
      </c>
      <c r="S1217" t="s">
        <v>8285</v>
      </c>
      <c r="T1217" t="s">
        <v>8339</v>
      </c>
      <c r="U1217" t="s">
        <v>8340</v>
      </c>
    </row>
    <row r="1218" spans="1:21" ht="29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s="6">
        <f t="shared" si="90"/>
        <v>42247.283067129632</v>
      </c>
      <c r="L1218" s="6">
        <f t="shared" si="91"/>
        <v>42279.627083333333</v>
      </c>
      <c r="M1218" s="15">
        <f t="shared" si="92"/>
        <v>2015</v>
      </c>
      <c r="N1218" t="b">
        <v>0</v>
      </c>
      <c r="O1218">
        <v>222</v>
      </c>
      <c r="P1218" t="b">
        <v>1</v>
      </c>
      <c r="Q1218" s="8">
        <f t="shared" si="93"/>
        <v>1.4570000000000001</v>
      </c>
      <c r="R1218" s="10">
        <f t="shared" si="94"/>
        <v>91.882882882882882</v>
      </c>
      <c r="S1218" t="s">
        <v>8285</v>
      </c>
      <c r="T1218" t="s">
        <v>8339</v>
      </c>
      <c r="U1218" t="s">
        <v>8340</v>
      </c>
    </row>
    <row r="1219" spans="1:21" ht="43.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s="6">
        <f t="shared" ref="K1219:K1282" si="95">(J1219/86400)+25569+(-8/24)</f>
        <v>42535.4761574074</v>
      </c>
      <c r="L1219" s="6">
        <f t="shared" ref="L1219:L1282" si="96">(I1219/86400)+25569+(-8/24)</f>
        <v>42565.4761574074</v>
      </c>
      <c r="M1219" s="15">
        <f t="shared" ref="M1219:M1282" si="97">YEAR(K1219)</f>
        <v>2016</v>
      </c>
      <c r="N1219" t="b">
        <v>0</v>
      </c>
      <c r="O1219">
        <v>183</v>
      </c>
      <c r="P1219" t="b">
        <v>1</v>
      </c>
      <c r="Q1219" s="8">
        <f t="shared" ref="Q1219:Q1282" si="98">E1219/D1219</f>
        <v>1.026</v>
      </c>
      <c r="R1219" s="10">
        <f t="shared" ref="R1219:R1282" si="99">IFERROR(E1219/O1219,0)</f>
        <v>148.57377049180329</v>
      </c>
      <c r="S1219" t="s">
        <v>8285</v>
      </c>
      <c r="T1219" t="s">
        <v>8339</v>
      </c>
      <c r="U1219" t="s">
        <v>8340</v>
      </c>
    </row>
    <row r="1220" spans="1:21" ht="58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s="6">
        <f t="shared" si="95"/>
        <v>42278.328703703701</v>
      </c>
      <c r="L1220" s="6">
        <f t="shared" si="96"/>
        <v>42308.791666666664</v>
      </c>
      <c r="M1220" s="15">
        <f t="shared" si="97"/>
        <v>2015</v>
      </c>
      <c r="N1220" t="b">
        <v>0</v>
      </c>
      <c r="O1220">
        <v>89</v>
      </c>
      <c r="P1220" t="b">
        <v>1</v>
      </c>
      <c r="Q1220" s="8">
        <f t="shared" si="98"/>
        <v>1.7227777777777777</v>
      </c>
      <c r="R1220" s="10">
        <f t="shared" si="99"/>
        <v>174.2134831460674</v>
      </c>
      <c r="S1220" t="s">
        <v>8285</v>
      </c>
      <c r="T1220" t="s">
        <v>8339</v>
      </c>
      <c r="U1220" t="s">
        <v>8340</v>
      </c>
    </row>
    <row r="1221" spans="1:21" ht="29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s="6">
        <f t="shared" si="95"/>
        <v>42633.128622685188</v>
      </c>
      <c r="L1221" s="6">
        <f t="shared" si="96"/>
        <v>42663.128622685188</v>
      </c>
      <c r="M1221" s="15">
        <f t="shared" si="97"/>
        <v>2016</v>
      </c>
      <c r="N1221" t="b">
        <v>0</v>
      </c>
      <c r="O1221">
        <v>253</v>
      </c>
      <c r="P1221" t="b">
        <v>1</v>
      </c>
      <c r="Q1221" s="8">
        <f t="shared" si="98"/>
        <v>1.5916819571865444</v>
      </c>
      <c r="R1221" s="10">
        <f t="shared" si="99"/>
        <v>102.86166007905139</v>
      </c>
      <c r="S1221" t="s">
        <v>8285</v>
      </c>
      <c r="T1221" t="s">
        <v>8339</v>
      </c>
      <c r="U1221" t="s">
        <v>8340</v>
      </c>
    </row>
    <row r="1222" spans="1:21" ht="43.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s="6">
        <f t="shared" si="95"/>
        <v>42211.295277777775</v>
      </c>
      <c r="L1222" s="6">
        <f t="shared" si="96"/>
        <v>42241.295277777775</v>
      </c>
      <c r="M1222" s="15">
        <f t="shared" si="97"/>
        <v>2015</v>
      </c>
      <c r="N1222" t="b">
        <v>0</v>
      </c>
      <c r="O1222">
        <v>140</v>
      </c>
      <c r="P1222" t="b">
        <v>1</v>
      </c>
      <c r="Q1222" s="8">
        <f t="shared" si="98"/>
        <v>1.0376666666666667</v>
      </c>
      <c r="R1222" s="10">
        <f t="shared" si="99"/>
        <v>111.17857142857143</v>
      </c>
      <c r="S1222" t="s">
        <v>8285</v>
      </c>
      <c r="T1222" t="s">
        <v>8339</v>
      </c>
      <c r="U1222" t="s">
        <v>8340</v>
      </c>
    </row>
    <row r="1223" spans="1:21" ht="43.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s="6">
        <f t="shared" si="95"/>
        <v>42680.142222222225</v>
      </c>
      <c r="L1223" s="6">
        <f t="shared" si="96"/>
        <v>42707.666666666664</v>
      </c>
      <c r="M1223" s="15">
        <f t="shared" si="97"/>
        <v>2016</v>
      </c>
      <c r="N1223" t="b">
        <v>0</v>
      </c>
      <c r="O1223">
        <v>103</v>
      </c>
      <c r="P1223" t="b">
        <v>1</v>
      </c>
      <c r="Q1223" s="8">
        <f t="shared" si="98"/>
        <v>1.1140954545454547</v>
      </c>
      <c r="R1223" s="10">
        <f t="shared" si="99"/>
        <v>23.796213592233013</v>
      </c>
      <c r="S1223" t="s">
        <v>8285</v>
      </c>
      <c r="T1223" t="s">
        <v>8339</v>
      </c>
      <c r="U1223" t="s">
        <v>8340</v>
      </c>
    </row>
    <row r="1224" spans="1:21" ht="29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s="6">
        <f t="shared" si="95"/>
        <v>42430.387118055551</v>
      </c>
      <c r="L1224" s="6">
        <f t="shared" si="96"/>
        <v>42460.833333333336</v>
      </c>
      <c r="M1224" s="15">
        <f t="shared" si="97"/>
        <v>2016</v>
      </c>
      <c r="N1224" t="b">
        <v>0</v>
      </c>
      <c r="O1224">
        <v>138</v>
      </c>
      <c r="P1224" t="b">
        <v>1</v>
      </c>
      <c r="Q1224" s="8">
        <f t="shared" si="98"/>
        <v>2.80375</v>
      </c>
      <c r="R1224" s="10">
        <f t="shared" si="99"/>
        <v>81.268115942028984</v>
      </c>
      <c r="S1224" t="s">
        <v>8285</v>
      </c>
      <c r="T1224" t="s">
        <v>8339</v>
      </c>
      <c r="U1224" t="s">
        <v>8340</v>
      </c>
    </row>
    <row r="1225" spans="1:21" ht="43.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s="6">
        <f t="shared" si="95"/>
        <v>42653.843854166662</v>
      </c>
      <c r="L1225" s="6">
        <f t="shared" si="96"/>
        <v>42683.885520833333</v>
      </c>
      <c r="M1225" s="15">
        <f t="shared" si="97"/>
        <v>2016</v>
      </c>
      <c r="N1225" t="b">
        <v>0</v>
      </c>
      <c r="O1225">
        <v>191</v>
      </c>
      <c r="P1225" t="b">
        <v>1</v>
      </c>
      <c r="Q1225" s="8">
        <f t="shared" si="98"/>
        <v>1.1210606060606061</v>
      </c>
      <c r="R1225" s="10">
        <f t="shared" si="99"/>
        <v>116.21465968586388</v>
      </c>
      <c r="S1225" t="s">
        <v>8285</v>
      </c>
      <c r="T1225" t="s">
        <v>8339</v>
      </c>
      <c r="U1225" t="s">
        <v>8340</v>
      </c>
    </row>
    <row r="1226" spans="1:21" ht="29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s="6">
        <f t="shared" si="95"/>
        <v>41736.216458333329</v>
      </c>
      <c r="L1226" s="6">
        <f t="shared" si="96"/>
        <v>41796.216458333329</v>
      </c>
      <c r="M1226" s="15">
        <f t="shared" si="97"/>
        <v>2014</v>
      </c>
      <c r="N1226" t="b">
        <v>0</v>
      </c>
      <c r="O1226">
        <v>18</v>
      </c>
      <c r="P1226" t="b">
        <v>0</v>
      </c>
      <c r="Q1226" s="8">
        <f t="shared" si="98"/>
        <v>7.0666666666666669E-2</v>
      </c>
      <c r="R1226" s="10">
        <f t="shared" si="99"/>
        <v>58.888888888888886</v>
      </c>
      <c r="S1226" t="s">
        <v>8286</v>
      </c>
      <c r="T1226" t="s">
        <v>8326</v>
      </c>
      <c r="U1226" t="s">
        <v>8341</v>
      </c>
    </row>
    <row r="1227" spans="1:21" ht="43.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s="6">
        <f t="shared" si="95"/>
        <v>41509.572662037033</v>
      </c>
      <c r="L1227" s="6">
        <f t="shared" si="96"/>
        <v>41569.572662037033</v>
      </c>
      <c r="M1227" s="15">
        <f t="shared" si="97"/>
        <v>2013</v>
      </c>
      <c r="N1227" t="b">
        <v>0</v>
      </c>
      <c r="O1227">
        <v>3</v>
      </c>
      <c r="P1227" t="b">
        <v>0</v>
      </c>
      <c r="Q1227" s="8">
        <f t="shared" si="98"/>
        <v>4.3999999999999997E-2</v>
      </c>
      <c r="R1227" s="10">
        <f t="shared" si="99"/>
        <v>44</v>
      </c>
      <c r="S1227" t="s">
        <v>8286</v>
      </c>
      <c r="T1227" t="s">
        <v>8326</v>
      </c>
      <c r="U1227" t="s">
        <v>8341</v>
      </c>
    </row>
    <row r="1228" spans="1:21" ht="43.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s="6">
        <f t="shared" si="95"/>
        <v>41715.541446759256</v>
      </c>
      <c r="L1228" s="6">
        <f t="shared" si="96"/>
        <v>41749.708333333328</v>
      </c>
      <c r="M1228" s="15">
        <f t="shared" si="97"/>
        <v>2014</v>
      </c>
      <c r="N1228" t="b">
        <v>0</v>
      </c>
      <c r="O1228">
        <v>40</v>
      </c>
      <c r="P1228" t="b">
        <v>0</v>
      </c>
      <c r="Q1228" s="8">
        <f t="shared" si="98"/>
        <v>3.8739999999999997E-2</v>
      </c>
      <c r="R1228" s="10">
        <f t="shared" si="99"/>
        <v>48.424999999999997</v>
      </c>
      <c r="S1228" t="s">
        <v>8286</v>
      </c>
      <c r="T1228" t="s">
        <v>8326</v>
      </c>
      <c r="U1228" t="s">
        <v>8341</v>
      </c>
    </row>
    <row r="1229" spans="1:21" ht="43.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s="6">
        <f t="shared" si="95"/>
        <v>41827.585833333331</v>
      </c>
      <c r="L1229" s="6">
        <f t="shared" si="96"/>
        <v>41857.958333333328</v>
      </c>
      <c r="M1229" s="15">
        <f t="shared" si="97"/>
        <v>2014</v>
      </c>
      <c r="N1229" t="b">
        <v>0</v>
      </c>
      <c r="O1229">
        <v>0</v>
      </c>
      <c r="P1229" t="b">
        <v>0</v>
      </c>
      <c r="Q1229" s="8">
        <f t="shared" si="98"/>
        <v>0</v>
      </c>
      <c r="R1229" s="10">
        <f t="shared" si="99"/>
        <v>0</v>
      </c>
      <c r="S1229" t="s">
        <v>8286</v>
      </c>
      <c r="T1229" t="s">
        <v>8326</v>
      </c>
      <c r="U1229" t="s">
        <v>8341</v>
      </c>
    </row>
    <row r="1230" spans="1:21" ht="43.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s="6">
        <f t="shared" si="95"/>
        <v>40754.395925925921</v>
      </c>
      <c r="L1230" s="6">
        <f t="shared" si="96"/>
        <v>40814.395925925921</v>
      </c>
      <c r="M1230" s="15">
        <f t="shared" si="97"/>
        <v>2011</v>
      </c>
      <c r="N1230" t="b">
        <v>0</v>
      </c>
      <c r="O1230">
        <v>24</v>
      </c>
      <c r="P1230" t="b">
        <v>0</v>
      </c>
      <c r="Q1230" s="8">
        <f t="shared" si="98"/>
        <v>0.29299999999999998</v>
      </c>
      <c r="R1230" s="10">
        <f t="shared" si="99"/>
        <v>61.041666666666664</v>
      </c>
      <c r="S1230" t="s">
        <v>8286</v>
      </c>
      <c r="T1230" t="s">
        <v>8326</v>
      </c>
      <c r="U1230" t="s">
        <v>8341</v>
      </c>
    </row>
    <row r="1231" spans="1:21" ht="58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s="6">
        <f t="shared" si="95"/>
        <v>40985.126469907402</v>
      </c>
      <c r="L1231" s="6">
        <f t="shared" si="96"/>
        <v>41015.333333333328</v>
      </c>
      <c r="M1231" s="15">
        <f t="shared" si="97"/>
        <v>2012</v>
      </c>
      <c r="N1231" t="b">
        <v>0</v>
      </c>
      <c r="O1231">
        <v>1</v>
      </c>
      <c r="P1231" t="b">
        <v>0</v>
      </c>
      <c r="Q1231" s="8">
        <f t="shared" si="98"/>
        <v>9.0909090909090905E-3</v>
      </c>
      <c r="R1231" s="10">
        <f t="shared" si="99"/>
        <v>25</v>
      </c>
      <c r="S1231" t="s">
        <v>8286</v>
      </c>
      <c r="T1231" t="s">
        <v>8326</v>
      </c>
      <c r="U1231" t="s">
        <v>8341</v>
      </c>
    </row>
    <row r="1232" spans="1:21" ht="43.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s="6">
        <f t="shared" si="95"/>
        <v>40568.639236111107</v>
      </c>
      <c r="L1232" s="6">
        <f t="shared" si="96"/>
        <v>40598.639236111107</v>
      </c>
      <c r="M1232" s="15">
        <f t="shared" si="97"/>
        <v>2011</v>
      </c>
      <c r="N1232" t="b">
        <v>0</v>
      </c>
      <c r="O1232">
        <v>0</v>
      </c>
      <c r="P1232" t="b">
        <v>0</v>
      </c>
      <c r="Q1232" s="8">
        <f t="shared" si="98"/>
        <v>0</v>
      </c>
      <c r="R1232" s="10">
        <f t="shared" si="99"/>
        <v>0</v>
      </c>
      <c r="S1232" t="s">
        <v>8286</v>
      </c>
      <c r="T1232" t="s">
        <v>8326</v>
      </c>
      <c r="U1232" t="s">
        <v>8341</v>
      </c>
    </row>
    <row r="1233" spans="1:21" ht="43.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s="6">
        <f t="shared" si="95"/>
        <v>42193.608425925922</v>
      </c>
      <c r="L1233" s="6">
        <f t="shared" si="96"/>
        <v>42243.708333333336</v>
      </c>
      <c r="M1233" s="15">
        <f t="shared" si="97"/>
        <v>2015</v>
      </c>
      <c r="N1233" t="b">
        <v>0</v>
      </c>
      <c r="O1233">
        <v>0</v>
      </c>
      <c r="P1233" t="b">
        <v>0</v>
      </c>
      <c r="Q1233" s="8">
        <f t="shared" si="98"/>
        <v>0</v>
      </c>
      <c r="R1233" s="10">
        <f t="shared" si="99"/>
        <v>0</v>
      </c>
      <c r="S1233" t="s">
        <v>8286</v>
      </c>
      <c r="T1233" t="s">
        <v>8326</v>
      </c>
      <c r="U1233" t="s">
        <v>8341</v>
      </c>
    </row>
    <row r="1234" spans="1:21" ht="43.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s="6">
        <f t="shared" si="95"/>
        <v>41506.514699074069</v>
      </c>
      <c r="L1234" s="6">
        <f t="shared" si="96"/>
        <v>41553.514699074069</v>
      </c>
      <c r="M1234" s="15">
        <f t="shared" si="97"/>
        <v>2013</v>
      </c>
      <c r="N1234" t="b">
        <v>0</v>
      </c>
      <c r="O1234">
        <v>1</v>
      </c>
      <c r="P1234" t="b">
        <v>0</v>
      </c>
      <c r="Q1234" s="8">
        <f t="shared" si="98"/>
        <v>8.0000000000000002E-3</v>
      </c>
      <c r="R1234" s="10">
        <f t="shared" si="99"/>
        <v>40</v>
      </c>
      <c r="S1234" t="s">
        <v>8286</v>
      </c>
      <c r="T1234" t="s">
        <v>8326</v>
      </c>
      <c r="U1234" t="s">
        <v>8341</v>
      </c>
    </row>
    <row r="1235" spans="1:21" ht="43.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s="6">
        <f t="shared" si="95"/>
        <v>40939.615439814814</v>
      </c>
      <c r="L1235" s="6">
        <f t="shared" si="96"/>
        <v>40960.615439814814</v>
      </c>
      <c r="M1235" s="15">
        <f t="shared" si="97"/>
        <v>2012</v>
      </c>
      <c r="N1235" t="b">
        <v>0</v>
      </c>
      <c r="O1235">
        <v>6</v>
      </c>
      <c r="P1235" t="b">
        <v>0</v>
      </c>
      <c r="Q1235" s="8">
        <f t="shared" si="98"/>
        <v>0.11600000000000001</v>
      </c>
      <c r="R1235" s="10">
        <f t="shared" si="99"/>
        <v>19.333333333333332</v>
      </c>
      <c r="S1235" t="s">
        <v>8286</v>
      </c>
      <c r="T1235" t="s">
        <v>8326</v>
      </c>
      <c r="U1235" t="s">
        <v>8341</v>
      </c>
    </row>
    <row r="1236" spans="1:21" ht="43.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s="6">
        <f t="shared" si="95"/>
        <v>42007.455347222225</v>
      </c>
      <c r="L1236" s="6">
        <f t="shared" si="96"/>
        <v>42037.455347222225</v>
      </c>
      <c r="M1236" s="15">
        <f t="shared" si="97"/>
        <v>2015</v>
      </c>
      <c r="N1236" t="b">
        <v>0</v>
      </c>
      <c r="O1236">
        <v>0</v>
      </c>
      <c r="P1236" t="b">
        <v>0</v>
      </c>
      <c r="Q1236" s="8">
        <f t="shared" si="98"/>
        <v>0</v>
      </c>
      <c r="R1236" s="10">
        <f t="shared" si="99"/>
        <v>0</v>
      </c>
      <c r="S1236" t="s">
        <v>8286</v>
      </c>
      <c r="T1236" t="s">
        <v>8326</v>
      </c>
      <c r="U1236" t="s">
        <v>8341</v>
      </c>
    </row>
    <row r="1237" spans="1:21" ht="43.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s="6">
        <f t="shared" si="95"/>
        <v>41582.802071759259</v>
      </c>
      <c r="L1237" s="6">
        <f t="shared" si="96"/>
        <v>41622.802071759259</v>
      </c>
      <c r="M1237" s="15">
        <f t="shared" si="97"/>
        <v>2013</v>
      </c>
      <c r="N1237" t="b">
        <v>0</v>
      </c>
      <c r="O1237">
        <v>6</v>
      </c>
      <c r="P1237" t="b">
        <v>0</v>
      </c>
      <c r="Q1237" s="8">
        <f t="shared" si="98"/>
        <v>2.787363950092912E-2</v>
      </c>
      <c r="R1237" s="10">
        <f t="shared" si="99"/>
        <v>35</v>
      </c>
      <c r="S1237" t="s">
        <v>8286</v>
      </c>
      <c r="T1237" t="s">
        <v>8326</v>
      </c>
      <c r="U1237" t="s">
        <v>8341</v>
      </c>
    </row>
    <row r="1238" spans="1:21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s="6">
        <f t="shared" si="95"/>
        <v>41110.34680555555</v>
      </c>
      <c r="L1238" s="6">
        <f t="shared" si="96"/>
        <v>41118.333333333328</v>
      </c>
      <c r="M1238" s="15">
        <f t="shared" si="97"/>
        <v>2012</v>
      </c>
      <c r="N1238" t="b">
        <v>0</v>
      </c>
      <c r="O1238">
        <v>0</v>
      </c>
      <c r="P1238" t="b">
        <v>0</v>
      </c>
      <c r="Q1238" s="8">
        <f t="shared" si="98"/>
        <v>0</v>
      </c>
      <c r="R1238" s="10">
        <f t="shared" si="99"/>
        <v>0</v>
      </c>
      <c r="S1238" t="s">
        <v>8286</v>
      </c>
      <c r="T1238" t="s">
        <v>8326</v>
      </c>
      <c r="U1238" t="s">
        <v>8341</v>
      </c>
    </row>
    <row r="1239" spans="1:21" ht="58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s="6">
        <f t="shared" si="95"/>
        <v>41124.949826388889</v>
      </c>
      <c r="L1239" s="6">
        <f t="shared" si="96"/>
        <v>41144.949826388889</v>
      </c>
      <c r="M1239" s="15">
        <f t="shared" si="97"/>
        <v>2012</v>
      </c>
      <c r="N1239" t="b">
        <v>0</v>
      </c>
      <c r="O1239">
        <v>0</v>
      </c>
      <c r="P1239" t="b">
        <v>0</v>
      </c>
      <c r="Q1239" s="8">
        <f t="shared" si="98"/>
        <v>0</v>
      </c>
      <c r="R1239" s="10">
        <f t="shared" si="99"/>
        <v>0</v>
      </c>
      <c r="S1239" t="s">
        <v>8286</v>
      </c>
      <c r="T1239" t="s">
        <v>8326</v>
      </c>
      <c r="U1239" t="s">
        <v>8341</v>
      </c>
    </row>
    <row r="1240" spans="1:21" ht="58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s="6">
        <f t="shared" si="95"/>
        <v>40731.277037037034</v>
      </c>
      <c r="L1240" s="6">
        <f t="shared" si="96"/>
        <v>40761.277037037034</v>
      </c>
      <c r="M1240" s="15">
        <f t="shared" si="97"/>
        <v>2011</v>
      </c>
      <c r="N1240" t="b">
        <v>0</v>
      </c>
      <c r="O1240">
        <v>3</v>
      </c>
      <c r="P1240" t="b">
        <v>0</v>
      </c>
      <c r="Q1240" s="8">
        <f t="shared" si="98"/>
        <v>0.17799999999999999</v>
      </c>
      <c r="R1240" s="10">
        <f t="shared" si="99"/>
        <v>59.333333333333336</v>
      </c>
      <c r="S1240" t="s">
        <v>8286</v>
      </c>
      <c r="T1240" t="s">
        <v>8326</v>
      </c>
      <c r="U1240" t="s">
        <v>8341</v>
      </c>
    </row>
    <row r="1241" spans="1:21" ht="29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s="6">
        <f t="shared" si="95"/>
        <v>40883.629247685181</v>
      </c>
      <c r="L1241" s="6">
        <f t="shared" si="96"/>
        <v>40913.629247685181</v>
      </c>
      <c r="M1241" s="15">
        <f t="shared" si="97"/>
        <v>2011</v>
      </c>
      <c r="N1241" t="b">
        <v>0</v>
      </c>
      <c r="O1241">
        <v>0</v>
      </c>
      <c r="P1241" t="b">
        <v>0</v>
      </c>
      <c r="Q1241" s="8">
        <f t="shared" si="98"/>
        <v>0</v>
      </c>
      <c r="R1241" s="10">
        <f t="shared" si="99"/>
        <v>0</v>
      </c>
      <c r="S1241" t="s">
        <v>8286</v>
      </c>
      <c r="T1241" t="s">
        <v>8326</v>
      </c>
      <c r="U1241" t="s">
        <v>8341</v>
      </c>
    </row>
    <row r="1242" spans="1:21" ht="43.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s="6">
        <f t="shared" si="95"/>
        <v>41408.706678240742</v>
      </c>
      <c r="L1242" s="6">
        <f t="shared" si="96"/>
        <v>41467.57708333333</v>
      </c>
      <c r="M1242" s="15">
        <f t="shared" si="97"/>
        <v>2013</v>
      </c>
      <c r="N1242" t="b">
        <v>0</v>
      </c>
      <c r="O1242">
        <v>8</v>
      </c>
      <c r="P1242" t="b">
        <v>0</v>
      </c>
      <c r="Q1242" s="8">
        <f t="shared" si="98"/>
        <v>3.0124999999999999E-2</v>
      </c>
      <c r="R1242" s="10">
        <f t="shared" si="99"/>
        <v>30.125</v>
      </c>
      <c r="S1242" t="s">
        <v>8286</v>
      </c>
      <c r="T1242" t="s">
        <v>8326</v>
      </c>
      <c r="U1242" t="s">
        <v>8341</v>
      </c>
    </row>
    <row r="1243" spans="1:21" ht="58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s="6">
        <f t="shared" si="95"/>
        <v>41923.504398148143</v>
      </c>
      <c r="L1243" s="6">
        <f t="shared" si="96"/>
        <v>41945.915972222218</v>
      </c>
      <c r="M1243" s="15">
        <f t="shared" si="97"/>
        <v>2014</v>
      </c>
      <c r="N1243" t="b">
        <v>0</v>
      </c>
      <c r="O1243">
        <v>34</v>
      </c>
      <c r="P1243" t="b">
        <v>0</v>
      </c>
      <c r="Q1243" s="8">
        <f t="shared" si="98"/>
        <v>0.50739999999999996</v>
      </c>
      <c r="R1243" s="10">
        <f t="shared" si="99"/>
        <v>74.617647058823536</v>
      </c>
      <c r="S1243" t="s">
        <v>8286</v>
      </c>
      <c r="T1243" t="s">
        <v>8326</v>
      </c>
      <c r="U1243" t="s">
        <v>8341</v>
      </c>
    </row>
    <row r="1244" spans="1:21" ht="43.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s="6">
        <f t="shared" si="95"/>
        <v>40781.832199074073</v>
      </c>
      <c r="L1244" s="6">
        <f t="shared" si="96"/>
        <v>40797.220833333333</v>
      </c>
      <c r="M1244" s="15">
        <f t="shared" si="97"/>
        <v>2011</v>
      </c>
      <c r="N1244" t="b">
        <v>0</v>
      </c>
      <c r="O1244">
        <v>1</v>
      </c>
      <c r="P1244" t="b">
        <v>0</v>
      </c>
      <c r="Q1244" s="8">
        <f t="shared" si="98"/>
        <v>5.4884742041712408E-3</v>
      </c>
      <c r="R1244" s="10">
        <f t="shared" si="99"/>
        <v>5</v>
      </c>
      <c r="S1244" t="s">
        <v>8286</v>
      </c>
      <c r="T1244" t="s">
        <v>8326</v>
      </c>
      <c r="U1244" t="s">
        <v>8341</v>
      </c>
    </row>
    <row r="1245" spans="1:21" ht="43.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s="6">
        <f t="shared" si="95"/>
        <v>40671.545960648145</v>
      </c>
      <c r="L1245" s="6">
        <f t="shared" si="96"/>
        <v>40732.541666666664</v>
      </c>
      <c r="M1245" s="15">
        <f t="shared" si="97"/>
        <v>2011</v>
      </c>
      <c r="N1245" t="b">
        <v>0</v>
      </c>
      <c r="O1245">
        <v>38</v>
      </c>
      <c r="P1245" t="b">
        <v>0</v>
      </c>
      <c r="Q1245" s="8">
        <f t="shared" si="98"/>
        <v>0.14091666666666666</v>
      </c>
      <c r="R1245" s="10">
        <f t="shared" si="99"/>
        <v>44.5</v>
      </c>
      <c r="S1245" t="s">
        <v>8286</v>
      </c>
      <c r="T1245" t="s">
        <v>8326</v>
      </c>
      <c r="U1245" t="s">
        <v>8341</v>
      </c>
    </row>
    <row r="1246" spans="1:21" ht="43.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s="6">
        <f t="shared" si="95"/>
        <v>41355.492164351854</v>
      </c>
      <c r="L1246" s="6">
        <f t="shared" si="96"/>
        <v>41386.541666666664</v>
      </c>
      <c r="M1246" s="15">
        <f t="shared" si="97"/>
        <v>2013</v>
      </c>
      <c r="N1246" t="b">
        <v>1</v>
      </c>
      <c r="O1246">
        <v>45</v>
      </c>
      <c r="P1246" t="b">
        <v>1</v>
      </c>
      <c r="Q1246" s="8">
        <f t="shared" si="98"/>
        <v>1.038</v>
      </c>
      <c r="R1246" s="10">
        <f t="shared" si="99"/>
        <v>46.133333333333333</v>
      </c>
      <c r="S1246" t="s">
        <v>8276</v>
      </c>
      <c r="T1246" t="s">
        <v>8326</v>
      </c>
      <c r="U1246" t="s">
        <v>8327</v>
      </c>
    </row>
    <row r="1247" spans="1:21" ht="43.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s="6">
        <f t="shared" si="95"/>
        <v>41774.266597222224</v>
      </c>
      <c r="L1247" s="6">
        <f t="shared" si="96"/>
        <v>41804.266597222224</v>
      </c>
      <c r="M1247" s="15">
        <f t="shared" si="97"/>
        <v>2014</v>
      </c>
      <c r="N1247" t="b">
        <v>1</v>
      </c>
      <c r="O1247">
        <v>17</v>
      </c>
      <c r="P1247" t="b">
        <v>1</v>
      </c>
      <c r="Q1247" s="8">
        <f t="shared" si="98"/>
        <v>1.2024999999999999</v>
      </c>
      <c r="R1247" s="10">
        <f t="shared" si="99"/>
        <v>141.47058823529412</v>
      </c>
      <c r="S1247" t="s">
        <v>8276</v>
      </c>
      <c r="T1247" t="s">
        <v>8326</v>
      </c>
      <c r="U1247" t="s">
        <v>8327</v>
      </c>
    </row>
    <row r="1248" spans="1:21" ht="43.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s="6">
        <f t="shared" si="95"/>
        <v>40837.710057870368</v>
      </c>
      <c r="L1248" s="6">
        <f t="shared" si="96"/>
        <v>40882.751724537033</v>
      </c>
      <c r="M1248" s="15">
        <f t="shared" si="97"/>
        <v>2011</v>
      </c>
      <c r="N1248" t="b">
        <v>1</v>
      </c>
      <c r="O1248">
        <v>31</v>
      </c>
      <c r="P1248" t="b">
        <v>1</v>
      </c>
      <c r="Q1248" s="8">
        <f t="shared" si="98"/>
        <v>1.17</v>
      </c>
      <c r="R1248" s="10">
        <f t="shared" si="99"/>
        <v>75.483870967741936</v>
      </c>
      <c r="S1248" t="s">
        <v>8276</v>
      </c>
      <c r="T1248" t="s">
        <v>8326</v>
      </c>
      <c r="U1248" t="s">
        <v>8327</v>
      </c>
    </row>
    <row r="1249" spans="1:21" ht="29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s="6">
        <f t="shared" si="95"/>
        <v>41369.958969907406</v>
      </c>
      <c r="L1249" s="6">
        <f t="shared" si="96"/>
        <v>41399.958969907406</v>
      </c>
      <c r="M1249" s="15">
        <f t="shared" si="97"/>
        <v>2013</v>
      </c>
      <c r="N1249" t="b">
        <v>1</v>
      </c>
      <c r="O1249">
        <v>50</v>
      </c>
      <c r="P1249" t="b">
        <v>1</v>
      </c>
      <c r="Q1249" s="8">
        <f t="shared" si="98"/>
        <v>1.2214285714285715</v>
      </c>
      <c r="R1249" s="10">
        <f t="shared" si="99"/>
        <v>85.5</v>
      </c>
      <c r="S1249" t="s">
        <v>8276</v>
      </c>
      <c r="T1249" t="s">
        <v>8326</v>
      </c>
      <c r="U1249" t="s">
        <v>8327</v>
      </c>
    </row>
    <row r="1250" spans="1:21" ht="43.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s="6">
        <f t="shared" si="95"/>
        <v>41767.323530092588</v>
      </c>
      <c r="L1250" s="6">
        <f t="shared" si="96"/>
        <v>41802.957638888889</v>
      </c>
      <c r="M1250" s="15">
        <f t="shared" si="97"/>
        <v>2014</v>
      </c>
      <c r="N1250" t="b">
        <v>1</v>
      </c>
      <c r="O1250">
        <v>59</v>
      </c>
      <c r="P1250" t="b">
        <v>1</v>
      </c>
      <c r="Q1250" s="8">
        <f t="shared" si="98"/>
        <v>1.5164</v>
      </c>
      <c r="R1250" s="10">
        <f t="shared" si="99"/>
        <v>64.254237288135599</v>
      </c>
      <c r="S1250" t="s">
        <v>8276</v>
      </c>
      <c r="T1250" t="s">
        <v>8326</v>
      </c>
      <c r="U1250" t="s">
        <v>8327</v>
      </c>
    </row>
    <row r="1251" spans="1:21" ht="43.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s="6">
        <f t="shared" si="95"/>
        <v>41067.407534722217</v>
      </c>
      <c r="L1251" s="6">
        <f t="shared" si="96"/>
        <v>41097.407534722217</v>
      </c>
      <c r="M1251" s="15">
        <f t="shared" si="97"/>
        <v>2012</v>
      </c>
      <c r="N1251" t="b">
        <v>1</v>
      </c>
      <c r="O1251">
        <v>81</v>
      </c>
      <c r="P1251" t="b">
        <v>1</v>
      </c>
      <c r="Q1251" s="8">
        <f t="shared" si="98"/>
        <v>1.0444</v>
      </c>
      <c r="R1251" s="10">
        <f t="shared" si="99"/>
        <v>64.46913580246914</v>
      </c>
      <c r="S1251" t="s">
        <v>8276</v>
      </c>
      <c r="T1251" t="s">
        <v>8326</v>
      </c>
      <c r="U1251" t="s">
        <v>8327</v>
      </c>
    </row>
    <row r="1252" spans="1:21" ht="58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s="6">
        <f t="shared" si="95"/>
        <v>41843.309386574074</v>
      </c>
      <c r="L1252" s="6">
        <f t="shared" si="96"/>
        <v>41888.309386574074</v>
      </c>
      <c r="M1252" s="15">
        <f t="shared" si="97"/>
        <v>2014</v>
      </c>
      <c r="N1252" t="b">
        <v>1</v>
      </c>
      <c r="O1252">
        <v>508</v>
      </c>
      <c r="P1252" t="b">
        <v>1</v>
      </c>
      <c r="Q1252" s="8">
        <f t="shared" si="98"/>
        <v>2.0015333333333332</v>
      </c>
      <c r="R1252" s="10">
        <f t="shared" si="99"/>
        <v>118.2007874015748</v>
      </c>
      <c r="S1252" t="s">
        <v>8276</v>
      </c>
      <c r="T1252" t="s">
        <v>8326</v>
      </c>
      <c r="U1252" t="s">
        <v>8327</v>
      </c>
    </row>
    <row r="1253" spans="1:21" ht="29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s="6">
        <f t="shared" si="95"/>
        <v>40751.481099537035</v>
      </c>
      <c r="L1253" s="6">
        <f t="shared" si="96"/>
        <v>40811.481099537035</v>
      </c>
      <c r="M1253" s="15">
        <f t="shared" si="97"/>
        <v>2011</v>
      </c>
      <c r="N1253" t="b">
        <v>1</v>
      </c>
      <c r="O1253">
        <v>74</v>
      </c>
      <c r="P1253" t="b">
        <v>1</v>
      </c>
      <c r="Q1253" s="8">
        <f t="shared" si="98"/>
        <v>1.018</v>
      </c>
      <c r="R1253" s="10">
        <f t="shared" si="99"/>
        <v>82.540540540540547</v>
      </c>
      <c r="S1253" t="s">
        <v>8276</v>
      </c>
      <c r="T1253" t="s">
        <v>8326</v>
      </c>
      <c r="U1253" t="s">
        <v>8327</v>
      </c>
    </row>
    <row r="1254" spans="1:21" ht="43.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s="6">
        <f t="shared" si="95"/>
        <v>41543.654733796291</v>
      </c>
      <c r="L1254" s="6">
        <f t="shared" si="96"/>
        <v>41571.654733796291</v>
      </c>
      <c r="M1254" s="15">
        <f t="shared" si="97"/>
        <v>2013</v>
      </c>
      <c r="N1254" t="b">
        <v>1</v>
      </c>
      <c r="O1254">
        <v>141</v>
      </c>
      <c r="P1254" t="b">
        <v>1</v>
      </c>
      <c r="Q1254" s="8">
        <f t="shared" si="98"/>
        <v>1.3765714285714286</v>
      </c>
      <c r="R1254" s="10">
        <f t="shared" si="99"/>
        <v>34.170212765957444</v>
      </c>
      <c r="S1254" t="s">
        <v>8276</v>
      </c>
      <c r="T1254" t="s">
        <v>8326</v>
      </c>
      <c r="U1254" t="s">
        <v>8327</v>
      </c>
    </row>
    <row r="1255" spans="1:21" ht="58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s="6">
        <f t="shared" si="95"/>
        <v>41855.450312499997</v>
      </c>
      <c r="L1255" s="6">
        <f t="shared" si="96"/>
        <v>41885.450312499997</v>
      </c>
      <c r="M1255" s="15">
        <f t="shared" si="97"/>
        <v>2014</v>
      </c>
      <c r="N1255" t="b">
        <v>1</v>
      </c>
      <c r="O1255">
        <v>711</v>
      </c>
      <c r="P1255" t="b">
        <v>1</v>
      </c>
      <c r="Q1255" s="8">
        <f t="shared" si="98"/>
        <v>3038.3319999999999</v>
      </c>
      <c r="R1255" s="10">
        <f t="shared" si="99"/>
        <v>42.73322081575246</v>
      </c>
      <c r="S1255" t="s">
        <v>8276</v>
      </c>
      <c r="T1255" t="s">
        <v>8326</v>
      </c>
      <c r="U1255" t="s">
        <v>8327</v>
      </c>
    </row>
    <row r="1256" spans="1:21" ht="43.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s="6">
        <f t="shared" si="95"/>
        <v>40487.288032407407</v>
      </c>
      <c r="L1256" s="6">
        <f t="shared" si="96"/>
        <v>40543.874305555553</v>
      </c>
      <c r="M1256" s="15">
        <f t="shared" si="97"/>
        <v>2010</v>
      </c>
      <c r="N1256" t="b">
        <v>1</v>
      </c>
      <c r="O1256">
        <v>141</v>
      </c>
      <c r="P1256" t="b">
        <v>1</v>
      </c>
      <c r="Q1256" s="8">
        <f t="shared" si="98"/>
        <v>1.9885074626865671</v>
      </c>
      <c r="R1256" s="10">
        <f t="shared" si="99"/>
        <v>94.489361702127653</v>
      </c>
      <c r="S1256" t="s">
        <v>8276</v>
      </c>
      <c r="T1256" t="s">
        <v>8326</v>
      </c>
      <c r="U1256" t="s">
        <v>8327</v>
      </c>
    </row>
    <row r="1257" spans="1:21" ht="43.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s="6">
        <f t="shared" si="95"/>
        <v>41579.512175925927</v>
      </c>
      <c r="L1257" s="6">
        <f t="shared" si="96"/>
        <v>41609.553842592592</v>
      </c>
      <c r="M1257" s="15">
        <f t="shared" si="97"/>
        <v>2013</v>
      </c>
      <c r="N1257" t="b">
        <v>1</v>
      </c>
      <c r="O1257">
        <v>109</v>
      </c>
      <c r="P1257" t="b">
        <v>1</v>
      </c>
      <c r="Q1257" s="8">
        <f t="shared" si="98"/>
        <v>2.0236666666666667</v>
      </c>
      <c r="R1257" s="10">
        <f t="shared" si="99"/>
        <v>55.697247706422019</v>
      </c>
      <c r="S1257" t="s">
        <v>8276</v>
      </c>
      <c r="T1257" t="s">
        <v>8326</v>
      </c>
      <c r="U1257" t="s">
        <v>8327</v>
      </c>
    </row>
    <row r="1258" spans="1:21" ht="43.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s="6">
        <f t="shared" si="95"/>
        <v>40921.586006944439</v>
      </c>
      <c r="L1258" s="6">
        <f t="shared" si="96"/>
        <v>40951.586006944439</v>
      </c>
      <c r="M1258" s="15">
        <f t="shared" si="97"/>
        <v>2012</v>
      </c>
      <c r="N1258" t="b">
        <v>1</v>
      </c>
      <c r="O1258">
        <v>361</v>
      </c>
      <c r="P1258" t="b">
        <v>1</v>
      </c>
      <c r="Q1258" s="8">
        <f t="shared" si="98"/>
        <v>1.1796376666666666</v>
      </c>
      <c r="R1258" s="10">
        <f t="shared" si="99"/>
        <v>98.030831024930734</v>
      </c>
      <c r="S1258" t="s">
        <v>8276</v>
      </c>
      <c r="T1258" t="s">
        <v>8326</v>
      </c>
      <c r="U1258" t="s">
        <v>8327</v>
      </c>
    </row>
    <row r="1259" spans="1:21" ht="43.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s="6">
        <f t="shared" si="95"/>
        <v>40586.752199074072</v>
      </c>
      <c r="L1259" s="6">
        <f t="shared" si="96"/>
        <v>40635.710532407407</v>
      </c>
      <c r="M1259" s="15">
        <f t="shared" si="97"/>
        <v>2011</v>
      </c>
      <c r="N1259" t="b">
        <v>1</v>
      </c>
      <c r="O1259">
        <v>176</v>
      </c>
      <c r="P1259" t="b">
        <v>1</v>
      </c>
      <c r="Q1259" s="8">
        <f t="shared" si="98"/>
        <v>2.9472727272727273</v>
      </c>
      <c r="R1259" s="10">
        <f t="shared" si="99"/>
        <v>92.102272727272734</v>
      </c>
      <c r="S1259" t="s">
        <v>8276</v>
      </c>
      <c r="T1259" t="s">
        <v>8326</v>
      </c>
      <c r="U1259" t="s">
        <v>8327</v>
      </c>
    </row>
    <row r="1260" spans="1:21" ht="43.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s="6">
        <f t="shared" si="95"/>
        <v>41487.277916666666</v>
      </c>
      <c r="L1260" s="6">
        <f t="shared" si="96"/>
        <v>41517.277916666666</v>
      </c>
      <c r="M1260" s="15">
        <f t="shared" si="97"/>
        <v>2013</v>
      </c>
      <c r="N1260" t="b">
        <v>1</v>
      </c>
      <c r="O1260">
        <v>670</v>
      </c>
      <c r="P1260" t="b">
        <v>1</v>
      </c>
      <c r="Q1260" s="8">
        <f t="shared" si="98"/>
        <v>2.1314633333333335</v>
      </c>
      <c r="R1260" s="10">
        <f t="shared" si="99"/>
        <v>38.175462686567165</v>
      </c>
      <c r="S1260" t="s">
        <v>8276</v>
      </c>
      <c r="T1260" t="s">
        <v>8326</v>
      </c>
      <c r="U1260" t="s">
        <v>8327</v>
      </c>
    </row>
    <row r="1261" spans="1:21" ht="43.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s="6">
        <f t="shared" si="95"/>
        <v>41766.637314814812</v>
      </c>
      <c r="L1261" s="6">
        <f t="shared" si="96"/>
        <v>41798.832638888889</v>
      </c>
      <c r="M1261" s="15">
        <f t="shared" si="97"/>
        <v>2014</v>
      </c>
      <c r="N1261" t="b">
        <v>1</v>
      </c>
      <c r="O1261">
        <v>96</v>
      </c>
      <c r="P1261" t="b">
        <v>1</v>
      </c>
      <c r="Q1261" s="8">
        <f t="shared" si="98"/>
        <v>1.0424</v>
      </c>
      <c r="R1261" s="10">
        <f t="shared" si="99"/>
        <v>27.145833333333332</v>
      </c>
      <c r="S1261" t="s">
        <v>8276</v>
      </c>
      <c r="T1261" t="s">
        <v>8326</v>
      </c>
      <c r="U1261" t="s">
        <v>8327</v>
      </c>
    </row>
    <row r="1262" spans="1:21" ht="43.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s="6">
        <f t="shared" si="95"/>
        <v>41666.50949074074</v>
      </c>
      <c r="L1262" s="6">
        <f t="shared" si="96"/>
        <v>41696.50949074074</v>
      </c>
      <c r="M1262" s="15">
        <f t="shared" si="97"/>
        <v>2014</v>
      </c>
      <c r="N1262" t="b">
        <v>1</v>
      </c>
      <c r="O1262">
        <v>74</v>
      </c>
      <c r="P1262" t="b">
        <v>1</v>
      </c>
      <c r="Q1262" s="8">
        <f t="shared" si="98"/>
        <v>1.1366666666666667</v>
      </c>
      <c r="R1262" s="10">
        <f t="shared" si="99"/>
        <v>50.689189189189186</v>
      </c>
      <c r="S1262" t="s">
        <v>8276</v>
      </c>
      <c r="T1262" t="s">
        <v>8326</v>
      </c>
      <c r="U1262" t="s">
        <v>8327</v>
      </c>
    </row>
    <row r="1263" spans="1:21" ht="43.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s="6">
        <f t="shared" si="95"/>
        <v>41638.009571759256</v>
      </c>
      <c r="L1263" s="6">
        <f t="shared" si="96"/>
        <v>41668.009571759256</v>
      </c>
      <c r="M1263" s="15">
        <f t="shared" si="97"/>
        <v>2013</v>
      </c>
      <c r="N1263" t="b">
        <v>1</v>
      </c>
      <c r="O1263">
        <v>52</v>
      </c>
      <c r="P1263" t="b">
        <v>1</v>
      </c>
      <c r="Q1263" s="8">
        <f t="shared" si="98"/>
        <v>1.0125</v>
      </c>
      <c r="R1263" s="10">
        <f t="shared" si="99"/>
        <v>38.942307692307693</v>
      </c>
      <c r="S1263" t="s">
        <v>8276</v>
      </c>
      <c r="T1263" t="s">
        <v>8326</v>
      </c>
      <c r="U1263" t="s">
        <v>8327</v>
      </c>
    </row>
    <row r="1264" spans="1:21" ht="43.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s="6">
        <f t="shared" si="95"/>
        <v>41656.429305555554</v>
      </c>
      <c r="L1264" s="6">
        <f t="shared" si="96"/>
        <v>41686.429305555554</v>
      </c>
      <c r="M1264" s="15">
        <f t="shared" si="97"/>
        <v>2014</v>
      </c>
      <c r="N1264" t="b">
        <v>1</v>
      </c>
      <c r="O1264">
        <v>105</v>
      </c>
      <c r="P1264" t="b">
        <v>1</v>
      </c>
      <c r="Q1264" s="8">
        <f t="shared" si="98"/>
        <v>1.2541538461538462</v>
      </c>
      <c r="R1264" s="10">
        <f t="shared" si="99"/>
        <v>77.638095238095232</v>
      </c>
      <c r="S1264" t="s">
        <v>8276</v>
      </c>
      <c r="T1264" t="s">
        <v>8326</v>
      </c>
      <c r="U1264" t="s">
        <v>8327</v>
      </c>
    </row>
    <row r="1265" spans="1:21" ht="29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s="6">
        <f t="shared" si="95"/>
        <v>41691.750810185185</v>
      </c>
      <c r="L1265" s="6">
        <f t="shared" si="96"/>
        <v>41726.708333333328</v>
      </c>
      <c r="M1265" s="15">
        <f t="shared" si="97"/>
        <v>2014</v>
      </c>
      <c r="N1265" t="b">
        <v>1</v>
      </c>
      <c r="O1265">
        <v>41</v>
      </c>
      <c r="P1265" t="b">
        <v>1</v>
      </c>
      <c r="Q1265" s="8">
        <f t="shared" si="98"/>
        <v>1.19</v>
      </c>
      <c r="R1265" s="10">
        <f t="shared" si="99"/>
        <v>43.536585365853661</v>
      </c>
      <c r="S1265" t="s">
        <v>8276</v>
      </c>
      <c r="T1265" t="s">
        <v>8326</v>
      </c>
      <c r="U1265" t="s">
        <v>8327</v>
      </c>
    </row>
    <row r="1266" spans="1:21" ht="43.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s="6">
        <f t="shared" si="95"/>
        <v>41547.329664351848</v>
      </c>
      <c r="L1266" s="6">
        <f t="shared" si="96"/>
        <v>41576.329664351848</v>
      </c>
      <c r="M1266" s="15">
        <f t="shared" si="97"/>
        <v>2013</v>
      </c>
      <c r="N1266" t="b">
        <v>1</v>
      </c>
      <c r="O1266">
        <v>34</v>
      </c>
      <c r="P1266" t="b">
        <v>1</v>
      </c>
      <c r="Q1266" s="8">
        <f t="shared" si="98"/>
        <v>1.6646153846153846</v>
      </c>
      <c r="R1266" s="10">
        <f t="shared" si="99"/>
        <v>31.823529411764707</v>
      </c>
      <c r="S1266" t="s">
        <v>8276</v>
      </c>
      <c r="T1266" t="s">
        <v>8326</v>
      </c>
      <c r="U1266" t="s">
        <v>8327</v>
      </c>
    </row>
    <row r="1267" spans="1:21" ht="58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s="6">
        <f t="shared" si="95"/>
        <v>40465.321932870364</v>
      </c>
      <c r="L1267" s="6">
        <f t="shared" si="96"/>
        <v>40512.321932870364</v>
      </c>
      <c r="M1267" s="15">
        <f t="shared" si="97"/>
        <v>2010</v>
      </c>
      <c r="N1267" t="b">
        <v>1</v>
      </c>
      <c r="O1267">
        <v>66</v>
      </c>
      <c r="P1267" t="b">
        <v>1</v>
      </c>
      <c r="Q1267" s="8">
        <f t="shared" si="98"/>
        <v>1.1914771428571429</v>
      </c>
      <c r="R1267" s="10">
        <f t="shared" si="99"/>
        <v>63.184393939393942</v>
      </c>
      <c r="S1267" t="s">
        <v>8276</v>
      </c>
      <c r="T1267" t="s">
        <v>8326</v>
      </c>
      <c r="U1267" t="s">
        <v>8327</v>
      </c>
    </row>
    <row r="1268" spans="1:21" ht="29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s="6">
        <f t="shared" si="95"/>
        <v>41620.543344907404</v>
      </c>
      <c r="L1268" s="6">
        <f t="shared" si="96"/>
        <v>41650.543344907404</v>
      </c>
      <c r="M1268" s="15">
        <f t="shared" si="97"/>
        <v>2013</v>
      </c>
      <c r="N1268" t="b">
        <v>1</v>
      </c>
      <c r="O1268">
        <v>50</v>
      </c>
      <c r="P1268" t="b">
        <v>1</v>
      </c>
      <c r="Q1268" s="8">
        <f t="shared" si="98"/>
        <v>1.0047368421052632</v>
      </c>
      <c r="R1268" s="10">
        <f t="shared" si="99"/>
        <v>190.9</v>
      </c>
      <c r="S1268" t="s">
        <v>8276</v>
      </c>
      <c r="T1268" t="s">
        <v>8326</v>
      </c>
      <c r="U1268" t="s">
        <v>8327</v>
      </c>
    </row>
    <row r="1269" spans="1:21" ht="43.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s="6">
        <f t="shared" si="95"/>
        <v>41449.251828703702</v>
      </c>
      <c r="L1269" s="6">
        <f t="shared" si="96"/>
        <v>41479.251828703702</v>
      </c>
      <c r="M1269" s="15">
        <f t="shared" si="97"/>
        <v>2013</v>
      </c>
      <c r="N1269" t="b">
        <v>1</v>
      </c>
      <c r="O1269">
        <v>159</v>
      </c>
      <c r="P1269" t="b">
        <v>1</v>
      </c>
      <c r="Q1269" s="8">
        <f t="shared" si="98"/>
        <v>1.018</v>
      </c>
      <c r="R1269" s="10">
        <f t="shared" si="99"/>
        <v>140.85534591194968</v>
      </c>
      <c r="S1269" t="s">
        <v>8276</v>
      </c>
      <c r="T1269" t="s">
        <v>8326</v>
      </c>
      <c r="U1269" t="s">
        <v>8327</v>
      </c>
    </row>
    <row r="1270" spans="1:21" ht="29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s="6">
        <f t="shared" si="95"/>
        <v>41507.512118055551</v>
      </c>
      <c r="L1270" s="6">
        <f t="shared" si="96"/>
        <v>41537.512118055551</v>
      </c>
      <c r="M1270" s="15">
        <f t="shared" si="97"/>
        <v>2013</v>
      </c>
      <c r="N1270" t="b">
        <v>1</v>
      </c>
      <c r="O1270">
        <v>182</v>
      </c>
      <c r="P1270" t="b">
        <v>1</v>
      </c>
      <c r="Q1270" s="8">
        <f t="shared" si="98"/>
        <v>1.1666666666666667</v>
      </c>
      <c r="R1270" s="10">
        <f t="shared" si="99"/>
        <v>76.92307692307692</v>
      </c>
      <c r="S1270" t="s">
        <v>8276</v>
      </c>
      <c r="T1270" t="s">
        <v>8326</v>
      </c>
      <c r="U1270" t="s">
        <v>8327</v>
      </c>
    </row>
    <row r="1271" spans="1:21" ht="58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s="6">
        <f t="shared" si="95"/>
        <v>42445.489722222221</v>
      </c>
      <c r="L1271" s="6">
        <f t="shared" si="96"/>
        <v>42475.666666666664</v>
      </c>
      <c r="M1271" s="15">
        <f t="shared" si="97"/>
        <v>2016</v>
      </c>
      <c r="N1271" t="b">
        <v>1</v>
      </c>
      <c r="O1271">
        <v>206</v>
      </c>
      <c r="P1271" t="b">
        <v>1</v>
      </c>
      <c r="Q1271" s="8">
        <f t="shared" si="98"/>
        <v>1.0864893617021276</v>
      </c>
      <c r="R1271" s="10">
        <f t="shared" si="99"/>
        <v>99.15533980582525</v>
      </c>
      <c r="S1271" t="s">
        <v>8276</v>
      </c>
      <c r="T1271" t="s">
        <v>8326</v>
      </c>
      <c r="U1271" t="s">
        <v>8327</v>
      </c>
    </row>
    <row r="1272" spans="1:21" ht="29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s="6">
        <f t="shared" si="95"/>
        <v>40933.523634259254</v>
      </c>
      <c r="L1272" s="6">
        <f t="shared" si="96"/>
        <v>40993.48196759259</v>
      </c>
      <c r="M1272" s="15">
        <f t="shared" si="97"/>
        <v>2012</v>
      </c>
      <c r="N1272" t="b">
        <v>1</v>
      </c>
      <c r="O1272">
        <v>169</v>
      </c>
      <c r="P1272" t="b">
        <v>1</v>
      </c>
      <c r="Q1272" s="8">
        <f t="shared" si="98"/>
        <v>1.1472</v>
      </c>
      <c r="R1272" s="10">
        <f t="shared" si="99"/>
        <v>67.881656804733723</v>
      </c>
      <c r="S1272" t="s">
        <v>8276</v>
      </c>
      <c r="T1272" t="s">
        <v>8326</v>
      </c>
      <c r="U1272" t="s">
        <v>8327</v>
      </c>
    </row>
    <row r="1273" spans="1:21" ht="43.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s="6">
        <f t="shared" si="95"/>
        <v>41561.350219907406</v>
      </c>
      <c r="L1273" s="6">
        <f t="shared" si="96"/>
        <v>41591.391886574071</v>
      </c>
      <c r="M1273" s="15">
        <f t="shared" si="97"/>
        <v>2013</v>
      </c>
      <c r="N1273" t="b">
        <v>1</v>
      </c>
      <c r="O1273">
        <v>31</v>
      </c>
      <c r="P1273" t="b">
        <v>1</v>
      </c>
      <c r="Q1273" s="8">
        <f t="shared" si="98"/>
        <v>1.018</v>
      </c>
      <c r="R1273" s="10">
        <f t="shared" si="99"/>
        <v>246.29032258064515</v>
      </c>
      <c r="S1273" t="s">
        <v>8276</v>
      </c>
      <c r="T1273" t="s">
        <v>8326</v>
      </c>
      <c r="U1273" t="s">
        <v>8327</v>
      </c>
    </row>
    <row r="1274" spans="1:21" ht="58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s="6">
        <f t="shared" si="95"/>
        <v>40274.411793981482</v>
      </c>
      <c r="L1274" s="6">
        <f t="shared" si="96"/>
        <v>40343.833333333328</v>
      </c>
      <c r="M1274" s="15">
        <f t="shared" si="97"/>
        <v>2010</v>
      </c>
      <c r="N1274" t="b">
        <v>1</v>
      </c>
      <c r="O1274">
        <v>28</v>
      </c>
      <c r="P1274" t="b">
        <v>1</v>
      </c>
      <c r="Q1274" s="8">
        <f t="shared" si="98"/>
        <v>1.06</v>
      </c>
      <c r="R1274" s="10">
        <f t="shared" si="99"/>
        <v>189.28571428571428</v>
      </c>
      <c r="S1274" t="s">
        <v>8276</v>
      </c>
      <c r="T1274" t="s">
        <v>8326</v>
      </c>
      <c r="U1274" t="s">
        <v>8327</v>
      </c>
    </row>
    <row r="1275" spans="1:21" ht="43.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s="6">
        <f t="shared" si="95"/>
        <v>41852.396886574068</v>
      </c>
      <c r="L1275" s="6">
        <f t="shared" si="96"/>
        <v>41882.396886574068</v>
      </c>
      <c r="M1275" s="15">
        <f t="shared" si="97"/>
        <v>2014</v>
      </c>
      <c r="N1275" t="b">
        <v>1</v>
      </c>
      <c r="O1275">
        <v>54</v>
      </c>
      <c r="P1275" t="b">
        <v>1</v>
      </c>
      <c r="Q1275" s="8">
        <f t="shared" si="98"/>
        <v>1.0349999999999999</v>
      </c>
      <c r="R1275" s="10">
        <f t="shared" si="99"/>
        <v>76.666666666666671</v>
      </c>
      <c r="S1275" t="s">
        <v>8276</v>
      </c>
      <c r="T1275" t="s">
        <v>8326</v>
      </c>
      <c r="U1275" t="s">
        <v>8327</v>
      </c>
    </row>
    <row r="1276" spans="1:21" ht="43.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s="6">
        <f t="shared" si="95"/>
        <v>41116.356770833328</v>
      </c>
      <c r="L1276" s="6">
        <f t="shared" si="96"/>
        <v>41151.356770833328</v>
      </c>
      <c r="M1276" s="15">
        <f t="shared" si="97"/>
        <v>2012</v>
      </c>
      <c r="N1276" t="b">
        <v>1</v>
      </c>
      <c r="O1276">
        <v>467</v>
      </c>
      <c r="P1276" t="b">
        <v>1</v>
      </c>
      <c r="Q1276" s="8">
        <f t="shared" si="98"/>
        <v>1.5497535999999998</v>
      </c>
      <c r="R1276" s="10">
        <f t="shared" si="99"/>
        <v>82.963254817987149</v>
      </c>
      <c r="S1276" t="s">
        <v>8276</v>
      </c>
      <c r="T1276" t="s">
        <v>8326</v>
      </c>
      <c r="U1276" t="s">
        <v>8327</v>
      </c>
    </row>
    <row r="1277" spans="1:21" ht="43.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s="6">
        <f t="shared" si="95"/>
        <v>41458.534571759257</v>
      </c>
      <c r="L1277" s="6">
        <f t="shared" si="96"/>
        <v>41493.534571759257</v>
      </c>
      <c r="M1277" s="15">
        <f t="shared" si="97"/>
        <v>2013</v>
      </c>
      <c r="N1277" t="b">
        <v>1</v>
      </c>
      <c r="O1277">
        <v>389</v>
      </c>
      <c r="P1277" t="b">
        <v>1</v>
      </c>
      <c r="Q1277" s="8">
        <f t="shared" si="98"/>
        <v>1.6214066666666667</v>
      </c>
      <c r="R1277" s="10">
        <f t="shared" si="99"/>
        <v>62.522107969151669</v>
      </c>
      <c r="S1277" t="s">
        <v>8276</v>
      </c>
      <c r="T1277" t="s">
        <v>8326</v>
      </c>
      <c r="U1277" t="s">
        <v>8327</v>
      </c>
    </row>
    <row r="1278" spans="1:21" ht="29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s="6">
        <f t="shared" si="95"/>
        <v>40007.37091435185</v>
      </c>
      <c r="L1278" s="6">
        <f t="shared" si="96"/>
        <v>40056.833333333328</v>
      </c>
      <c r="M1278" s="15">
        <f t="shared" si="97"/>
        <v>2009</v>
      </c>
      <c r="N1278" t="b">
        <v>1</v>
      </c>
      <c r="O1278">
        <v>68</v>
      </c>
      <c r="P1278" t="b">
        <v>1</v>
      </c>
      <c r="Q1278" s="8">
        <f t="shared" si="98"/>
        <v>1.0442100000000001</v>
      </c>
      <c r="R1278" s="10">
        <f t="shared" si="99"/>
        <v>46.06808823529412</v>
      </c>
      <c r="S1278" t="s">
        <v>8276</v>
      </c>
      <c r="T1278" t="s">
        <v>8326</v>
      </c>
      <c r="U1278" t="s">
        <v>8327</v>
      </c>
    </row>
    <row r="1279" spans="1:21" ht="58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s="6">
        <f t="shared" si="95"/>
        <v>41121.22855324074</v>
      </c>
      <c r="L1279" s="6">
        <f t="shared" si="96"/>
        <v>41156.22855324074</v>
      </c>
      <c r="M1279" s="15">
        <f t="shared" si="97"/>
        <v>2012</v>
      </c>
      <c r="N1279" t="b">
        <v>1</v>
      </c>
      <c r="O1279">
        <v>413</v>
      </c>
      <c r="P1279" t="b">
        <v>1</v>
      </c>
      <c r="Q1279" s="8">
        <f t="shared" si="98"/>
        <v>1.0612433333333333</v>
      </c>
      <c r="R1279" s="10">
        <f t="shared" si="99"/>
        <v>38.543946731234868</v>
      </c>
      <c r="S1279" t="s">
        <v>8276</v>
      </c>
      <c r="T1279" t="s">
        <v>8326</v>
      </c>
      <c r="U1279" t="s">
        <v>8327</v>
      </c>
    </row>
    <row r="1280" spans="1:21" ht="43.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s="6">
        <f t="shared" si="95"/>
        <v>41786.221828703703</v>
      </c>
      <c r="L1280" s="6">
        <f t="shared" si="96"/>
        <v>41814.75</v>
      </c>
      <c r="M1280" s="15">
        <f t="shared" si="97"/>
        <v>2014</v>
      </c>
      <c r="N1280" t="b">
        <v>1</v>
      </c>
      <c r="O1280">
        <v>190</v>
      </c>
      <c r="P1280" t="b">
        <v>1</v>
      </c>
      <c r="Q1280" s="8">
        <f t="shared" si="98"/>
        <v>1.5493846153846154</v>
      </c>
      <c r="R1280" s="10">
        <f t="shared" si="99"/>
        <v>53.005263157894738</v>
      </c>
      <c r="S1280" t="s">
        <v>8276</v>
      </c>
      <c r="T1280" t="s">
        <v>8326</v>
      </c>
      <c r="U1280" t="s">
        <v>8327</v>
      </c>
    </row>
    <row r="1281" spans="1:21" ht="43.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s="6">
        <f t="shared" si="95"/>
        <v>41681.765856481477</v>
      </c>
      <c r="L1281" s="6">
        <f t="shared" si="96"/>
        <v>41721.724189814813</v>
      </c>
      <c r="M1281" s="15">
        <f t="shared" si="97"/>
        <v>2014</v>
      </c>
      <c r="N1281" t="b">
        <v>1</v>
      </c>
      <c r="O1281">
        <v>189</v>
      </c>
      <c r="P1281" t="b">
        <v>1</v>
      </c>
      <c r="Q1281" s="8">
        <f t="shared" si="98"/>
        <v>1.1077157238734421</v>
      </c>
      <c r="R1281" s="10">
        <f t="shared" si="99"/>
        <v>73.355396825396824</v>
      </c>
      <c r="S1281" t="s">
        <v>8276</v>
      </c>
      <c r="T1281" t="s">
        <v>8326</v>
      </c>
      <c r="U1281" t="s">
        <v>8327</v>
      </c>
    </row>
    <row r="1282" spans="1:21" ht="43.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s="6">
        <f t="shared" si="95"/>
        <v>40513.42423611111</v>
      </c>
      <c r="L1282" s="6">
        <f t="shared" si="96"/>
        <v>40603.42423611111</v>
      </c>
      <c r="M1282" s="15">
        <f t="shared" si="97"/>
        <v>2010</v>
      </c>
      <c r="N1282" t="b">
        <v>1</v>
      </c>
      <c r="O1282">
        <v>130</v>
      </c>
      <c r="P1282" t="b">
        <v>1</v>
      </c>
      <c r="Q1282" s="8">
        <f t="shared" si="98"/>
        <v>1.1091186666666666</v>
      </c>
      <c r="R1282" s="10">
        <f t="shared" si="99"/>
        <v>127.97523076923076</v>
      </c>
      <c r="S1282" t="s">
        <v>8276</v>
      </c>
      <c r="T1282" t="s">
        <v>8326</v>
      </c>
      <c r="U1282" t="s">
        <v>8327</v>
      </c>
    </row>
    <row r="1283" spans="1:21" ht="43.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s="6">
        <f t="shared" ref="K1283:K1346" si="100">(J1283/86400)+25569+(-8/24)</f>
        <v>41463.410138888888</v>
      </c>
      <c r="L1283" s="6">
        <f t="shared" ref="L1283:L1346" si="101">(I1283/86400)+25569+(-8/24)</f>
        <v>41483.410138888888</v>
      </c>
      <c r="M1283" s="15">
        <f t="shared" ref="M1283:M1346" si="102">YEAR(K1283)</f>
        <v>2013</v>
      </c>
      <c r="N1283" t="b">
        <v>1</v>
      </c>
      <c r="O1283">
        <v>74</v>
      </c>
      <c r="P1283" t="b">
        <v>1</v>
      </c>
      <c r="Q1283" s="8">
        <f t="shared" ref="Q1283:Q1346" si="103">E1283/D1283</f>
        <v>1.1071428571428572</v>
      </c>
      <c r="R1283" s="10">
        <f t="shared" ref="R1283:R1346" si="104">IFERROR(E1283/O1283,0)</f>
        <v>104.72972972972973</v>
      </c>
      <c r="S1283" t="s">
        <v>8276</v>
      </c>
      <c r="T1283" t="s">
        <v>8326</v>
      </c>
      <c r="U1283" t="s">
        <v>8327</v>
      </c>
    </row>
    <row r="1284" spans="1:21" ht="58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s="6">
        <f t="shared" si="100"/>
        <v>41586.141840277771</v>
      </c>
      <c r="L1284" s="6">
        <f t="shared" si="101"/>
        <v>41616.874305555553</v>
      </c>
      <c r="M1284" s="15">
        <f t="shared" si="102"/>
        <v>2013</v>
      </c>
      <c r="N1284" t="b">
        <v>1</v>
      </c>
      <c r="O1284">
        <v>274</v>
      </c>
      <c r="P1284" t="b">
        <v>1</v>
      </c>
      <c r="Q1284" s="8">
        <f t="shared" si="103"/>
        <v>1.2361333333333333</v>
      </c>
      <c r="R1284" s="10">
        <f t="shared" si="104"/>
        <v>67.671532846715323</v>
      </c>
      <c r="S1284" t="s">
        <v>8276</v>
      </c>
      <c r="T1284" t="s">
        <v>8326</v>
      </c>
      <c r="U1284" t="s">
        <v>8327</v>
      </c>
    </row>
    <row r="1285" spans="1:21" ht="43.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s="6">
        <f t="shared" si="100"/>
        <v>41320.38413194444</v>
      </c>
      <c r="L1285" s="6">
        <f t="shared" si="101"/>
        <v>41343.833333333328</v>
      </c>
      <c r="M1285" s="15">
        <f t="shared" si="102"/>
        <v>2013</v>
      </c>
      <c r="N1285" t="b">
        <v>1</v>
      </c>
      <c r="O1285">
        <v>22</v>
      </c>
      <c r="P1285" t="b">
        <v>1</v>
      </c>
      <c r="Q1285" s="8">
        <f t="shared" si="103"/>
        <v>2.1105</v>
      </c>
      <c r="R1285" s="10">
        <f t="shared" si="104"/>
        <v>95.931818181818187</v>
      </c>
      <c r="S1285" t="s">
        <v>8276</v>
      </c>
      <c r="T1285" t="s">
        <v>8326</v>
      </c>
      <c r="U1285" t="s">
        <v>8327</v>
      </c>
    </row>
    <row r="1286" spans="1:21" ht="43.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s="6">
        <f t="shared" si="100"/>
        <v>42711.901412037034</v>
      </c>
      <c r="L1286" s="6">
        <f t="shared" si="101"/>
        <v>42735.374305555553</v>
      </c>
      <c r="M1286" s="15">
        <f t="shared" si="102"/>
        <v>2016</v>
      </c>
      <c r="N1286" t="b">
        <v>0</v>
      </c>
      <c r="O1286">
        <v>31</v>
      </c>
      <c r="P1286" t="b">
        <v>1</v>
      </c>
      <c r="Q1286" s="8">
        <f t="shared" si="103"/>
        <v>1.01</v>
      </c>
      <c r="R1286" s="10">
        <f t="shared" si="104"/>
        <v>65.161290322580641</v>
      </c>
      <c r="S1286" t="s">
        <v>8271</v>
      </c>
      <c r="T1286" t="s">
        <v>8318</v>
      </c>
      <c r="U1286" t="s">
        <v>8319</v>
      </c>
    </row>
    <row r="1287" spans="1:21" ht="43.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s="6">
        <f t="shared" si="100"/>
        <v>42160.249710648146</v>
      </c>
      <c r="L1287" s="6">
        <f t="shared" si="101"/>
        <v>42175.249710648146</v>
      </c>
      <c r="M1287" s="15">
        <f t="shared" si="102"/>
        <v>2015</v>
      </c>
      <c r="N1287" t="b">
        <v>0</v>
      </c>
      <c r="O1287">
        <v>63</v>
      </c>
      <c r="P1287" t="b">
        <v>1</v>
      </c>
      <c r="Q1287" s="8">
        <f t="shared" si="103"/>
        <v>1.0165</v>
      </c>
      <c r="R1287" s="10">
        <f t="shared" si="104"/>
        <v>32.269841269841272</v>
      </c>
      <c r="S1287" t="s">
        <v>8271</v>
      </c>
      <c r="T1287" t="s">
        <v>8318</v>
      </c>
      <c r="U1287" t="s">
        <v>8319</v>
      </c>
    </row>
    <row r="1288" spans="1:21" ht="43.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s="6">
        <f t="shared" si="100"/>
        <v>42039.051238425927</v>
      </c>
      <c r="L1288" s="6">
        <f t="shared" si="101"/>
        <v>42052.249999999993</v>
      </c>
      <c r="M1288" s="15">
        <f t="shared" si="102"/>
        <v>2015</v>
      </c>
      <c r="N1288" t="b">
        <v>0</v>
      </c>
      <c r="O1288">
        <v>20</v>
      </c>
      <c r="P1288" t="b">
        <v>1</v>
      </c>
      <c r="Q1288" s="8">
        <f t="shared" si="103"/>
        <v>1.0833333333333333</v>
      </c>
      <c r="R1288" s="10">
        <f t="shared" si="104"/>
        <v>81.25</v>
      </c>
      <c r="S1288" t="s">
        <v>8271</v>
      </c>
      <c r="T1288" t="s">
        <v>8318</v>
      </c>
      <c r="U1288" t="s">
        <v>8319</v>
      </c>
    </row>
    <row r="1289" spans="1:21" ht="72.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s="6">
        <f t="shared" si="100"/>
        <v>42107.287685185183</v>
      </c>
      <c r="L1289" s="6">
        <f t="shared" si="101"/>
        <v>42167.287685185183</v>
      </c>
      <c r="M1289" s="15">
        <f t="shared" si="102"/>
        <v>2015</v>
      </c>
      <c r="N1289" t="b">
        <v>0</v>
      </c>
      <c r="O1289">
        <v>25</v>
      </c>
      <c r="P1289" t="b">
        <v>1</v>
      </c>
      <c r="Q1289" s="8">
        <f t="shared" si="103"/>
        <v>2.42</v>
      </c>
      <c r="R1289" s="10">
        <f t="shared" si="104"/>
        <v>24.2</v>
      </c>
      <c r="S1289" t="s">
        <v>8271</v>
      </c>
      <c r="T1289" t="s">
        <v>8318</v>
      </c>
      <c r="U1289" t="s">
        <v>8319</v>
      </c>
    </row>
    <row r="1290" spans="1:21" ht="58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s="6">
        <f t="shared" si="100"/>
        <v>42560.821331018517</v>
      </c>
      <c r="L1290" s="6">
        <f t="shared" si="101"/>
        <v>42591.833333333336</v>
      </c>
      <c r="M1290" s="15">
        <f t="shared" si="102"/>
        <v>2016</v>
      </c>
      <c r="N1290" t="b">
        <v>0</v>
      </c>
      <c r="O1290">
        <v>61</v>
      </c>
      <c r="P1290" t="b">
        <v>1</v>
      </c>
      <c r="Q1290" s="8">
        <f t="shared" si="103"/>
        <v>1.0044999999999999</v>
      </c>
      <c r="R1290" s="10">
        <f t="shared" si="104"/>
        <v>65.868852459016395</v>
      </c>
      <c r="S1290" t="s">
        <v>8271</v>
      </c>
      <c r="T1290" t="s">
        <v>8318</v>
      </c>
      <c r="U1290" t="s">
        <v>8319</v>
      </c>
    </row>
    <row r="1291" spans="1:21" ht="43.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s="6">
        <f t="shared" si="100"/>
        <v>42708.801446759258</v>
      </c>
      <c r="L1291" s="6">
        <f t="shared" si="101"/>
        <v>42738.801446759258</v>
      </c>
      <c r="M1291" s="15">
        <f t="shared" si="102"/>
        <v>2016</v>
      </c>
      <c r="N1291" t="b">
        <v>0</v>
      </c>
      <c r="O1291">
        <v>52</v>
      </c>
      <c r="P1291" t="b">
        <v>1</v>
      </c>
      <c r="Q1291" s="8">
        <f t="shared" si="103"/>
        <v>1.2506666666666666</v>
      </c>
      <c r="R1291" s="10">
        <f t="shared" si="104"/>
        <v>36.07692307692308</v>
      </c>
      <c r="S1291" t="s">
        <v>8271</v>
      </c>
      <c r="T1291" t="s">
        <v>8318</v>
      </c>
      <c r="U1291" t="s">
        <v>8319</v>
      </c>
    </row>
    <row r="1292" spans="1:21" ht="29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s="6">
        <f t="shared" si="100"/>
        <v>42086.281608796293</v>
      </c>
      <c r="L1292" s="6">
        <f t="shared" si="101"/>
        <v>42116.957638888889</v>
      </c>
      <c r="M1292" s="15">
        <f t="shared" si="102"/>
        <v>2015</v>
      </c>
      <c r="N1292" t="b">
        <v>0</v>
      </c>
      <c r="O1292">
        <v>86</v>
      </c>
      <c r="P1292" t="b">
        <v>1</v>
      </c>
      <c r="Q1292" s="8">
        <f t="shared" si="103"/>
        <v>1.0857142857142856</v>
      </c>
      <c r="R1292" s="10">
        <f t="shared" si="104"/>
        <v>44.186046511627907</v>
      </c>
      <c r="S1292" t="s">
        <v>8271</v>
      </c>
      <c r="T1292" t="s">
        <v>8318</v>
      </c>
      <c r="U1292" t="s">
        <v>8319</v>
      </c>
    </row>
    <row r="1293" spans="1:21" ht="43.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s="6">
        <f t="shared" si="100"/>
        <v>42064.319340277776</v>
      </c>
      <c r="L1293" s="6">
        <f t="shared" si="101"/>
        <v>42100.958333333336</v>
      </c>
      <c r="M1293" s="15">
        <f t="shared" si="102"/>
        <v>2015</v>
      </c>
      <c r="N1293" t="b">
        <v>0</v>
      </c>
      <c r="O1293">
        <v>42</v>
      </c>
      <c r="P1293" t="b">
        <v>1</v>
      </c>
      <c r="Q1293" s="8">
        <f t="shared" si="103"/>
        <v>1.4570000000000001</v>
      </c>
      <c r="R1293" s="10">
        <f t="shared" si="104"/>
        <v>104.07142857142857</v>
      </c>
      <c r="S1293" t="s">
        <v>8271</v>
      </c>
      <c r="T1293" t="s">
        <v>8318</v>
      </c>
      <c r="U1293" t="s">
        <v>8319</v>
      </c>
    </row>
    <row r="1294" spans="1:21" ht="58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s="6">
        <f t="shared" si="100"/>
        <v>42256.430879629632</v>
      </c>
      <c r="L1294" s="6">
        <f t="shared" si="101"/>
        <v>42283.624305555553</v>
      </c>
      <c r="M1294" s="15">
        <f t="shared" si="102"/>
        <v>2015</v>
      </c>
      <c r="N1294" t="b">
        <v>0</v>
      </c>
      <c r="O1294">
        <v>52</v>
      </c>
      <c r="P1294" t="b">
        <v>1</v>
      </c>
      <c r="Q1294" s="8">
        <f t="shared" si="103"/>
        <v>1.1000000000000001</v>
      </c>
      <c r="R1294" s="10">
        <f t="shared" si="104"/>
        <v>35.96153846153846</v>
      </c>
      <c r="S1294" t="s">
        <v>8271</v>
      </c>
      <c r="T1294" t="s">
        <v>8318</v>
      </c>
      <c r="U1294" t="s">
        <v>8319</v>
      </c>
    </row>
    <row r="1295" spans="1:21" ht="58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s="6">
        <f t="shared" si="100"/>
        <v>42292.367719907408</v>
      </c>
      <c r="L1295" s="6">
        <f t="shared" si="101"/>
        <v>42322.409386574072</v>
      </c>
      <c r="M1295" s="15">
        <f t="shared" si="102"/>
        <v>2015</v>
      </c>
      <c r="N1295" t="b">
        <v>0</v>
      </c>
      <c r="O1295">
        <v>120</v>
      </c>
      <c r="P1295" t="b">
        <v>1</v>
      </c>
      <c r="Q1295" s="8">
        <f t="shared" si="103"/>
        <v>1.0223333333333333</v>
      </c>
      <c r="R1295" s="10">
        <f t="shared" si="104"/>
        <v>127.79166666666667</v>
      </c>
      <c r="S1295" t="s">
        <v>8271</v>
      </c>
      <c r="T1295" t="s">
        <v>8318</v>
      </c>
      <c r="U1295" t="s">
        <v>8319</v>
      </c>
    </row>
    <row r="1296" spans="1:21" ht="43.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s="6">
        <f t="shared" si="100"/>
        <v>42278.120335648149</v>
      </c>
      <c r="L1296" s="6">
        <f t="shared" si="101"/>
        <v>42296.124999999993</v>
      </c>
      <c r="M1296" s="15">
        <f t="shared" si="102"/>
        <v>2015</v>
      </c>
      <c r="N1296" t="b">
        <v>0</v>
      </c>
      <c r="O1296">
        <v>22</v>
      </c>
      <c r="P1296" t="b">
        <v>1</v>
      </c>
      <c r="Q1296" s="8">
        <f t="shared" si="103"/>
        <v>1.22</v>
      </c>
      <c r="R1296" s="10">
        <f t="shared" si="104"/>
        <v>27.727272727272727</v>
      </c>
      <c r="S1296" t="s">
        <v>8271</v>
      </c>
      <c r="T1296" t="s">
        <v>8318</v>
      </c>
      <c r="U1296" t="s">
        <v>8319</v>
      </c>
    </row>
    <row r="1297" spans="1:21" ht="43.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s="6">
        <f t="shared" si="100"/>
        <v>42184.239548611113</v>
      </c>
      <c r="L1297" s="6">
        <f t="shared" si="101"/>
        <v>42214.374999999993</v>
      </c>
      <c r="M1297" s="15">
        <f t="shared" si="102"/>
        <v>2015</v>
      </c>
      <c r="N1297" t="b">
        <v>0</v>
      </c>
      <c r="O1297">
        <v>64</v>
      </c>
      <c r="P1297" t="b">
        <v>1</v>
      </c>
      <c r="Q1297" s="8">
        <f t="shared" si="103"/>
        <v>1.0196000000000001</v>
      </c>
      <c r="R1297" s="10">
        <f t="shared" si="104"/>
        <v>39.828125</v>
      </c>
      <c r="S1297" t="s">
        <v>8271</v>
      </c>
      <c r="T1297" t="s">
        <v>8318</v>
      </c>
      <c r="U1297" t="s">
        <v>8319</v>
      </c>
    </row>
    <row r="1298" spans="1:21" ht="58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s="6">
        <f t="shared" si="100"/>
        <v>42422.717280092591</v>
      </c>
      <c r="L1298" s="6">
        <f t="shared" si="101"/>
        <v>42442.675613425927</v>
      </c>
      <c r="M1298" s="15">
        <f t="shared" si="102"/>
        <v>2016</v>
      </c>
      <c r="N1298" t="b">
        <v>0</v>
      </c>
      <c r="O1298">
        <v>23</v>
      </c>
      <c r="P1298" t="b">
        <v>1</v>
      </c>
      <c r="Q1298" s="8">
        <f t="shared" si="103"/>
        <v>1.411764705882353</v>
      </c>
      <c r="R1298" s="10">
        <f t="shared" si="104"/>
        <v>52.173913043478258</v>
      </c>
      <c r="S1298" t="s">
        <v>8271</v>
      </c>
      <c r="T1298" t="s">
        <v>8318</v>
      </c>
      <c r="U1298" t="s">
        <v>8319</v>
      </c>
    </row>
    <row r="1299" spans="1:21" ht="43.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s="6">
        <f t="shared" si="100"/>
        <v>42461.413865740738</v>
      </c>
      <c r="L1299" s="6">
        <f t="shared" si="101"/>
        <v>42491.413865740738</v>
      </c>
      <c r="M1299" s="15">
        <f t="shared" si="102"/>
        <v>2016</v>
      </c>
      <c r="N1299" t="b">
        <v>0</v>
      </c>
      <c r="O1299">
        <v>238</v>
      </c>
      <c r="P1299" t="b">
        <v>1</v>
      </c>
      <c r="Q1299" s="8">
        <f t="shared" si="103"/>
        <v>1.0952500000000001</v>
      </c>
      <c r="R1299" s="10">
        <f t="shared" si="104"/>
        <v>92.037815126050418</v>
      </c>
      <c r="S1299" t="s">
        <v>8271</v>
      </c>
      <c r="T1299" t="s">
        <v>8318</v>
      </c>
      <c r="U1299" t="s">
        <v>8319</v>
      </c>
    </row>
    <row r="1300" spans="1:21" ht="43.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s="6">
        <f t="shared" si="100"/>
        <v>42458.347592592589</v>
      </c>
      <c r="L1300" s="6">
        <f t="shared" si="101"/>
        <v>42488.347592592589</v>
      </c>
      <c r="M1300" s="15">
        <f t="shared" si="102"/>
        <v>2016</v>
      </c>
      <c r="N1300" t="b">
        <v>0</v>
      </c>
      <c r="O1300">
        <v>33</v>
      </c>
      <c r="P1300" t="b">
        <v>1</v>
      </c>
      <c r="Q1300" s="8">
        <f t="shared" si="103"/>
        <v>1.0465</v>
      </c>
      <c r="R1300" s="10">
        <f t="shared" si="104"/>
        <v>63.424242424242422</v>
      </c>
      <c r="S1300" t="s">
        <v>8271</v>
      </c>
      <c r="T1300" t="s">
        <v>8318</v>
      </c>
      <c r="U1300" t="s">
        <v>8319</v>
      </c>
    </row>
    <row r="1301" spans="1:21" ht="43.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s="6">
        <f t="shared" si="100"/>
        <v>42169.481006944443</v>
      </c>
      <c r="L1301" s="6">
        <f t="shared" si="101"/>
        <v>42199.481006944443</v>
      </c>
      <c r="M1301" s="15">
        <f t="shared" si="102"/>
        <v>2015</v>
      </c>
      <c r="N1301" t="b">
        <v>0</v>
      </c>
      <c r="O1301">
        <v>32</v>
      </c>
      <c r="P1301" t="b">
        <v>1</v>
      </c>
      <c r="Q1301" s="8">
        <f t="shared" si="103"/>
        <v>1.24</v>
      </c>
      <c r="R1301" s="10">
        <f t="shared" si="104"/>
        <v>135.625</v>
      </c>
      <c r="S1301" t="s">
        <v>8271</v>
      </c>
      <c r="T1301" t="s">
        <v>8318</v>
      </c>
      <c r="U1301" t="s">
        <v>8319</v>
      </c>
    </row>
    <row r="1302" spans="1:21" ht="43.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s="6">
        <f t="shared" si="100"/>
        <v>42483.341874999998</v>
      </c>
      <c r="L1302" s="6">
        <f t="shared" si="101"/>
        <v>42522.456249999996</v>
      </c>
      <c r="M1302" s="15">
        <f t="shared" si="102"/>
        <v>2016</v>
      </c>
      <c r="N1302" t="b">
        <v>0</v>
      </c>
      <c r="O1302">
        <v>24</v>
      </c>
      <c r="P1302" t="b">
        <v>1</v>
      </c>
      <c r="Q1302" s="8">
        <f t="shared" si="103"/>
        <v>1.35</v>
      </c>
      <c r="R1302" s="10">
        <f t="shared" si="104"/>
        <v>168.75</v>
      </c>
      <c r="S1302" t="s">
        <v>8271</v>
      </c>
      <c r="T1302" t="s">
        <v>8318</v>
      </c>
      <c r="U1302" t="s">
        <v>8319</v>
      </c>
    </row>
    <row r="1303" spans="1:21" ht="43.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s="6">
        <f t="shared" si="100"/>
        <v>42195.416412037033</v>
      </c>
      <c r="L1303" s="6">
        <f t="shared" si="101"/>
        <v>42205.791666666664</v>
      </c>
      <c r="M1303" s="15">
        <f t="shared" si="102"/>
        <v>2015</v>
      </c>
      <c r="N1303" t="b">
        <v>0</v>
      </c>
      <c r="O1303">
        <v>29</v>
      </c>
      <c r="P1303" t="b">
        <v>1</v>
      </c>
      <c r="Q1303" s="8">
        <f t="shared" si="103"/>
        <v>1.0275000000000001</v>
      </c>
      <c r="R1303" s="10">
        <f t="shared" si="104"/>
        <v>70.862068965517238</v>
      </c>
      <c r="S1303" t="s">
        <v>8271</v>
      </c>
      <c r="T1303" t="s">
        <v>8318</v>
      </c>
      <c r="U1303" t="s">
        <v>8319</v>
      </c>
    </row>
    <row r="1304" spans="1:21" ht="43.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s="6">
        <f t="shared" si="100"/>
        <v>42674.724664351852</v>
      </c>
      <c r="L1304" s="6">
        <f t="shared" si="101"/>
        <v>42704.766331018516</v>
      </c>
      <c r="M1304" s="15">
        <f t="shared" si="102"/>
        <v>2016</v>
      </c>
      <c r="N1304" t="b">
        <v>0</v>
      </c>
      <c r="O1304">
        <v>50</v>
      </c>
      <c r="P1304" t="b">
        <v>1</v>
      </c>
      <c r="Q1304" s="8">
        <f t="shared" si="103"/>
        <v>1</v>
      </c>
      <c r="R1304" s="10">
        <f t="shared" si="104"/>
        <v>50</v>
      </c>
      <c r="S1304" t="s">
        <v>8271</v>
      </c>
      <c r="T1304" t="s">
        <v>8318</v>
      </c>
      <c r="U1304" t="s">
        <v>8319</v>
      </c>
    </row>
    <row r="1305" spans="1:21" ht="29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s="6">
        <f t="shared" si="100"/>
        <v>42566.107870370368</v>
      </c>
      <c r="L1305" s="6">
        <f t="shared" si="101"/>
        <v>42582.124999999993</v>
      </c>
      <c r="M1305" s="15">
        <f t="shared" si="102"/>
        <v>2016</v>
      </c>
      <c r="N1305" t="b">
        <v>0</v>
      </c>
      <c r="O1305">
        <v>108</v>
      </c>
      <c r="P1305" t="b">
        <v>1</v>
      </c>
      <c r="Q1305" s="8">
        <f t="shared" si="103"/>
        <v>1.3026085714285716</v>
      </c>
      <c r="R1305" s="10">
        <f t="shared" si="104"/>
        <v>42.214166666666671</v>
      </c>
      <c r="S1305" t="s">
        <v>8271</v>
      </c>
      <c r="T1305" t="s">
        <v>8318</v>
      </c>
      <c r="U1305" t="s">
        <v>8319</v>
      </c>
    </row>
    <row r="1306" spans="1:21" ht="43.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s="6">
        <f t="shared" si="100"/>
        <v>42746.861168981479</v>
      </c>
      <c r="L1306" s="6">
        <f t="shared" si="101"/>
        <v>42806.819502314807</v>
      </c>
      <c r="M1306" s="15">
        <f t="shared" si="102"/>
        <v>2017</v>
      </c>
      <c r="N1306" t="b">
        <v>0</v>
      </c>
      <c r="O1306">
        <v>104</v>
      </c>
      <c r="P1306" t="b">
        <v>0</v>
      </c>
      <c r="Q1306" s="8">
        <f t="shared" si="103"/>
        <v>0.39627499999999999</v>
      </c>
      <c r="R1306" s="10">
        <f t="shared" si="104"/>
        <v>152.41346153846155</v>
      </c>
      <c r="S1306" t="s">
        <v>8273</v>
      </c>
      <c r="T1306" t="s">
        <v>8320</v>
      </c>
      <c r="U1306" t="s">
        <v>8322</v>
      </c>
    </row>
    <row r="1307" spans="1:21" ht="43.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s="6">
        <f t="shared" si="100"/>
        <v>42543.332268518519</v>
      </c>
      <c r="L1307" s="6">
        <f t="shared" si="101"/>
        <v>42572.395833333336</v>
      </c>
      <c r="M1307" s="15">
        <f t="shared" si="102"/>
        <v>2016</v>
      </c>
      <c r="N1307" t="b">
        <v>0</v>
      </c>
      <c r="O1307">
        <v>86</v>
      </c>
      <c r="P1307" t="b">
        <v>0</v>
      </c>
      <c r="Q1307" s="8">
        <f t="shared" si="103"/>
        <v>0.25976666666666665</v>
      </c>
      <c r="R1307" s="10">
        <f t="shared" si="104"/>
        <v>90.616279069767444</v>
      </c>
      <c r="S1307" t="s">
        <v>8273</v>
      </c>
      <c r="T1307" t="s">
        <v>8320</v>
      </c>
      <c r="U1307" t="s">
        <v>8322</v>
      </c>
    </row>
    <row r="1308" spans="1:21" ht="58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s="6">
        <f t="shared" si="100"/>
        <v>41947.124236111107</v>
      </c>
      <c r="L1308" s="6">
        <f t="shared" si="101"/>
        <v>41977.124236111107</v>
      </c>
      <c r="M1308" s="15">
        <f t="shared" si="102"/>
        <v>2014</v>
      </c>
      <c r="N1308" t="b">
        <v>0</v>
      </c>
      <c r="O1308">
        <v>356</v>
      </c>
      <c r="P1308" t="b">
        <v>0</v>
      </c>
      <c r="Q1308" s="8">
        <f t="shared" si="103"/>
        <v>0.65246363636363636</v>
      </c>
      <c r="R1308" s="10">
        <f t="shared" si="104"/>
        <v>201.60393258426967</v>
      </c>
      <c r="S1308" t="s">
        <v>8273</v>
      </c>
      <c r="T1308" t="s">
        <v>8320</v>
      </c>
      <c r="U1308" t="s">
        <v>8322</v>
      </c>
    </row>
    <row r="1309" spans="1:21" ht="29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s="6">
        <f t="shared" si="100"/>
        <v>42387.169895833336</v>
      </c>
      <c r="L1309" s="6">
        <f t="shared" si="101"/>
        <v>42417.169895833336</v>
      </c>
      <c r="M1309" s="15">
        <f t="shared" si="102"/>
        <v>2016</v>
      </c>
      <c r="N1309" t="b">
        <v>0</v>
      </c>
      <c r="O1309">
        <v>45</v>
      </c>
      <c r="P1309" t="b">
        <v>0</v>
      </c>
      <c r="Q1309" s="8">
        <f t="shared" si="103"/>
        <v>0.11514000000000001</v>
      </c>
      <c r="R1309" s="10">
        <f t="shared" si="104"/>
        <v>127.93333333333334</v>
      </c>
      <c r="S1309" t="s">
        <v>8273</v>
      </c>
      <c r="T1309" t="s">
        <v>8320</v>
      </c>
      <c r="U1309" t="s">
        <v>8322</v>
      </c>
    </row>
    <row r="1310" spans="1:21" ht="29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s="6">
        <f t="shared" si="100"/>
        <v>42611.280231481483</v>
      </c>
      <c r="L1310" s="6">
        <f t="shared" si="101"/>
        <v>42651.280231481483</v>
      </c>
      <c r="M1310" s="15">
        <f t="shared" si="102"/>
        <v>2016</v>
      </c>
      <c r="N1310" t="b">
        <v>0</v>
      </c>
      <c r="O1310">
        <v>38</v>
      </c>
      <c r="P1310" t="b">
        <v>0</v>
      </c>
      <c r="Q1310" s="8">
        <f t="shared" si="103"/>
        <v>0.11360000000000001</v>
      </c>
      <c r="R1310" s="10">
        <f t="shared" si="104"/>
        <v>29.894736842105264</v>
      </c>
      <c r="S1310" t="s">
        <v>8273</v>
      </c>
      <c r="T1310" t="s">
        <v>8320</v>
      </c>
      <c r="U1310" t="s">
        <v>8322</v>
      </c>
    </row>
    <row r="1311" spans="1:21" ht="43.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s="6">
        <f t="shared" si="100"/>
        <v>42257.549398148149</v>
      </c>
      <c r="L1311" s="6">
        <f t="shared" si="101"/>
        <v>42292.549398148149</v>
      </c>
      <c r="M1311" s="15">
        <f t="shared" si="102"/>
        <v>2015</v>
      </c>
      <c r="N1311" t="b">
        <v>0</v>
      </c>
      <c r="O1311">
        <v>35</v>
      </c>
      <c r="P1311" t="b">
        <v>0</v>
      </c>
      <c r="Q1311" s="8">
        <f t="shared" si="103"/>
        <v>1.1199130434782609</v>
      </c>
      <c r="R1311" s="10">
        <f t="shared" si="104"/>
        <v>367.97142857142859</v>
      </c>
      <c r="S1311" t="s">
        <v>8273</v>
      </c>
      <c r="T1311" t="s">
        <v>8320</v>
      </c>
      <c r="U1311" t="s">
        <v>8322</v>
      </c>
    </row>
    <row r="1312" spans="1:21" ht="43.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s="6">
        <f t="shared" si="100"/>
        <v>42556.333912037029</v>
      </c>
      <c r="L1312" s="6">
        <f t="shared" si="101"/>
        <v>42601.333912037029</v>
      </c>
      <c r="M1312" s="15">
        <f t="shared" si="102"/>
        <v>2016</v>
      </c>
      <c r="N1312" t="b">
        <v>0</v>
      </c>
      <c r="O1312">
        <v>24</v>
      </c>
      <c r="P1312" t="b">
        <v>0</v>
      </c>
      <c r="Q1312" s="8">
        <f t="shared" si="103"/>
        <v>0.155</v>
      </c>
      <c r="R1312" s="10">
        <f t="shared" si="104"/>
        <v>129.16666666666666</v>
      </c>
      <c r="S1312" t="s">
        <v>8273</v>
      </c>
      <c r="T1312" t="s">
        <v>8320</v>
      </c>
      <c r="U1312" t="s">
        <v>8322</v>
      </c>
    </row>
    <row r="1313" spans="1:21" ht="58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s="6">
        <f t="shared" si="100"/>
        <v>42669.468969907401</v>
      </c>
      <c r="L1313" s="6">
        <f t="shared" si="101"/>
        <v>42704.510636574072</v>
      </c>
      <c r="M1313" s="15">
        <f t="shared" si="102"/>
        <v>2016</v>
      </c>
      <c r="N1313" t="b">
        <v>0</v>
      </c>
      <c r="O1313">
        <v>100</v>
      </c>
      <c r="P1313" t="b">
        <v>0</v>
      </c>
      <c r="Q1313" s="8">
        <f t="shared" si="103"/>
        <v>0.32028000000000001</v>
      </c>
      <c r="R1313" s="10">
        <f t="shared" si="104"/>
        <v>800.7</v>
      </c>
      <c r="S1313" t="s">
        <v>8273</v>
      </c>
      <c r="T1313" t="s">
        <v>8320</v>
      </c>
      <c r="U1313" t="s">
        <v>8322</v>
      </c>
    </row>
    <row r="1314" spans="1:21" ht="43.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s="6">
        <f t="shared" si="100"/>
        <v>42082.369467592587</v>
      </c>
      <c r="L1314" s="6">
        <f t="shared" si="101"/>
        <v>42112.369467592587</v>
      </c>
      <c r="M1314" s="15">
        <f t="shared" si="102"/>
        <v>2015</v>
      </c>
      <c r="N1314" t="b">
        <v>0</v>
      </c>
      <c r="O1314">
        <v>1</v>
      </c>
      <c r="P1314" t="b">
        <v>0</v>
      </c>
      <c r="Q1314" s="8">
        <f t="shared" si="103"/>
        <v>6.0869565217391303E-3</v>
      </c>
      <c r="R1314" s="10">
        <f t="shared" si="104"/>
        <v>28</v>
      </c>
      <c r="S1314" t="s">
        <v>8273</v>
      </c>
      <c r="T1314" t="s">
        <v>8320</v>
      </c>
      <c r="U1314" t="s">
        <v>8322</v>
      </c>
    </row>
    <row r="1315" spans="1:21" ht="43.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s="6">
        <f t="shared" si="100"/>
        <v>42402.37631944444</v>
      </c>
      <c r="L1315" s="6">
        <f t="shared" si="101"/>
        <v>42432.37631944444</v>
      </c>
      <c r="M1315" s="15">
        <f t="shared" si="102"/>
        <v>2016</v>
      </c>
      <c r="N1315" t="b">
        <v>0</v>
      </c>
      <c r="O1315">
        <v>122</v>
      </c>
      <c r="P1315" t="b">
        <v>0</v>
      </c>
      <c r="Q1315" s="8">
        <f t="shared" si="103"/>
        <v>0.31114999999999998</v>
      </c>
      <c r="R1315" s="10">
        <f t="shared" si="104"/>
        <v>102.01639344262296</v>
      </c>
      <c r="S1315" t="s">
        <v>8273</v>
      </c>
      <c r="T1315" t="s">
        <v>8320</v>
      </c>
      <c r="U1315" t="s">
        <v>8322</v>
      </c>
    </row>
    <row r="1316" spans="1:21" ht="58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s="6">
        <f t="shared" si="100"/>
        <v>42604.336342592585</v>
      </c>
      <c r="L1316" s="6">
        <f t="shared" si="101"/>
        <v>42664.336342592585</v>
      </c>
      <c r="M1316" s="15">
        <f t="shared" si="102"/>
        <v>2016</v>
      </c>
      <c r="N1316" t="b">
        <v>0</v>
      </c>
      <c r="O1316">
        <v>11</v>
      </c>
      <c r="P1316" t="b">
        <v>0</v>
      </c>
      <c r="Q1316" s="8">
        <f t="shared" si="103"/>
        <v>1.1266666666666666E-2</v>
      </c>
      <c r="R1316" s="10">
        <f t="shared" si="104"/>
        <v>184.36363636363637</v>
      </c>
      <c r="S1316" t="s">
        <v>8273</v>
      </c>
      <c r="T1316" t="s">
        <v>8320</v>
      </c>
      <c r="U1316" t="s">
        <v>8322</v>
      </c>
    </row>
    <row r="1317" spans="1:21" ht="29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s="6">
        <f t="shared" si="100"/>
        <v>42278.164907407401</v>
      </c>
      <c r="L1317" s="6">
        <f t="shared" si="101"/>
        <v>42313.708333333336</v>
      </c>
      <c r="M1317" s="15">
        <f t="shared" si="102"/>
        <v>2015</v>
      </c>
      <c r="N1317" t="b">
        <v>0</v>
      </c>
      <c r="O1317">
        <v>248</v>
      </c>
      <c r="P1317" t="b">
        <v>0</v>
      </c>
      <c r="Q1317" s="8">
        <f t="shared" si="103"/>
        <v>0.40404000000000001</v>
      </c>
      <c r="R1317" s="10">
        <f t="shared" si="104"/>
        <v>162.91935483870967</v>
      </c>
      <c r="S1317" t="s">
        <v>8273</v>
      </c>
      <c r="T1317" t="s">
        <v>8320</v>
      </c>
      <c r="U1317" t="s">
        <v>8322</v>
      </c>
    </row>
    <row r="1318" spans="1:21" ht="43.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s="6">
        <f t="shared" si="100"/>
        <v>42393.628576388888</v>
      </c>
      <c r="L1318" s="6">
        <f t="shared" si="101"/>
        <v>42428.628576388888</v>
      </c>
      <c r="M1318" s="15">
        <f t="shared" si="102"/>
        <v>2016</v>
      </c>
      <c r="N1318" t="b">
        <v>0</v>
      </c>
      <c r="O1318">
        <v>1</v>
      </c>
      <c r="P1318" t="b">
        <v>0</v>
      </c>
      <c r="Q1318" s="8">
        <f t="shared" si="103"/>
        <v>1.3333333333333333E-5</v>
      </c>
      <c r="R1318" s="10">
        <f t="shared" si="104"/>
        <v>1</v>
      </c>
      <c r="S1318" t="s">
        <v>8273</v>
      </c>
      <c r="T1318" t="s">
        <v>8320</v>
      </c>
      <c r="U1318" t="s">
        <v>8322</v>
      </c>
    </row>
    <row r="1319" spans="1:21" ht="58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s="6">
        <f t="shared" si="100"/>
        <v>42519.902152777773</v>
      </c>
      <c r="L1319" s="6">
        <f t="shared" si="101"/>
        <v>42572.249999999993</v>
      </c>
      <c r="M1319" s="15">
        <f t="shared" si="102"/>
        <v>2016</v>
      </c>
      <c r="N1319" t="b">
        <v>0</v>
      </c>
      <c r="O1319">
        <v>19</v>
      </c>
      <c r="P1319" t="b">
        <v>0</v>
      </c>
      <c r="Q1319" s="8">
        <f t="shared" si="103"/>
        <v>5.7334999999999997E-2</v>
      </c>
      <c r="R1319" s="10">
        <f t="shared" si="104"/>
        <v>603.52631578947364</v>
      </c>
      <c r="S1319" t="s">
        <v>8273</v>
      </c>
      <c r="T1319" t="s">
        <v>8320</v>
      </c>
      <c r="U1319" t="s">
        <v>8322</v>
      </c>
    </row>
    <row r="1320" spans="1:21" ht="43.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s="6">
        <f t="shared" si="100"/>
        <v>41984.710324074076</v>
      </c>
      <c r="L1320" s="6">
        <f t="shared" si="101"/>
        <v>42014.710324074076</v>
      </c>
      <c r="M1320" s="15">
        <f t="shared" si="102"/>
        <v>2014</v>
      </c>
      <c r="N1320" t="b">
        <v>0</v>
      </c>
      <c r="O1320">
        <v>135</v>
      </c>
      <c r="P1320" t="b">
        <v>0</v>
      </c>
      <c r="Q1320" s="8">
        <f t="shared" si="103"/>
        <v>0.15325</v>
      </c>
      <c r="R1320" s="10">
        <f t="shared" si="104"/>
        <v>45.407407407407405</v>
      </c>
      <c r="S1320" t="s">
        <v>8273</v>
      </c>
      <c r="T1320" t="s">
        <v>8320</v>
      </c>
      <c r="U1320" t="s">
        <v>8322</v>
      </c>
    </row>
    <row r="1321" spans="1:21" ht="43.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s="6">
        <f t="shared" si="100"/>
        <v>41816.478761574072</v>
      </c>
      <c r="L1321" s="6">
        <f t="shared" si="101"/>
        <v>41831.333333333328</v>
      </c>
      <c r="M1321" s="15">
        <f t="shared" si="102"/>
        <v>2014</v>
      </c>
      <c r="N1321" t="b">
        <v>0</v>
      </c>
      <c r="O1321">
        <v>9</v>
      </c>
      <c r="P1321" t="b">
        <v>0</v>
      </c>
      <c r="Q1321" s="8">
        <f t="shared" si="103"/>
        <v>0.15103448275862069</v>
      </c>
      <c r="R1321" s="10">
        <f t="shared" si="104"/>
        <v>97.333333333333329</v>
      </c>
      <c r="S1321" t="s">
        <v>8273</v>
      </c>
      <c r="T1321" t="s">
        <v>8320</v>
      </c>
      <c r="U1321" t="s">
        <v>8322</v>
      </c>
    </row>
    <row r="1322" spans="1:21" ht="43.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s="6">
        <f t="shared" si="100"/>
        <v>42705.357013888883</v>
      </c>
      <c r="L1322" s="6">
        <f t="shared" si="101"/>
        <v>42734.624999999993</v>
      </c>
      <c r="M1322" s="15">
        <f t="shared" si="102"/>
        <v>2016</v>
      </c>
      <c r="N1322" t="b">
        <v>0</v>
      </c>
      <c r="O1322">
        <v>3</v>
      </c>
      <c r="P1322" t="b">
        <v>0</v>
      </c>
      <c r="Q1322" s="8">
        <f t="shared" si="103"/>
        <v>5.0299999999999997E-3</v>
      </c>
      <c r="R1322" s="10">
        <f t="shared" si="104"/>
        <v>167.66666666666666</v>
      </c>
      <c r="S1322" t="s">
        <v>8273</v>
      </c>
      <c r="T1322" t="s">
        <v>8320</v>
      </c>
      <c r="U1322" t="s">
        <v>8322</v>
      </c>
    </row>
    <row r="1323" spans="1:21" ht="58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s="6">
        <f t="shared" si="100"/>
        <v>42697.415937499994</v>
      </c>
      <c r="L1323" s="6">
        <f t="shared" si="101"/>
        <v>42727.415937499994</v>
      </c>
      <c r="M1323" s="15">
        <f t="shared" si="102"/>
        <v>2016</v>
      </c>
      <c r="N1323" t="b">
        <v>0</v>
      </c>
      <c r="O1323">
        <v>7</v>
      </c>
      <c r="P1323" t="b">
        <v>0</v>
      </c>
      <c r="Q1323" s="8">
        <f t="shared" si="103"/>
        <v>1.3028138528138528E-2</v>
      </c>
      <c r="R1323" s="10">
        <f t="shared" si="104"/>
        <v>859.85714285714289</v>
      </c>
      <c r="S1323" t="s">
        <v>8273</v>
      </c>
      <c r="T1323" t="s">
        <v>8320</v>
      </c>
      <c r="U1323" t="s">
        <v>8322</v>
      </c>
    </row>
    <row r="1324" spans="1:21" ht="43.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s="6">
        <f t="shared" si="100"/>
        <v>42115.323206018518</v>
      </c>
      <c r="L1324" s="6">
        <f t="shared" si="101"/>
        <v>42145.323206018518</v>
      </c>
      <c r="M1324" s="15">
        <f t="shared" si="102"/>
        <v>2015</v>
      </c>
      <c r="N1324" t="b">
        <v>0</v>
      </c>
      <c r="O1324">
        <v>4</v>
      </c>
      <c r="P1324" t="b">
        <v>0</v>
      </c>
      <c r="Q1324" s="8">
        <f t="shared" si="103"/>
        <v>3.0285714285714286E-3</v>
      </c>
      <c r="R1324" s="10">
        <f t="shared" si="104"/>
        <v>26.5</v>
      </c>
      <c r="S1324" t="s">
        <v>8273</v>
      </c>
      <c r="T1324" t="s">
        <v>8320</v>
      </c>
      <c r="U1324" t="s">
        <v>8322</v>
      </c>
    </row>
    <row r="1325" spans="1:21" ht="43.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s="6">
        <f t="shared" si="100"/>
        <v>42451.365115740737</v>
      </c>
      <c r="L1325" s="6">
        <f t="shared" si="101"/>
        <v>42485.954861111109</v>
      </c>
      <c r="M1325" s="15">
        <f t="shared" si="102"/>
        <v>2016</v>
      </c>
      <c r="N1325" t="b">
        <v>0</v>
      </c>
      <c r="O1325">
        <v>44</v>
      </c>
      <c r="P1325" t="b">
        <v>0</v>
      </c>
      <c r="Q1325" s="8">
        <f t="shared" si="103"/>
        <v>8.8800000000000004E-2</v>
      </c>
      <c r="R1325" s="10">
        <f t="shared" si="104"/>
        <v>30.272727272727273</v>
      </c>
      <c r="S1325" t="s">
        <v>8273</v>
      </c>
      <c r="T1325" t="s">
        <v>8320</v>
      </c>
      <c r="U1325" t="s">
        <v>8322</v>
      </c>
    </row>
    <row r="1326" spans="1:21" ht="43.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s="6">
        <f t="shared" si="100"/>
        <v>42626.300370370365</v>
      </c>
      <c r="L1326" s="6">
        <f t="shared" si="101"/>
        <v>42656.300370370365</v>
      </c>
      <c r="M1326" s="15">
        <f t="shared" si="102"/>
        <v>2016</v>
      </c>
      <c r="N1326" t="b">
        <v>0</v>
      </c>
      <c r="O1326">
        <v>90</v>
      </c>
      <c r="P1326" t="b">
        <v>0</v>
      </c>
      <c r="Q1326" s="8">
        <f t="shared" si="103"/>
        <v>9.8400000000000001E-2</v>
      </c>
      <c r="R1326" s="10">
        <f t="shared" si="104"/>
        <v>54.666666666666664</v>
      </c>
      <c r="S1326" t="s">
        <v>8273</v>
      </c>
      <c r="T1326" t="s">
        <v>8320</v>
      </c>
      <c r="U1326" t="s">
        <v>8322</v>
      </c>
    </row>
    <row r="1327" spans="1:21" ht="43.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s="6">
        <f t="shared" si="100"/>
        <v>42703.752719907403</v>
      </c>
      <c r="L1327" s="6">
        <f t="shared" si="101"/>
        <v>42733.752719907403</v>
      </c>
      <c r="M1327" s="15">
        <f t="shared" si="102"/>
        <v>2016</v>
      </c>
      <c r="N1327" t="b">
        <v>0</v>
      </c>
      <c r="O1327">
        <v>8</v>
      </c>
      <c r="P1327" t="b">
        <v>0</v>
      </c>
      <c r="Q1327" s="8">
        <f t="shared" si="103"/>
        <v>2.4299999999999999E-2</v>
      </c>
      <c r="R1327" s="10">
        <f t="shared" si="104"/>
        <v>60.75</v>
      </c>
      <c r="S1327" t="s">
        <v>8273</v>
      </c>
      <c r="T1327" t="s">
        <v>8320</v>
      </c>
      <c r="U1327" t="s">
        <v>8322</v>
      </c>
    </row>
    <row r="1328" spans="1:21" ht="43.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s="6">
        <f t="shared" si="100"/>
        <v>41974.458657407406</v>
      </c>
      <c r="L1328" s="6">
        <f t="shared" si="101"/>
        <v>42019.458657407406</v>
      </c>
      <c r="M1328" s="15">
        <f t="shared" si="102"/>
        <v>2014</v>
      </c>
      <c r="N1328" t="b">
        <v>0</v>
      </c>
      <c r="O1328">
        <v>11</v>
      </c>
      <c r="P1328" t="b">
        <v>0</v>
      </c>
      <c r="Q1328" s="8">
        <f t="shared" si="103"/>
        <v>1.1299999999999999E-2</v>
      </c>
      <c r="R1328" s="10">
        <f t="shared" si="104"/>
        <v>102.72727272727273</v>
      </c>
      <c r="S1328" t="s">
        <v>8273</v>
      </c>
      <c r="T1328" t="s">
        <v>8320</v>
      </c>
      <c r="U1328" t="s">
        <v>8322</v>
      </c>
    </row>
    <row r="1329" spans="1:21" ht="43.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s="6">
        <f t="shared" si="100"/>
        <v>42123.345312500001</v>
      </c>
      <c r="L1329" s="6">
        <f t="shared" si="101"/>
        <v>42153.345312500001</v>
      </c>
      <c r="M1329" s="15">
        <f t="shared" si="102"/>
        <v>2015</v>
      </c>
      <c r="N1329" t="b">
        <v>0</v>
      </c>
      <c r="O1329">
        <v>41</v>
      </c>
      <c r="P1329" t="b">
        <v>0</v>
      </c>
      <c r="Q1329" s="8">
        <f t="shared" si="103"/>
        <v>3.5520833333333335E-2</v>
      </c>
      <c r="R1329" s="10">
        <f t="shared" si="104"/>
        <v>41.585365853658537</v>
      </c>
      <c r="S1329" t="s">
        <v>8273</v>
      </c>
      <c r="T1329" t="s">
        <v>8320</v>
      </c>
      <c r="U1329" t="s">
        <v>8322</v>
      </c>
    </row>
    <row r="1330" spans="1:21" ht="58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s="6">
        <f t="shared" si="100"/>
        <v>42612.309421296297</v>
      </c>
      <c r="L1330" s="6">
        <f t="shared" si="101"/>
        <v>42657.309421296297</v>
      </c>
      <c r="M1330" s="15">
        <f t="shared" si="102"/>
        <v>2016</v>
      </c>
      <c r="N1330" t="b">
        <v>0</v>
      </c>
      <c r="O1330">
        <v>15</v>
      </c>
      <c r="P1330" t="b">
        <v>0</v>
      </c>
      <c r="Q1330" s="8">
        <f t="shared" si="103"/>
        <v>2.3306666666666667E-2</v>
      </c>
      <c r="R1330" s="10">
        <f t="shared" si="104"/>
        <v>116.53333333333333</v>
      </c>
      <c r="S1330" t="s">
        <v>8273</v>
      </c>
      <c r="T1330" t="s">
        <v>8320</v>
      </c>
      <c r="U1330" t="s">
        <v>8322</v>
      </c>
    </row>
    <row r="1331" spans="1:21" ht="43.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s="6">
        <f t="shared" si="100"/>
        <v>41934.888252314813</v>
      </c>
      <c r="L1331" s="6">
        <f t="shared" si="101"/>
        <v>41974.929918981477</v>
      </c>
      <c r="M1331" s="15">
        <f t="shared" si="102"/>
        <v>2014</v>
      </c>
      <c r="N1331" t="b">
        <v>0</v>
      </c>
      <c r="O1331">
        <v>9</v>
      </c>
      <c r="P1331" t="b">
        <v>0</v>
      </c>
      <c r="Q1331" s="8">
        <f t="shared" si="103"/>
        <v>8.1600000000000006E-3</v>
      </c>
      <c r="R1331" s="10">
        <f t="shared" si="104"/>
        <v>45.333333333333336</v>
      </c>
      <c r="S1331" t="s">
        <v>8273</v>
      </c>
      <c r="T1331" t="s">
        <v>8320</v>
      </c>
      <c r="U1331" t="s">
        <v>8322</v>
      </c>
    </row>
    <row r="1332" spans="1:21" ht="43.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s="6">
        <f t="shared" si="100"/>
        <v>42521.943391203698</v>
      </c>
      <c r="L1332" s="6">
        <f t="shared" si="101"/>
        <v>42552.833333333336</v>
      </c>
      <c r="M1332" s="15">
        <f t="shared" si="102"/>
        <v>2016</v>
      </c>
      <c r="N1332" t="b">
        <v>0</v>
      </c>
      <c r="O1332">
        <v>50</v>
      </c>
      <c r="P1332" t="b">
        <v>0</v>
      </c>
      <c r="Q1332" s="8">
        <f t="shared" si="103"/>
        <v>0.22494285714285714</v>
      </c>
      <c r="R1332" s="10">
        <f t="shared" si="104"/>
        <v>157.46</v>
      </c>
      <c r="S1332" t="s">
        <v>8273</v>
      </c>
      <c r="T1332" t="s">
        <v>8320</v>
      </c>
      <c r="U1332" t="s">
        <v>8322</v>
      </c>
    </row>
    <row r="1333" spans="1:21" ht="43.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s="6">
        <f t="shared" si="100"/>
        <v>42569.170763888884</v>
      </c>
      <c r="L1333" s="6">
        <f t="shared" si="101"/>
        <v>42599.170763888884</v>
      </c>
      <c r="M1333" s="15">
        <f t="shared" si="102"/>
        <v>2016</v>
      </c>
      <c r="N1333" t="b">
        <v>0</v>
      </c>
      <c r="O1333">
        <v>34</v>
      </c>
      <c r="P1333" t="b">
        <v>0</v>
      </c>
      <c r="Q1333" s="8">
        <f t="shared" si="103"/>
        <v>1.3668E-2</v>
      </c>
      <c r="R1333" s="10">
        <f t="shared" si="104"/>
        <v>100.5</v>
      </c>
      <c r="S1333" t="s">
        <v>8273</v>
      </c>
      <c r="T1333" t="s">
        <v>8320</v>
      </c>
      <c r="U1333" t="s">
        <v>8322</v>
      </c>
    </row>
    <row r="1334" spans="1:21" ht="58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s="6">
        <f t="shared" si="100"/>
        <v>42731.726944444446</v>
      </c>
      <c r="L1334" s="6">
        <f t="shared" si="101"/>
        <v>42761.726944444446</v>
      </c>
      <c r="M1334" s="15">
        <f t="shared" si="102"/>
        <v>2016</v>
      </c>
      <c r="N1334" t="b">
        <v>0</v>
      </c>
      <c r="O1334">
        <v>0</v>
      </c>
      <c r="P1334" t="b">
        <v>0</v>
      </c>
      <c r="Q1334" s="8">
        <f t="shared" si="103"/>
        <v>0</v>
      </c>
      <c r="R1334" s="10">
        <f t="shared" si="104"/>
        <v>0</v>
      </c>
      <c r="S1334" t="s">
        <v>8273</v>
      </c>
      <c r="T1334" t="s">
        <v>8320</v>
      </c>
      <c r="U1334" t="s">
        <v>8322</v>
      </c>
    </row>
    <row r="1335" spans="1:21" ht="43.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s="6">
        <f t="shared" si="100"/>
        <v>41805.7734375</v>
      </c>
      <c r="L1335" s="6">
        <f t="shared" si="101"/>
        <v>41835.7734375</v>
      </c>
      <c r="M1335" s="15">
        <f t="shared" si="102"/>
        <v>2014</v>
      </c>
      <c r="N1335" t="b">
        <v>0</v>
      </c>
      <c r="O1335">
        <v>0</v>
      </c>
      <c r="P1335" t="b">
        <v>0</v>
      </c>
      <c r="Q1335" s="8">
        <f t="shared" si="103"/>
        <v>0</v>
      </c>
      <c r="R1335" s="10">
        <f t="shared" si="104"/>
        <v>0</v>
      </c>
      <c r="S1335" t="s">
        <v>8273</v>
      </c>
      <c r="T1335" t="s">
        <v>8320</v>
      </c>
      <c r="U1335" t="s">
        <v>8322</v>
      </c>
    </row>
    <row r="1336" spans="1:21" ht="43.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s="6">
        <f t="shared" si="100"/>
        <v>42410.440821759257</v>
      </c>
      <c r="L1336" s="6">
        <f t="shared" si="101"/>
        <v>42440.440821759257</v>
      </c>
      <c r="M1336" s="15">
        <f t="shared" si="102"/>
        <v>2016</v>
      </c>
      <c r="N1336" t="b">
        <v>0</v>
      </c>
      <c r="O1336">
        <v>276</v>
      </c>
      <c r="P1336" t="b">
        <v>0</v>
      </c>
      <c r="Q1336" s="8">
        <f t="shared" si="103"/>
        <v>0.10754135338345865</v>
      </c>
      <c r="R1336" s="10">
        <f t="shared" si="104"/>
        <v>51.822463768115945</v>
      </c>
      <c r="S1336" t="s">
        <v>8273</v>
      </c>
      <c r="T1336" t="s">
        <v>8320</v>
      </c>
      <c r="U1336" t="s">
        <v>8322</v>
      </c>
    </row>
    <row r="1337" spans="1:21" ht="58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s="6">
        <f t="shared" si="100"/>
        <v>42313.603032407402</v>
      </c>
      <c r="L1337" s="6">
        <f t="shared" si="101"/>
        <v>42343.603032407402</v>
      </c>
      <c r="M1337" s="15">
        <f t="shared" si="102"/>
        <v>2015</v>
      </c>
      <c r="N1337" t="b">
        <v>0</v>
      </c>
      <c r="O1337">
        <v>16</v>
      </c>
      <c r="P1337" t="b">
        <v>0</v>
      </c>
      <c r="Q1337" s="8">
        <f t="shared" si="103"/>
        <v>0.1976</v>
      </c>
      <c r="R1337" s="10">
        <f t="shared" si="104"/>
        <v>308.75</v>
      </c>
      <c r="S1337" t="s">
        <v>8273</v>
      </c>
      <c r="T1337" t="s">
        <v>8320</v>
      </c>
      <c r="U1337" t="s">
        <v>8322</v>
      </c>
    </row>
    <row r="1338" spans="1:21" ht="43.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s="6">
        <f t="shared" si="100"/>
        <v>41955.530416666668</v>
      </c>
      <c r="L1338" s="6">
        <f t="shared" si="101"/>
        <v>41990.530416666668</v>
      </c>
      <c r="M1338" s="15">
        <f t="shared" si="102"/>
        <v>2014</v>
      </c>
      <c r="N1338" t="b">
        <v>0</v>
      </c>
      <c r="O1338">
        <v>224</v>
      </c>
      <c r="P1338" t="b">
        <v>0</v>
      </c>
      <c r="Q1338" s="8">
        <f t="shared" si="103"/>
        <v>0.84946999999999995</v>
      </c>
      <c r="R1338" s="10">
        <f t="shared" si="104"/>
        <v>379.22767857142856</v>
      </c>
      <c r="S1338" t="s">
        <v>8273</v>
      </c>
      <c r="T1338" t="s">
        <v>8320</v>
      </c>
      <c r="U1338" t="s">
        <v>8322</v>
      </c>
    </row>
    <row r="1339" spans="1:21" ht="43.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s="6">
        <f t="shared" si="100"/>
        <v>42767.243969907409</v>
      </c>
      <c r="L1339" s="6">
        <f t="shared" si="101"/>
        <v>42797.243969907409</v>
      </c>
      <c r="M1339" s="15">
        <f t="shared" si="102"/>
        <v>2017</v>
      </c>
      <c r="N1339" t="b">
        <v>0</v>
      </c>
      <c r="O1339">
        <v>140</v>
      </c>
      <c r="P1339" t="b">
        <v>0</v>
      </c>
      <c r="Q1339" s="8">
        <f t="shared" si="103"/>
        <v>0.49381999999999998</v>
      </c>
      <c r="R1339" s="10">
        <f t="shared" si="104"/>
        <v>176.36428571428573</v>
      </c>
      <c r="S1339" t="s">
        <v>8273</v>
      </c>
      <c r="T1339" t="s">
        <v>8320</v>
      </c>
      <c r="U1339" t="s">
        <v>8322</v>
      </c>
    </row>
    <row r="1340" spans="1:21" ht="58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s="6">
        <f t="shared" si="100"/>
        <v>42188.470289351848</v>
      </c>
      <c r="L1340" s="6">
        <f t="shared" si="101"/>
        <v>42218.470289351848</v>
      </c>
      <c r="M1340" s="15">
        <f t="shared" si="102"/>
        <v>2015</v>
      </c>
      <c r="N1340" t="b">
        <v>0</v>
      </c>
      <c r="O1340">
        <v>15</v>
      </c>
      <c r="P1340" t="b">
        <v>0</v>
      </c>
      <c r="Q1340" s="8">
        <f t="shared" si="103"/>
        <v>3.3033333333333331E-2</v>
      </c>
      <c r="R1340" s="10">
        <f t="shared" si="104"/>
        <v>66.066666666666663</v>
      </c>
      <c r="S1340" t="s">
        <v>8273</v>
      </c>
      <c r="T1340" t="s">
        <v>8320</v>
      </c>
      <c r="U1340" t="s">
        <v>8322</v>
      </c>
    </row>
    <row r="1341" spans="1:21" ht="29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s="6">
        <f t="shared" si="100"/>
        <v>41936.313831018517</v>
      </c>
      <c r="L1341" s="6">
        <f t="shared" si="101"/>
        <v>41981.355497685181</v>
      </c>
      <c r="M1341" s="15">
        <f t="shared" si="102"/>
        <v>2014</v>
      </c>
      <c r="N1341" t="b">
        <v>0</v>
      </c>
      <c r="O1341">
        <v>37</v>
      </c>
      <c r="P1341" t="b">
        <v>0</v>
      </c>
      <c r="Q1341" s="8">
        <f t="shared" si="103"/>
        <v>6.6339999999999996E-2</v>
      </c>
      <c r="R1341" s="10">
        <f t="shared" si="104"/>
        <v>89.648648648648646</v>
      </c>
      <c r="S1341" t="s">
        <v>8273</v>
      </c>
      <c r="T1341" t="s">
        <v>8320</v>
      </c>
      <c r="U1341" t="s">
        <v>8322</v>
      </c>
    </row>
    <row r="1342" spans="1:21" ht="43.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s="6">
        <f t="shared" si="100"/>
        <v>41836.262187499997</v>
      </c>
      <c r="L1342" s="6">
        <f t="shared" si="101"/>
        <v>41866.262187499997</v>
      </c>
      <c r="M1342" s="15">
        <f t="shared" si="102"/>
        <v>2014</v>
      </c>
      <c r="N1342" t="b">
        <v>0</v>
      </c>
      <c r="O1342">
        <v>0</v>
      </c>
      <c r="P1342" t="b">
        <v>0</v>
      </c>
      <c r="Q1342" s="8">
        <f t="shared" si="103"/>
        <v>0</v>
      </c>
      <c r="R1342" s="10">
        <f t="shared" si="104"/>
        <v>0</v>
      </c>
      <c r="S1342" t="s">
        <v>8273</v>
      </c>
      <c r="T1342" t="s">
        <v>8320</v>
      </c>
      <c r="U1342" t="s">
        <v>8322</v>
      </c>
    </row>
    <row r="1343" spans="1:21" ht="58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s="6">
        <f t="shared" si="100"/>
        <v>42612.290706018517</v>
      </c>
      <c r="L1343" s="6">
        <f t="shared" si="101"/>
        <v>42644.290706018517</v>
      </c>
      <c r="M1343" s="15">
        <f t="shared" si="102"/>
        <v>2016</v>
      </c>
      <c r="N1343" t="b">
        <v>0</v>
      </c>
      <c r="O1343">
        <v>46</v>
      </c>
      <c r="P1343" t="b">
        <v>0</v>
      </c>
      <c r="Q1343" s="8">
        <f t="shared" si="103"/>
        <v>0.7036</v>
      </c>
      <c r="R1343" s="10">
        <f t="shared" si="104"/>
        <v>382.39130434782606</v>
      </c>
      <c r="S1343" t="s">
        <v>8273</v>
      </c>
      <c r="T1343" t="s">
        <v>8320</v>
      </c>
      <c r="U1343" t="s">
        <v>8322</v>
      </c>
    </row>
    <row r="1344" spans="1:21" ht="43.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s="6">
        <f t="shared" si="100"/>
        <v>42172.483090277776</v>
      </c>
      <c r="L1344" s="6">
        <f t="shared" si="101"/>
        <v>42202.483090277776</v>
      </c>
      <c r="M1344" s="15">
        <f t="shared" si="102"/>
        <v>2015</v>
      </c>
      <c r="N1344" t="b">
        <v>0</v>
      </c>
      <c r="O1344">
        <v>1</v>
      </c>
      <c r="P1344" t="b">
        <v>0</v>
      </c>
      <c r="Q1344" s="8">
        <f t="shared" si="103"/>
        <v>2E-3</v>
      </c>
      <c r="R1344" s="10">
        <f t="shared" si="104"/>
        <v>100</v>
      </c>
      <c r="S1344" t="s">
        <v>8273</v>
      </c>
      <c r="T1344" t="s">
        <v>8320</v>
      </c>
      <c r="U1344" t="s">
        <v>8322</v>
      </c>
    </row>
    <row r="1345" spans="1:21" ht="58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s="6">
        <f t="shared" si="100"/>
        <v>42542.193090277775</v>
      </c>
      <c r="L1345" s="6">
        <f t="shared" si="101"/>
        <v>42600.832638888889</v>
      </c>
      <c r="M1345" s="15">
        <f t="shared" si="102"/>
        <v>2016</v>
      </c>
      <c r="N1345" t="b">
        <v>0</v>
      </c>
      <c r="O1345">
        <v>323</v>
      </c>
      <c r="P1345" t="b">
        <v>0</v>
      </c>
      <c r="Q1345" s="8">
        <f t="shared" si="103"/>
        <v>1.02298</v>
      </c>
      <c r="R1345" s="10">
        <f t="shared" si="104"/>
        <v>158.35603715170279</v>
      </c>
      <c r="S1345" t="s">
        <v>8273</v>
      </c>
      <c r="T1345" t="s">
        <v>8320</v>
      </c>
      <c r="U1345" t="s">
        <v>8322</v>
      </c>
    </row>
    <row r="1346" spans="1:21" ht="43.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s="6">
        <f t="shared" si="100"/>
        <v>42522.456469907404</v>
      </c>
      <c r="L1346" s="6">
        <f t="shared" si="101"/>
        <v>42551.456469907404</v>
      </c>
      <c r="M1346" s="15">
        <f t="shared" si="102"/>
        <v>2016</v>
      </c>
      <c r="N1346" t="b">
        <v>0</v>
      </c>
      <c r="O1346">
        <v>139</v>
      </c>
      <c r="P1346" t="b">
        <v>1</v>
      </c>
      <c r="Q1346" s="8">
        <f t="shared" si="103"/>
        <v>3.7773333333333334</v>
      </c>
      <c r="R1346" s="10">
        <f t="shared" si="104"/>
        <v>40.762589928057551</v>
      </c>
      <c r="S1346" t="s">
        <v>8274</v>
      </c>
      <c r="T1346" t="s">
        <v>8323</v>
      </c>
      <c r="U1346" t="s">
        <v>8324</v>
      </c>
    </row>
    <row r="1347" spans="1:21" ht="43.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s="6">
        <f t="shared" ref="K1347:K1410" si="105">(J1347/86400)+25569+(-8/24)</f>
        <v>41799.481006944443</v>
      </c>
      <c r="L1347" s="6">
        <f t="shared" ref="L1347:L1410" si="106">(I1347/86400)+25569+(-8/24)</f>
        <v>41834.481006944443</v>
      </c>
      <c r="M1347" s="15">
        <f t="shared" ref="M1347:M1410" si="107">YEAR(K1347)</f>
        <v>2014</v>
      </c>
      <c r="N1347" t="b">
        <v>0</v>
      </c>
      <c r="O1347">
        <v>7</v>
      </c>
      <c r="P1347" t="b">
        <v>1</v>
      </c>
      <c r="Q1347" s="8">
        <f t="shared" ref="Q1347:Q1410" si="108">E1347/D1347</f>
        <v>1.25</v>
      </c>
      <c r="R1347" s="10">
        <f t="shared" ref="R1347:R1410" si="109">IFERROR(E1347/O1347,0)</f>
        <v>53.571428571428569</v>
      </c>
      <c r="S1347" t="s">
        <v>8274</v>
      </c>
      <c r="T1347" t="s">
        <v>8323</v>
      </c>
      <c r="U1347" t="s">
        <v>8324</v>
      </c>
    </row>
    <row r="1348" spans="1:21" ht="43.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s="6">
        <f t="shared" si="105"/>
        <v>41421.742488425924</v>
      </c>
      <c r="L1348" s="6">
        <f t="shared" si="106"/>
        <v>41451.742488425924</v>
      </c>
      <c r="M1348" s="15">
        <f t="shared" si="107"/>
        <v>2013</v>
      </c>
      <c r="N1348" t="b">
        <v>0</v>
      </c>
      <c r="O1348">
        <v>149</v>
      </c>
      <c r="P1348" t="b">
        <v>1</v>
      </c>
      <c r="Q1348" s="8">
        <f t="shared" si="108"/>
        <v>1.473265306122449</v>
      </c>
      <c r="R1348" s="10">
        <f t="shared" si="109"/>
        <v>48.449664429530202</v>
      </c>
      <c r="S1348" t="s">
        <v>8274</v>
      </c>
      <c r="T1348" t="s">
        <v>8323</v>
      </c>
      <c r="U1348" t="s">
        <v>8324</v>
      </c>
    </row>
    <row r="1349" spans="1:21" ht="43.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s="6">
        <f t="shared" si="105"/>
        <v>42040.304687499993</v>
      </c>
      <c r="L1349" s="6">
        <f t="shared" si="106"/>
        <v>42070.304687499993</v>
      </c>
      <c r="M1349" s="15">
        <f t="shared" si="107"/>
        <v>2015</v>
      </c>
      <c r="N1349" t="b">
        <v>0</v>
      </c>
      <c r="O1349">
        <v>31</v>
      </c>
      <c r="P1349" t="b">
        <v>1</v>
      </c>
      <c r="Q1349" s="8">
        <f t="shared" si="108"/>
        <v>1.022</v>
      </c>
      <c r="R1349" s="10">
        <f t="shared" si="109"/>
        <v>82.41935483870968</v>
      </c>
      <c r="S1349" t="s">
        <v>8274</v>
      </c>
      <c r="T1349" t="s">
        <v>8323</v>
      </c>
      <c r="U1349" t="s">
        <v>8324</v>
      </c>
    </row>
    <row r="1350" spans="1:21" ht="43.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s="6">
        <f t="shared" si="105"/>
        <v>41963.172835648147</v>
      </c>
      <c r="L1350" s="6">
        <f t="shared" si="106"/>
        <v>41991.172835648147</v>
      </c>
      <c r="M1350" s="15">
        <f t="shared" si="107"/>
        <v>2014</v>
      </c>
      <c r="N1350" t="b">
        <v>0</v>
      </c>
      <c r="O1350">
        <v>26</v>
      </c>
      <c r="P1350" t="b">
        <v>1</v>
      </c>
      <c r="Q1350" s="8">
        <f t="shared" si="108"/>
        <v>1.018723404255319</v>
      </c>
      <c r="R1350" s="10">
        <f t="shared" si="109"/>
        <v>230.19230769230768</v>
      </c>
      <c r="S1350" t="s">
        <v>8274</v>
      </c>
      <c r="T1350" t="s">
        <v>8323</v>
      </c>
      <c r="U1350" t="s">
        <v>8324</v>
      </c>
    </row>
    <row r="1351" spans="1:21" ht="43.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s="6">
        <f t="shared" si="105"/>
        <v>42316.999247685184</v>
      </c>
      <c r="L1351" s="6">
        <f t="shared" si="106"/>
        <v>42353.957638888889</v>
      </c>
      <c r="M1351" s="15">
        <f t="shared" si="107"/>
        <v>2015</v>
      </c>
      <c r="N1351" t="b">
        <v>0</v>
      </c>
      <c r="O1351">
        <v>172</v>
      </c>
      <c r="P1351" t="b">
        <v>1</v>
      </c>
      <c r="Q1351" s="8">
        <f t="shared" si="108"/>
        <v>2.0419999999999998</v>
      </c>
      <c r="R1351" s="10">
        <f t="shared" si="109"/>
        <v>59.360465116279073</v>
      </c>
      <c r="S1351" t="s">
        <v>8274</v>
      </c>
      <c r="T1351" t="s">
        <v>8323</v>
      </c>
      <c r="U1351" t="s">
        <v>8324</v>
      </c>
    </row>
    <row r="1352" spans="1:21" ht="43.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s="6">
        <f t="shared" si="105"/>
        <v>42333.679791666662</v>
      </c>
      <c r="L1352" s="6">
        <f t="shared" si="106"/>
        <v>42363.679791666662</v>
      </c>
      <c r="M1352" s="15">
        <f t="shared" si="107"/>
        <v>2015</v>
      </c>
      <c r="N1352" t="b">
        <v>0</v>
      </c>
      <c r="O1352">
        <v>78</v>
      </c>
      <c r="P1352" t="b">
        <v>1</v>
      </c>
      <c r="Q1352" s="8">
        <f t="shared" si="108"/>
        <v>1.0405</v>
      </c>
      <c r="R1352" s="10">
        <f t="shared" si="109"/>
        <v>66.698717948717942</v>
      </c>
      <c r="S1352" t="s">
        <v>8274</v>
      </c>
      <c r="T1352" t="s">
        <v>8323</v>
      </c>
      <c r="U1352" t="s">
        <v>8324</v>
      </c>
    </row>
    <row r="1353" spans="1:21" ht="29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s="6">
        <f t="shared" si="105"/>
        <v>42382.406759259255</v>
      </c>
      <c r="L1353" s="6">
        <f t="shared" si="106"/>
        <v>42412.406759259255</v>
      </c>
      <c r="M1353" s="15">
        <f t="shared" si="107"/>
        <v>2016</v>
      </c>
      <c r="N1353" t="b">
        <v>0</v>
      </c>
      <c r="O1353">
        <v>120</v>
      </c>
      <c r="P1353" t="b">
        <v>1</v>
      </c>
      <c r="Q1353" s="8">
        <f t="shared" si="108"/>
        <v>1.0126500000000001</v>
      </c>
      <c r="R1353" s="10">
        <f t="shared" si="109"/>
        <v>168.77500000000001</v>
      </c>
      <c r="S1353" t="s">
        <v>8274</v>
      </c>
      <c r="T1353" t="s">
        <v>8323</v>
      </c>
      <c r="U1353" t="s">
        <v>8324</v>
      </c>
    </row>
    <row r="1354" spans="1:21" ht="58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s="6">
        <f t="shared" si="105"/>
        <v>42200.244976851849</v>
      </c>
      <c r="L1354" s="6">
        <f t="shared" si="106"/>
        <v>42251.832638888889</v>
      </c>
      <c r="M1354" s="15">
        <f t="shared" si="107"/>
        <v>2015</v>
      </c>
      <c r="N1354" t="b">
        <v>0</v>
      </c>
      <c r="O1354">
        <v>227</v>
      </c>
      <c r="P1354" t="b">
        <v>1</v>
      </c>
      <c r="Q1354" s="8">
        <f t="shared" si="108"/>
        <v>1.3613999999999999</v>
      </c>
      <c r="R1354" s="10">
        <f t="shared" si="109"/>
        <v>59.973568281938327</v>
      </c>
      <c r="S1354" t="s">
        <v>8274</v>
      </c>
      <c r="T1354" t="s">
        <v>8323</v>
      </c>
      <c r="U1354" t="s">
        <v>8324</v>
      </c>
    </row>
    <row r="1355" spans="1:21" ht="43.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s="6">
        <f t="shared" si="105"/>
        <v>41308.784583333334</v>
      </c>
      <c r="L1355" s="6">
        <f t="shared" si="106"/>
        <v>41343.666666666664</v>
      </c>
      <c r="M1355" s="15">
        <f t="shared" si="107"/>
        <v>2013</v>
      </c>
      <c r="N1355" t="b">
        <v>0</v>
      </c>
      <c r="O1355">
        <v>42</v>
      </c>
      <c r="P1355" t="b">
        <v>1</v>
      </c>
      <c r="Q1355" s="8">
        <f t="shared" si="108"/>
        <v>1.3360000000000001</v>
      </c>
      <c r="R1355" s="10">
        <f t="shared" si="109"/>
        <v>31.80952380952381</v>
      </c>
      <c r="S1355" t="s">
        <v>8274</v>
      </c>
      <c r="T1355" t="s">
        <v>8323</v>
      </c>
      <c r="U1355" t="s">
        <v>8324</v>
      </c>
    </row>
    <row r="1356" spans="1:21" ht="43.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s="6">
        <f t="shared" si="105"/>
        <v>42502.474293981482</v>
      </c>
      <c r="L1356" s="6">
        <f t="shared" si="106"/>
        <v>42532.474293981482</v>
      </c>
      <c r="M1356" s="15">
        <f t="shared" si="107"/>
        <v>2016</v>
      </c>
      <c r="N1356" t="b">
        <v>0</v>
      </c>
      <c r="O1356">
        <v>64</v>
      </c>
      <c r="P1356" t="b">
        <v>1</v>
      </c>
      <c r="Q1356" s="8">
        <f t="shared" si="108"/>
        <v>1.3025</v>
      </c>
      <c r="R1356" s="10">
        <f t="shared" si="109"/>
        <v>24.421875</v>
      </c>
      <c r="S1356" t="s">
        <v>8274</v>
      </c>
      <c r="T1356" t="s">
        <v>8323</v>
      </c>
      <c r="U1356" t="s">
        <v>8324</v>
      </c>
    </row>
    <row r="1357" spans="1:21" ht="58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s="6">
        <f t="shared" si="105"/>
        <v>41212.921354166661</v>
      </c>
      <c r="L1357" s="6">
        <f t="shared" si="106"/>
        <v>41243.083333333328</v>
      </c>
      <c r="M1357" s="15">
        <f t="shared" si="107"/>
        <v>2012</v>
      </c>
      <c r="N1357" t="b">
        <v>0</v>
      </c>
      <c r="O1357">
        <v>121</v>
      </c>
      <c r="P1357" t="b">
        <v>1</v>
      </c>
      <c r="Q1357" s="8">
        <f t="shared" si="108"/>
        <v>1.2267999999999999</v>
      </c>
      <c r="R1357" s="10">
        <f t="shared" si="109"/>
        <v>25.347107438016529</v>
      </c>
      <c r="S1357" t="s">
        <v>8274</v>
      </c>
      <c r="T1357" t="s">
        <v>8323</v>
      </c>
      <c r="U1357" t="s">
        <v>8324</v>
      </c>
    </row>
    <row r="1358" spans="1:21" ht="43.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s="6">
        <f t="shared" si="105"/>
        <v>41429.705555555549</v>
      </c>
      <c r="L1358" s="6">
        <f t="shared" si="106"/>
        <v>41459.705555555549</v>
      </c>
      <c r="M1358" s="15">
        <f t="shared" si="107"/>
        <v>2013</v>
      </c>
      <c r="N1358" t="b">
        <v>0</v>
      </c>
      <c r="O1358">
        <v>87</v>
      </c>
      <c r="P1358" t="b">
        <v>1</v>
      </c>
      <c r="Q1358" s="8">
        <f t="shared" si="108"/>
        <v>1.8281058823529412</v>
      </c>
      <c r="R1358" s="10">
        <f t="shared" si="109"/>
        <v>71.443218390804603</v>
      </c>
      <c r="S1358" t="s">
        <v>8274</v>
      </c>
      <c r="T1358" t="s">
        <v>8323</v>
      </c>
      <c r="U1358" t="s">
        <v>8324</v>
      </c>
    </row>
    <row r="1359" spans="1:21" ht="43.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s="6">
        <f t="shared" si="105"/>
        <v>41304.628900462958</v>
      </c>
      <c r="L1359" s="6">
        <f t="shared" si="106"/>
        <v>41333.915972222218</v>
      </c>
      <c r="M1359" s="15">
        <f t="shared" si="107"/>
        <v>2013</v>
      </c>
      <c r="N1359" t="b">
        <v>0</v>
      </c>
      <c r="O1359">
        <v>65</v>
      </c>
      <c r="P1359" t="b">
        <v>1</v>
      </c>
      <c r="Q1359" s="8">
        <f t="shared" si="108"/>
        <v>1.2529999999999999</v>
      </c>
      <c r="R1359" s="10">
        <f t="shared" si="109"/>
        <v>38.553846153846152</v>
      </c>
      <c r="S1359" t="s">
        <v>8274</v>
      </c>
      <c r="T1359" t="s">
        <v>8323</v>
      </c>
      <c r="U1359" t="s">
        <v>8324</v>
      </c>
    </row>
    <row r="1360" spans="1:21" ht="43.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s="6">
        <f t="shared" si="105"/>
        <v>40689.237534722219</v>
      </c>
      <c r="L1360" s="6">
        <f t="shared" si="106"/>
        <v>40719.237534722219</v>
      </c>
      <c r="M1360" s="15">
        <f t="shared" si="107"/>
        <v>2011</v>
      </c>
      <c r="N1360" t="b">
        <v>0</v>
      </c>
      <c r="O1360">
        <v>49</v>
      </c>
      <c r="P1360" t="b">
        <v>1</v>
      </c>
      <c r="Q1360" s="8">
        <f t="shared" si="108"/>
        <v>1.1166666666666667</v>
      </c>
      <c r="R1360" s="10">
        <f t="shared" si="109"/>
        <v>68.367346938775512</v>
      </c>
      <c r="S1360" t="s">
        <v>8274</v>
      </c>
      <c r="T1360" t="s">
        <v>8323</v>
      </c>
      <c r="U1360" t="s">
        <v>8324</v>
      </c>
    </row>
    <row r="1361" spans="1:21" ht="43.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s="6">
        <f t="shared" si="105"/>
        <v>40668.481365740736</v>
      </c>
      <c r="L1361" s="6">
        <f t="shared" si="106"/>
        <v>40730.481365740736</v>
      </c>
      <c r="M1361" s="15">
        <f t="shared" si="107"/>
        <v>2011</v>
      </c>
      <c r="N1361" t="b">
        <v>0</v>
      </c>
      <c r="O1361">
        <v>19</v>
      </c>
      <c r="P1361" t="b">
        <v>1</v>
      </c>
      <c r="Q1361" s="8">
        <f t="shared" si="108"/>
        <v>1.1575757575757575</v>
      </c>
      <c r="R1361" s="10">
        <f t="shared" si="109"/>
        <v>40.210526315789473</v>
      </c>
      <c r="S1361" t="s">
        <v>8274</v>
      </c>
      <c r="T1361" t="s">
        <v>8323</v>
      </c>
      <c r="U1361" t="s">
        <v>8324</v>
      </c>
    </row>
    <row r="1362" spans="1:21" ht="29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s="6">
        <f t="shared" si="105"/>
        <v>41095.567361111105</v>
      </c>
      <c r="L1362" s="6">
        <f t="shared" si="106"/>
        <v>41123.567361111105</v>
      </c>
      <c r="M1362" s="15">
        <f t="shared" si="107"/>
        <v>2012</v>
      </c>
      <c r="N1362" t="b">
        <v>0</v>
      </c>
      <c r="O1362">
        <v>81</v>
      </c>
      <c r="P1362" t="b">
        <v>1</v>
      </c>
      <c r="Q1362" s="8">
        <f t="shared" si="108"/>
        <v>1.732</v>
      </c>
      <c r="R1362" s="10">
        <f t="shared" si="109"/>
        <v>32.074074074074076</v>
      </c>
      <c r="S1362" t="s">
        <v>8274</v>
      </c>
      <c r="T1362" t="s">
        <v>8323</v>
      </c>
      <c r="U1362" t="s">
        <v>8324</v>
      </c>
    </row>
    <row r="1363" spans="1:21" ht="43.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s="6">
        <f t="shared" si="105"/>
        <v>41781.383935185186</v>
      </c>
      <c r="L1363" s="6">
        <f t="shared" si="106"/>
        <v>41811.383935185186</v>
      </c>
      <c r="M1363" s="15">
        <f t="shared" si="107"/>
        <v>2014</v>
      </c>
      <c r="N1363" t="b">
        <v>0</v>
      </c>
      <c r="O1363">
        <v>264</v>
      </c>
      <c r="P1363" t="b">
        <v>1</v>
      </c>
      <c r="Q1363" s="8">
        <f t="shared" si="108"/>
        <v>1.2598333333333334</v>
      </c>
      <c r="R1363" s="10">
        <f t="shared" si="109"/>
        <v>28.632575757575758</v>
      </c>
      <c r="S1363" t="s">
        <v>8274</v>
      </c>
      <c r="T1363" t="s">
        <v>8323</v>
      </c>
      <c r="U1363" t="s">
        <v>8324</v>
      </c>
    </row>
    <row r="1364" spans="1:21" ht="43.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s="6">
        <f t="shared" si="105"/>
        <v>41464.601053240738</v>
      </c>
      <c r="L1364" s="6">
        <f t="shared" si="106"/>
        <v>41524.601053240738</v>
      </c>
      <c r="M1364" s="15">
        <f t="shared" si="107"/>
        <v>2013</v>
      </c>
      <c r="N1364" t="b">
        <v>0</v>
      </c>
      <c r="O1364">
        <v>25</v>
      </c>
      <c r="P1364" t="b">
        <v>1</v>
      </c>
      <c r="Q1364" s="8">
        <f t="shared" si="108"/>
        <v>1.091</v>
      </c>
      <c r="R1364" s="10">
        <f t="shared" si="109"/>
        <v>43.64</v>
      </c>
      <c r="S1364" t="s">
        <v>8274</v>
      </c>
      <c r="T1364" t="s">
        <v>8323</v>
      </c>
      <c r="U1364" t="s">
        <v>8324</v>
      </c>
    </row>
    <row r="1365" spans="1:21" ht="43.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s="6">
        <f t="shared" si="105"/>
        <v>42396.510729166665</v>
      </c>
      <c r="L1365" s="6">
        <f t="shared" si="106"/>
        <v>42414.999305555553</v>
      </c>
      <c r="M1365" s="15">
        <f t="shared" si="107"/>
        <v>2016</v>
      </c>
      <c r="N1365" t="b">
        <v>0</v>
      </c>
      <c r="O1365">
        <v>5</v>
      </c>
      <c r="P1365" t="b">
        <v>1</v>
      </c>
      <c r="Q1365" s="8">
        <f t="shared" si="108"/>
        <v>1</v>
      </c>
      <c r="R1365" s="10">
        <f t="shared" si="109"/>
        <v>40</v>
      </c>
      <c r="S1365" t="s">
        <v>8274</v>
      </c>
      <c r="T1365" t="s">
        <v>8323</v>
      </c>
      <c r="U1365" t="s">
        <v>8324</v>
      </c>
    </row>
    <row r="1366" spans="1:21" ht="58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s="6">
        <f t="shared" si="105"/>
        <v>41951.362337962964</v>
      </c>
      <c r="L1366" s="6">
        <f t="shared" si="106"/>
        <v>42011.362337962964</v>
      </c>
      <c r="M1366" s="15">
        <f t="shared" si="107"/>
        <v>2014</v>
      </c>
      <c r="N1366" t="b">
        <v>0</v>
      </c>
      <c r="O1366">
        <v>144</v>
      </c>
      <c r="P1366" t="b">
        <v>1</v>
      </c>
      <c r="Q1366" s="8">
        <f t="shared" si="108"/>
        <v>1.1864285714285714</v>
      </c>
      <c r="R1366" s="10">
        <f t="shared" si="109"/>
        <v>346.04166666666669</v>
      </c>
      <c r="S1366" t="s">
        <v>8276</v>
      </c>
      <c r="T1366" t="s">
        <v>8326</v>
      </c>
      <c r="U1366" t="s">
        <v>8327</v>
      </c>
    </row>
    <row r="1367" spans="1:21" ht="43.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s="6">
        <f t="shared" si="105"/>
        <v>42049.399907407402</v>
      </c>
      <c r="L1367" s="6">
        <f t="shared" si="106"/>
        <v>42079.358240740738</v>
      </c>
      <c r="M1367" s="15">
        <f t="shared" si="107"/>
        <v>2015</v>
      </c>
      <c r="N1367" t="b">
        <v>0</v>
      </c>
      <c r="O1367">
        <v>92</v>
      </c>
      <c r="P1367" t="b">
        <v>1</v>
      </c>
      <c r="Q1367" s="8">
        <f t="shared" si="108"/>
        <v>1.0026666666666666</v>
      </c>
      <c r="R1367" s="10">
        <f t="shared" si="109"/>
        <v>81.739130434782609</v>
      </c>
      <c r="S1367" t="s">
        <v>8276</v>
      </c>
      <c r="T1367" t="s">
        <v>8326</v>
      </c>
      <c r="U1367" t="s">
        <v>8327</v>
      </c>
    </row>
    <row r="1368" spans="1:21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s="6">
        <f t="shared" si="105"/>
        <v>41924.662766203699</v>
      </c>
      <c r="L1368" s="6">
        <f t="shared" si="106"/>
        <v>41969.704432870371</v>
      </c>
      <c r="M1368" s="15">
        <f t="shared" si="107"/>
        <v>2014</v>
      </c>
      <c r="N1368" t="b">
        <v>0</v>
      </c>
      <c r="O1368">
        <v>147</v>
      </c>
      <c r="P1368" t="b">
        <v>1</v>
      </c>
      <c r="Q1368" s="8">
        <f t="shared" si="108"/>
        <v>1.2648920000000001</v>
      </c>
      <c r="R1368" s="10">
        <f t="shared" si="109"/>
        <v>64.535306122448986</v>
      </c>
      <c r="S1368" t="s">
        <v>8276</v>
      </c>
      <c r="T1368" t="s">
        <v>8326</v>
      </c>
      <c r="U1368" t="s">
        <v>8327</v>
      </c>
    </row>
    <row r="1369" spans="1:21" ht="43.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s="6">
        <f t="shared" si="105"/>
        <v>42291.669560185182</v>
      </c>
      <c r="L1369" s="6">
        <f t="shared" si="106"/>
        <v>42321.711226851847</v>
      </c>
      <c r="M1369" s="15">
        <f t="shared" si="107"/>
        <v>2015</v>
      </c>
      <c r="N1369" t="b">
        <v>0</v>
      </c>
      <c r="O1369">
        <v>90</v>
      </c>
      <c r="P1369" t="b">
        <v>1</v>
      </c>
      <c r="Q1369" s="8">
        <f t="shared" si="108"/>
        <v>1.1426000000000001</v>
      </c>
      <c r="R1369" s="10">
        <f t="shared" si="109"/>
        <v>63.477777777777774</v>
      </c>
      <c r="S1369" t="s">
        <v>8276</v>
      </c>
      <c r="T1369" t="s">
        <v>8326</v>
      </c>
      <c r="U1369" t="s">
        <v>8327</v>
      </c>
    </row>
    <row r="1370" spans="1:21" ht="43.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s="6">
        <f t="shared" si="105"/>
        <v>42145.857569444437</v>
      </c>
      <c r="L1370" s="6">
        <f t="shared" si="106"/>
        <v>42169.857569444437</v>
      </c>
      <c r="M1370" s="15">
        <f t="shared" si="107"/>
        <v>2015</v>
      </c>
      <c r="N1370" t="b">
        <v>0</v>
      </c>
      <c r="O1370">
        <v>87</v>
      </c>
      <c r="P1370" t="b">
        <v>1</v>
      </c>
      <c r="Q1370" s="8">
        <f t="shared" si="108"/>
        <v>1.107</v>
      </c>
      <c r="R1370" s="10">
        <f t="shared" si="109"/>
        <v>63.620689655172413</v>
      </c>
      <c r="S1370" t="s">
        <v>8276</v>
      </c>
      <c r="T1370" t="s">
        <v>8326</v>
      </c>
      <c r="U1370" t="s">
        <v>8327</v>
      </c>
    </row>
    <row r="1371" spans="1:21" ht="43.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s="6">
        <f t="shared" si="105"/>
        <v>41710.260949074072</v>
      </c>
      <c r="L1371" s="6">
        <f t="shared" si="106"/>
        <v>41740.260949074072</v>
      </c>
      <c r="M1371" s="15">
        <f t="shared" si="107"/>
        <v>2014</v>
      </c>
      <c r="N1371" t="b">
        <v>0</v>
      </c>
      <c r="O1371">
        <v>406</v>
      </c>
      <c r="P1371" t="b">
        <v>1</v>
      </c>
      <c r="Q1371" s="8">
        <f t="shared" si="108"/>
        <v>1.0534805315203954</v>
      </c>
      <c r="R1371" s="10">
        <f t="shared" si="109"/>
        <v>83.967068965517228</v>
      </c>
      <c r="S1371" t="s">
        <v>8276</v>
      </c>
      <c r="T1371" t="s">
        <v>8326</v>
      </c>
      <c r="U1371" t="s">
        <v>8327</v>
      </c>
    </row>
    <row r="1372" spans="1:21" ht="29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s="6">
        <f t="shared" si="105"/>
        <v>41547.670023148145</v>
      </c>
      <c r="L1372" s="6">
        <f t="shared" si="106"/>
        <v>41562.670023148145</v>
      </c>
      <c r="M1372" s="15">
        <f t="shared" si="107"/>
        <v>2013</v>
      </c>
      <c r="N1372" t="b">
        <v>0</v>
      </c>
      <c r="O1372">
        <v>20</v>
      </c>
      <c r="P1372" t="b">
        <v>1</v>
      </c>
      <c r="Q1372" s="8">
        <f t="shared" si="108"/>
        <v>1.0366666666666666</v>
      </c>
      <c r="R1372" s="10">
        <f t="shared" si="109"/>
        <v>77.75</v>
      </c>
      <c r="S1372" t="s">
        <v>8276</v>
      </c>
      <c r="T1372" t="s">
        <v>8326</v>
      </c>
      <c r="U1372" t="s">
        <v>8327</v>
      </c>
    </row>
    <row r="1373" spans="1:21" ht="58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s="6">
        <f t="shared" si="105"/>
        <v>42101.425254629627</v>
      </c>
      <c r="L1373" s="6">
        <f t="shared" si="106"/>
        <v>42131.425254629627</v>
      </c>
      <c r="M1373" s="15">
        <f t="shared" si="107"/>
        <v>2015</v>
      </c>
      <c r="N1373" t="b">
        <v>0</v>
      </c>
      <c r="O1373">
        <v>70</v>
      </c>
      <c r="P1373" t="b">
        <v>1</v>
      </c>
      <c r="Q1373" s="8">
        <f t="shared" si="108"/>
        <v>1.0708672667523933</v>
      </c>
      <c r="R1373" s="10">
        <f t="shared" si="109"/>
        <v>107.07142857142857</v>
      </c>
      <c r="S1373" t="s">
        <v>8276</v>
      </c>
      <c r="T1373" t="s">
        <v>8326</v>
      </c>
      <c r="U1373" t="s">
        <v>8327</v>
      </c>
    </row>
    <row r="1374" spans="1:21" ht="29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s="6">
        <f t="shared" si="105"/>
        <v>41072.40662037037</v>
      </c>
      <c r="L1374" s="6">
        <f t="shared" si="106"/>
        <v>41102.40662037037</v>
      </c>
      <c r="M1374" s="15">
        <f t="shared" si="107"/>
        <v>2012</v>
      </c>
      <c r="N1374" t="b">
        <v>0</v>
      </c>
      <c r="O1374">
        <v>16</v>
      </c>
      <c r="P1374" t="b">
        <v>1</v>
      </c>
      <c r="Q1374" s="8">
        <f t="shared" si="108"/>
        <v>1.24</v>
      </c>
      <c r="R1374" s="10">
        <f t="shared" si="109"/>
        <v>38.75</v>
      </c>
      <c r="S1374" t="s">
        <v>8276</v>
      </c>
      <c r="T1374" t="s">
        <v>8326</v>
      </c>
      <c r="U1374" t="s">
        <v>8327</v>
      </c>
    </row>
    <row r="1375" spans="1:21" ht="29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s="6">
        <f t="shared" si="105"/>
        <v>42704.618437499994</v>
      </c>
      <c r="L1375" s="6">
        <f t="shared" si="106"/>
        <v>42734.618437499994</v>
      </c>
      <c r="M1375" s="15">
        <f t="shared" si="107"/>
        <v>2016</v>
      </c>
      <c r="N1375" t="b">
        <v>0</v>
      </c>
      <c r="O1375">
        <v>52</v>
      </c>
      <c r="P1375" t="b">
        <v>1</v>
      </c>
      <c r="Q1375" s="8">
        <f t="shared" si="108"/>
        <v>1.0501</v>
      </c>
      <c r="R1375" s="10">
        <f t="shared" si="109"/>
        <v>201.94230769230768</v>
      </c>
      <c r="S1375" t="s">
        <v>8276</v>
      </c>
      <c r="T1375" t="s">
        <v>8326</v>
      </c>
      <c r="U1375" t="s">
        <v>8327</v>
      </c>
    </row>
    <row r="1376" spans="1:21" ht="43.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s="6">
        <f t="shared" si="105"/>
        <v>42423.828564814808</v>
      </c>
      <c r="L1376" s="6">
        <f t="shared" si="106"/>
        <v>42453.786898148144</v>
      </c>
      <c r="M1376" s="15">
        <f t="shared" si="107"/>
        <v>2016</v>
      </c>
      <c r="N1376" t="b">
        <v>0</v>
      </c>
      <c r="O1376">
        <v>66</v>
      </c>
      <c r="P1376" t="b">
        <v>1</v>
      </c>
      <c r="Q1376" s="8">
        <f t="shared" si="108"/>
        <v>1.8946666666666667</v>
      </c>
      <c r="R1376" s="10">
        <f t="shared" si="109"/>
        <v>43.060606060606062</v>
      </c>
      <c r="S1376" t="s">
        <v>8276</v>
      </c>
      <c r="T1376" t="s">
        <v>8326</v>
      </c>
      <c r="U1376" t="s">
        <v>8327</v>
      </c>
    </row>
    <row r="1377" spans="1:21" ht="58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s="6">
        <f t="shared" si="105"/>
        <v>42719.732858796291</v>
      </c>
      <c r="L1377" s="6">
        <f t="shared" si="106"/>
        <v>42749.732858796291</v>
      </c>
      <c r="M1377" s="15">
        <f t="shared" si="107"/>
        <v>2016</v>
      </c>
      <c r="N1377" t="b">
        <v>0</v>
      </c>
      <c r="O1377">
        <v>109</v>
      </c>
      <c r="P1377" t="b">
        <v>1</v>
      </c>
      <c r="Q1377" s="8">
        <f t="shared" si="108"/>
        <v>1.7132499999999999</v>
      </c>
      <c r="R1377" s="10">
        <f t="shared" si="109"/>
        <v>62.871559633027523</v>
      </c>
      <c r="S1377" t="s">
        <v>8276</v>
      </c>
      <c r="T1377" t="s">
        <v>8326</v>
      </c>
      <c r="U1377" t="s">
        <v>8327</v>
      </c>
    </row>
    <row r="1378" spans="1:21" ht="29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s="6">
        <f t="shared" si="105"/>
        <v>42677.335717592585</v>
      </c>
      <c r="L1378" s="6">
        <f t="shared" si="106"/>
        <v>42707.377384259256</v>
      </c>
      <c r="M1378" s="15">
        <f t="shared" si="107"/>
        <v>2016</v>
      </c>
      <c r="N1378" t="b">
        <v>0</v>
      </c>
      <c r="O1378">
        <v>168</v>
      </c>
      <c r="P1378" t="b">
        <v>1</v>
      </c>
      <c r="Q1378" s="8">
        <f t="shared" si="108"/>
        <v>2.5248648648648651</v>
      </c>
      <c r="R1378" s="10">
        <f t="shared" si="109"/>
        <v>55.607142857142854</v>
      </c>
      <c r="S1378" t="s">
        <v>8276</v>
      </c>
      <c r="T1378" t="s">
        <v>8326</v>
      </c>
      <c r="U1378" t="s">
        <v>8327</v>
      </c>
    </row>
    <row r="1379" spans="1:21" ht="43.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s="6">
        <f t="shared" si="105"/>
        <v>42746.88622685185</v>
      </c>
      <c r="L1379" s="6">
        <f t="shared" si="106"/>
        <v>42768.84097222222</v>
      </c>
      <c r="M1379" s="15">
        <f t="shared" si="107"/>
        <v>2017</v>
      </c>
      <c r="N1379" t="b">
        <v>0</v>
      </c>
      <c r="O1379">
        <v>31</v>
      </c>
      <c r="P1379" t="b">
        <v>1</v>
      </c>
      <c r="Q1379" s="8">
        <f t="shared" si="108"/>
        <v>1.1615384615384616</v>
      </c>
      <c r="R1379" s="10">
        <f t="shared" si="109"/>
        <v>48.70967741935484</v>
      </c>
      <c r="S1379" t="s">
        <v>8276</v>
      </c>
      <c r="T1379" t="s">
        <v>8326</v>
      </c>
      <c r="U1379" t="s">
        <v>8327</v>
      </c>
    </row>
    <row r="1380" spans="1:21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s="6">
        <f t="shared" si="105"/>
        <v>42568.426041666666</v>
      </c>
      <c r="L1380" s="6">
        <f t="shared" si="106"/>
        <v>42583.426041666666</v>
      </c>
      <c r="M1380" s="15">
        <f t="shared" si="107"/>
        <v>2016</v>
      </c>
      <c r="N1380" t="b">
        <v>0</v>
      </c>
      <c r="O1380">
        <v>133</v>
      </c>
      <c r="P1380" t="b">
        <v>1</v>
      </c>
      <c r="Q1380" s="8">
        <f t="shared" si="108"/>
        <v>2.0335000000000001</v>
      </c>
      <c r="R1380" s="10">
        <f t="shared" si="109"/>
        <v>30.578947368421051</v>
      </c>
      <c r="S1380" t="s">
        <v>8276</v>
      </c>
      <c r="T1380" t="s">
        <v>8326</v>
      </c>
      <c r="U1380" t="s">
        <v>8327</v>
      </c>
    </row>
    <row r="1381" spans="1:21" ht="29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s="6">
        <f t="shared" si="105"/>
        <v>42130.158287037033</v>
      </c>
      <c r="L1381" s="6">
        <f t="shared" si="106"/>
        <v>42160.158287037033</v>
      </c>
      <c r="M1381" s="15">
        <f t="shared" si="107"/>
        <v>2015</v>
      </c>
      <c r="N1381" t="b">
        <v>0</v>
      </c>
      <c r="O1381">
        <v>151</v>
      </c>
      <c r="P1381" t="b">
        <v>1</v>
      </c>
      <c r="Q1381" s="8">
        <f t="shared" si="108"/>
        <v>1.1160000000000001</v>
      </c>
      <c r="R1381" s="10">
        <f t="shared" si="109"/>
        <v>73.907284768211923</v>
      </c>
      <c r="S1381" t="s">
        <v>8276</v>
      </c>
      <c r="T1381" t="s">
        <v>8326</v>
      </c>
      <c r="U1381" t="s">
        <v>8327</v>
      </c>
    </row>
    <row r="1382" spans="1:21" ht="43.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s="6">
        <f t="shared" si="105"/>
        <v>42141.429467592585</v>
      </c>
      <c r="L1382" s="6">
        <f t="shared" si="106"/>
        <v>42163.749999999993</v>
      </c>
      <c r="M1382" s="15">
        <f t="shared" si="107"/>
        <v>2015</v>
      </c>
      <c r="N1382" t="b">
        <v>0</v>
      </c>
      <c r="O1382">
        <v>5</v>
      </c>
      <c r="P1382" t="b">
        <v>1</v>
      </c>
      <c r="Q1382" s="8">
        <f t="shared" si="108"/>
        <v>4.24</v>
      </c>
      <c r="R1382" s="10">
        <f t="shared" si="109"/>
        <v>21.2</v>
      </c>
      <c r="S1382" t="s">
        <v>8276</v>
      </c>
      <c r="T1382" t="s">
        <v>8326</v>
      </c>
      <c r="U1382" t="s">
        <v>8327</v>
      </c>
    </row>
    <row r="1383" spans="1:21" ht="58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s="6">
        <f t="shared" si="105"/>
        <v>42702.881076388883</v>
      </c>
      <c r="L1383" s="6">
        <f t="shared" si="106"/>
        <v>42732.881076388883</v>
      </c>
      <c r="M1383" s="15">
        <f t="shared" si="107"/>
        <v>2016</v>
      </c>
      <c r="N1383" t="b">
        <v>0</v>
      </c>
      <c r="O1383">
        <v>73</v>
      </c>
      <c r="P1383" t="b">
        <v>1</v>
      </c>
      <c r="Q1383" s="8">
        <f t="shared" si="108"/>
        <v>1.071</v>
      </c>
      <c r="R1383" s="10">
        <f t="shared" si="109"/>
        <v>73.356164383561648</v>
      </c>
      <c r="S1383" t="s">
        <v>8276</v>
      </c>
      <c r="T1383" t="s">
        <v>8326</v>
      </c>
      <c r="U1383" t="s">
        <v>8327</v>
      </c>
    </row>
    <row r="1384" spans="1:21" ht="43.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s="6">
        <f t="shared" si="105"/>
        <v>41370.466851851852</v>
      </c>
      <c r="L1384" s="6">
        <f t="shared" si="106"/>
        <v>41400.466851851852</v>
      </c>
      <c r="M1384" s="15">
        <f t="shared" si="107"/>
        <v>2013</v>
      </c>
      <c r="N1384" t="b">
        <v>0</v>
      </c>
      <c r="O1384">
        <v>148</v>
      </c>
      <c r="P1384" t="b">
        <v>1</v>
      </c>
      <c r="Q1384" s="8">
        <f t="shared" si="108"/>
        <v>1.043625</v>
      </c>
      <c r="R1384" s="10">
        <f t="shared" si="109"/>
        <v>56.412162162162161</v>
      </c>
      <c r="S1384" t="s">
        <v>8276</v>
      </c>
      <c r="T1384" t="s">
        <v>8326</v>
      </c>
      <c r="U1384" t="s">
        <v>8327</v>
      </c>
    </row>
    <row r="1385" spans="1:21" ht="43.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s="6">
        <f t="shared" si="105"/>
        <v>42706.741643518515</v>
      </c>
      <c r="L1385" s="6">
        <f t="shared" si="106"/>
        <v>42726.741643518515</v>
      </c>
      <c r="M1385" s="15">
        <f t="shared" si="107"/>
        <v>2016</v>
      </c>
      <c r="N1385" t="b">
        <v>0</v>
      </c>
      <c r="O1385">
        <v>93</v>
      </c>
      <c r="P1385" t="b">
        <v>1</v>
      </c>
      <c r="Q1385" s="8">
        <f t="shared" si="108"/>
        <v>2.124090909090909</v>
      </c>
      <c r="R1385" s="10">
        <f t="shared" si="109"/>
        <v>50.247311827956992</v>
      </c>
      <c r="S1385" t="s">
        <v>8276</v>
      </c>
      <c r="T1385" t="s">
        <v>8326</v>
      </c>
      <c r="U1385" t="s">
        <v>8327</v>
      </c>
    </row>
    <row r="1386" spans="1:21" ht="43.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s="6">
        <f t="shared" si="105"/>
        <v>42160.401874999996</v>
      </c>
      <c r="L1386" s="6">
        <f t="shared" si="106"/>
        <v>42190.401874999996</v>
      </c>
      <c r="M1386" s="15">
        <f t="shared" si="107"/>
        <v>2015</v>
      </c>
      <c r="N1386" t="b">
        <v>0</v>
      </c>
      <c r="O1386">
        <v>63</v>
      </c>
      <c r="P1386" t="b">
        <v>1</v>
      </c>
      <c r="Q1386" s="8">
        <f t="shared" si="108"/>
        <v>1.2408571428571429</v>
      </c>
      <c r="R1386" s="10">
        <f t="shared" si="109"/>
        <v>68.936507936507937</v>
      </c>
      <c r="S1386" t="s">
        <v>8276</v>
      </c>
      <c r="T1386" t="s">
        <v>8326</v>
      </c>
      <c r="U1386" t="s">
        <v>8327</v>
      </c>
    </row>
    <row r="1387" spans="1:21" ht="43.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s="6">
        <f t="shared" si="105"/>
        <v>42433.355567129627</v>
      </c>
      <c r="L1387" s="6">
        <f t="shared" si="106"/>
        <v>42489.174305555549</v>
      </c>
      <c r="M1387" s="15">
        <f t="shared" si="107"/>
        <v>2016</v>
      </c>
      <c r="N1387" t="b">
        <v>0</v>
      </c>
      <c r="O1387">
        <v>134</v>
      </c>
      <c r="P1387" t="b">
        <v>1</v>
      </c>
      <c r="Q1387" s="8">
        <f t="shared" si="108"/>
        <v>1.10406125</v>
      </c>
      <c r="R1387" s="10">
        <f t="shared" si="109"/>
        <v>65.914104477611943</v>
      </c>
      <c r="S1387" t="s">
        <v>8276</v>
      </c>
      <c r="T1387" t="s">
        <v>8326</v>
      </c>
      <c r="U1387" t="s">
        <v>8327</v>
      </c>
    </row>
    <row r="1388" spans="1:21" ht="29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s="6">
        <f t="shared" si="105"/>
        <v>42184.313530092586</v>
      </c>
      <c r="L1388" s="6">
        <f t="shared" si="106"/>
        <v>42214.313530092586</v>
      </c>
      <c r="M1388" s="15">
        <f t="shared" si="107"/>
        <v>2015</v>
      </c>
      <c r="N1388" t="b">
        <v>0</v>
      </c>
      <c r="O1388">
        <v>14</v>
      </c>
      <c r="P1388" t="b">
        <v>1</v>
      </c>
      <c r="Q1388" s="8">
        <f t="shared" si="108"/>
        <v>2.1875</v>
      </c>
      <c r="R1388" s="10">
        <f t="shared" si="109"/>
        <v>62.5</v>
      </c>
      <c r="S1388" t="s">
        <v>8276</v>
      </c>
      <c r="T1388" t="s">
        <v>8326</v>
      </c>
      <c r="U1388" t="s">
        <v>8327</v>
      </c>
    </row>
    <row r="1389" spans="1:21" ht="43.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s="6">
        <f t="shared" si="105"/>
        <v>42126.587905092594</v>
      </c>
      <c r="L1389" s="6">
        <f t="shared" si="106"/>
        <v>42157.854166666664</v>
      </c>
      <c r="M1389" s="15">
        <f t="shared" si="107"/>
        <v>2015</v>
      </c>
      <c r="N1389" t="b">
        <v>0</v>
      </c>
      <c r="O1389">
        <v>78</v>
      </c>
      <c r="P1389" t="b">
        <v>1</v>
      </c>
      <c r="Q1389" s="8">
        <f t="shared" si="108"/>
        <v>1.36625</v>
      </c>
      <c r="R1389" s="10">
        <f t="shared" si="109"/>
        <v>70.064102564102569</v>
      </c>
      <c r="S1389" t="s">
        <v>8276</v>
      </c>
      <c r="T1389" t="s">
        <v>8326</v>
      </c>
      <c r="U1389" t="s">
        <v>8327</v>
      </c>
    </row>
    <row r="1390" spans="1:21" ht="43.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s="6">
        <f t="shared" si="105"/>
        <v>42634.281446759262</v>
      </c>
      <c r="L1390" s="6">
        <f t="shared" si="106"/>
        <v>42660.343055555553</v>
      </c>
      <c r="M1390" s="15">
        <f t="shared" si="107"/>
        <v>2016</v>
      </c>
      <c r="N1390" t="b">
        <v>0</v>
      </c>
      <c r="O1390">
        <v>112</v>
      </c>
      <c r="P1390" t="b">
        <v>1</v>
      </c>
      <c r="Q1390" s="8">
        <f t="shared" si="108"/>
        <v>1.348074</v>
      </c>
      <c r="R1390" s="10">
        <f t="shared" si="109"/>
        <v>60.181874999999998</v>
      </c>
      <c r="S1390" t="s">
        <v>8276</v>
      </c>
      <c r="T1390" t="s">
        <v>8326</v>
      </c>
      <c r="U1390" t="s">
        <v>8327</v>
      </c>
    </row>
    <row r="1391" spans="1:21" ht="29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s="6">
        <f t="shared" si="105"/>
        <v>42565.147650462961</v>
      </c>
      <c r="L1391" s="6">
        <f t="shared" si="106"/>
        <v>42595.147650462961</v>
      </c>
      <c r="M1391" s="15">
        <f t="shared" si="107"/>
        <v>2016</v>
      </c>
      <c r="N1391" t="b">
        <v>0</v>
      </c>
      <c r="O1391">
        <v>34</v>
      </c>
      <c r="P1391" t="b">
        <v>1</v>
      </c>
      <c r="Q1391" s="8">
        <f t="shared" si="108"/>
        <v>1.454</v>
      </c>
      <c r="R1391" s="10">
        <f t="shared" si="109"/>
        <v>21.382352941176471</v>
      </c>
      <c r="S1391" t="s">
        <v>8276</v>
      </c>
      <c r="T1391" t="s">
        <v>8326</v>
      </c>
      <c r="U1391" t="s">
        <v>8327</v>
      </c>
    </row>
    <row r="1392" spans="1:21" ht="43.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s="6">
        <f t="shared" si="105"/>
        <v>42087.469976851855</v>
      </c>
      <c r="L1392" s="6">
        <f t="shared" si="106"/>
        <v>42121.383333333331</v>
      </c>
      <c r="M1392" s="15">
        <f t="shared" si="107"/>
        <v>2015</v>
      </c>
      <c r="N1392" t="b">
        <v>0</v>
      </c>
      <c r="O1392">
        <v>19</v>
      </c>
      <c r="P1392" t="b">
        <v>1</v>
      </c>
      <c r="Q1392" s="8">
        <f t="shared" si="108"/>
        <v>1.0910714285714285</v>
      </c>
      <c r="R1392" s="10">
        <f t="shared" si="109"/>
        <v>160.78947368421052</v>
      </c>
      <c r="S1392" t="s">
        <v>8276</v>
      </c>
      <c r="T1392" t="s">
        <v>8326</v>
      </c>
      <c r="U1392" t="s">
        <v>8327</v>
      </c>
    </row>
    <row r="1393" spans="1:21" ht="43.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s="6">
        <f t="shared" si="105"/>
        <v>42193.317337962959</v>
      </c>
      <c r="L1393" s="6">
        <f t="shared" si="106"/>
        <v>42237.874305555553</v>
      </c>
      <c r="M1393" s="15">
        <f t="shared" si="107"/>
        <v>2015</v>
      </c>
      <c r="N1393" t="b">
        <v>0</v>
      </c>
      <c r="O1393">
        <v>13</v>
      </c>
      <c r="P1393" t="b">
        <v>1</v>
      </c>
      <c r="Q1393" s="8">
        <f t="shared" si="108"/>
        <v>1.1020000000000001</v>
      </c>
      <c r="R1393" s="10">
        <f t="shared" si="109"/>
        <v>42.384615384615387</v>
      </c>
      <c r="S1393" t="s">
        <v>8276</v>
      </c>
      <c r="T1393" t="s">
        <v>8326</v>
      </c>
      <c r="U1393" t="s">
        <v>8327</v>
      </c>
    </row>
    <row r="1394" spans="1:21" ht="43.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s="6">
        <f t="shared" si="105"/>
        <v>42400.821597222217</v>
      </c>
      <c r="L1394" s="6">
        <f t="shared" si="106"/>
        <v>42431.821597222217</v>
      </c>
      <c r="M1394" s="15">
        <f t="shared" si="107"/>
        <v>2016</v>
      </c>
      <c r="N1394" t="b">
        <v>0</v>
      </c>
      <c r="O1394">
        <v>104</v>
      </c>
      <c r="P1394" t="b">
        <v>1</v>
      </c>
      <c r="Q1394" s="8">
        <f t="shared" si="108"/>
        <v>1.1364000000000001</v>
      </c>
      <c r="R1394" s="10">
        <f t="shared" si="109"/>
        <v>27.317307692307693</v>
      </c>
      <c r="S1394" t="s">
        <v>8276</v>
      </c>
      <c r="T1394" t="s">
        <v>8326</v>
      </c>
      <c r="U1394" t="s">
        <v>8327</v>
      </c>
    </row>
    <row r="1395" spans="1:21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s="6">
        <f t="shared" si="105"/>
        <v>42553.348645833328</v>
      </c>
      <c r="L1395" s="6">
        <f t="shared" si="106"/>
        <v>42583.348645833328</v>
      </c>
      <c r="M1395" s="15">
        <f t="shared" si="107"/>
        <v>2016</v>
      </c>
      <c r="N1395" t="b">
        <v>0</v>
      </c>
      <c r="O1395">
        <v>52</v>
      </c>
      <c r="P1395" t="b">
        <v>1</v>
      </c>
      <c r="Q1395" s="8">
        <f t="shared" si="108"/>
        <v>1.0235000000000001</v>
      </c>
      <c r="R1395" s="10">
        <f t="shared" si="109"/>
        <v>196.82692307692307</v>
      </c>
      <c r="S1395" t="s">
        <v>8276</v>
      </c>
      <c r="T1395" t="s">
        <v>8326</v>
      </c>
      <c r="U1395" t="s">
        <v>8327</v>
      </c>
    </row>
    <row r="1396" spans="1:21" ht="43.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s="6">
        <f t="shared" si="105"/>
        <v>42751.811643518515</v>
      </c>
      <c r="L1396" s="6">
        <f t="shared" si="106"/>
        <v>42794.791666666664</v>
      </c>
      <c r="M1396" s="15">
        <f t="shared" si="107"/>
        <v>2017</v>
      </c>
      <c r="N1396" t="b">
        <v>0</v>
      </c>
      <c r="O1396">
        <v>17</v>
      </c>
      <c r="P1396" t="b">
        <v>1</v>
      </c>
      <c r="Q1396" s="8">
        <f t="shared" si="108"/>
        <v>1.2213333333333334</v>
      </c>
      <c r="R1396" s="10">
        <f t="shared" si="109"/>
        <v>53.882352941176471</v>
      </c>
      <c r="S1396" t="s">
        <v>8276</v>
      </c>
      <c r="T1396" t="s">
        <v>8326</v>
      </c>
      <c r="U1396" t="s">
        <v>8327</v>
      </c>
    </row>
    <row r="1397" spans="1:21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s="6">
        <f t="shared" si="105"/>
        <v>42719.575011574074</v>
      </c>
      <c r="L1397" s="6">
        <f t="shared" si="106"/>
        <v>42749.575011574074</v>
      </c>
      <c r="M1397" s="15">
        <f t="shared" si="107"/>
        <v>2016</v>
      </c>
      <c r="N1397" t="b">
        <v>0</v>
      </c>
      <c r="O1397">
        <v>82</v>
      </c>
      <c r="P1397" t="b">
        <v>1</v>
      </c>
      <c r="Q1397" s="8">
        <f t="shared" si="108"/>
        <v>1.1188571428571428</v>
      </c>
      <c r="R1397" s="10">
        <f t="shared" si="109"/>
        <v>47.756097560975611</v>
      </c>
      <c r="S1397" t="s">
        <v>8276</v>
      </c>
      <c r="T1397" t="s">
        <v>8326</v>
      </c>
      <c r="U1397" t="s">
        <v>8327</v>
      </c>
    </row>
    <row r="1398" spans="1:21" ht="58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s="6">
        <f t="shared" si="105"/>
        <v>42018.665300925924</v>
      </c>
      <c r="L1398" s="6">
        <f t="shared" si="106"/>
        <v>42048.665300925924</v>
      </c>
      <c r="M1398" s="15">
        <f t="shared" si="107"/>
        <v>2015</v>
      </c>
      <c r="N1398" t="b">
        <v>0</v>
      </c>
      <c r="O1398">
        <v>73</v>
      </c>
      <c r="P1398" t="b">
        <v>1</v>
      </c>
      <c r="Q1398" s="8">
        <f t="shared" si="108"/>
        <v>1.073</v>
      </c>
      <c r="R1398" s="10">
        <f t="shared" si="109"/>
        <v>88.191780821917803</v>
      </c>
      <c r="S1398" t="s">
        <v>8276</v>
      </c>
      <c r="T1398" t="s">
        <v>8326</v>
      </c>
      <c r="U1398" t="s">
        <v>8327</v>
      </c>
    </row>
    <row r="1399" spans="1:21" ht="43.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s="6">
        <f t="shared" si="105"/>
        <v>42640.584606481476</v>
      </c>
      <c r="L1399" s="6">
        <f t="shared" si="106"/>
        <v>42670.554861111108</v>
      </c>
      <c r="M1399" s="15">
        <f t="shared" si="107"/>
        <v>2016</v>
      </c>
      <c r="N1399" t="b">
        <v>0</v>
      </c>
      <c r="O1399">
        <v>158</v>
      </c>
      <c r="P1399" t="b">
        <v>1</v>
      </c>
      <c r="Q1399" s="8">
        <f t="shared" si="108"/>
        <v>1.1385000000000001</v>
      </c>
      <c r="R1399" s="10">
        <f t="shared" si="109"/>
        <v>72.056962025316452</v>
      </c>
      <c r="S1399" t="s">
        <v>8276</v>
      </c>
      <c r="T1399" t="s">
        <v>8326</v>
      </c>
      <c r="U1399" t="s">
        <v>8327</v>
      </c>
    </row>
    <row r="1400" spans="1:21" ht="43.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s="6">
        <f t="shared" si="105"/>
        <v>42526.540902777771</v>
      </c>
      <c r="L1400" s="6">
        <f t="shared" si="106"/>
        <v>42556.540902777771</v>
      </c>
      <c r="M1400" s="15">
        <f t="shared" si="107"/>
        <v>2016</v>
      </c>
      <c r="N1400" t="b">
        <v>0</v>
      </c>
      <c r="O1400">
        <v>65</v>
      </c>
      <c r="P1400" t="b">
        <v>1</v>
      </c>
      <c r="Q1400" s="8">
        <f t="shared" si="108"/>
        <v>1.0968181818181819</v>
      </c>
      <c r="R1400" s="10">
        <f t="shared" si="109"/>
        <v>74.246153846153845</v>
      </c>
      <c r="S1400" t="s">
        <v>8276</v>
      </c>
      <c r="T1400" t="s">
        <v>8326</v>
      </c>
      <c r="U1400" t="s">
        <v>8327</v>
      </c>
    </row>
    <row r="1401" spans="1:21" ht="43.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s="6">
        <f t="shared" si="105"/>
        <v>41888.670983796292</v>
      </c>
      <c r="L1401" s="6">
        <f t="shared" si="106"/>
        <v>41918.670983796292</v>
      </c>
      <c r="M1401" s="15">
        <f t="shared" si="107"/>
        <v>2014</v>
      </c>
      <c r="N1401" t="b">
        <v>0</v>
      </c>
      <c r="O1401">
        <v>184</v>
      </c>
      <c r="P1401" t="b">
        <v>1</v>
      </c>
      <c r="Q1401" s="8">
        <f t="shared" si="108"/>
        <v>1.2614444444444444</v>
      </c>
      <c r="R1401" s="10">
        <f t="shared" si="109"/>
        <v>61.701086956521742</v>
      </c>
      <c r="S1401" t="s">
        <v>8276</v>
      </c>
      <c r="T1401" t="s">
        <v>8326</v>
      </c>
      <c r="U1401" t="s">
        <v>8327</v>
      </c>
    </row>
    <row r="1402" spans="1:21" ht="43.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s="6">
        <f t="shared" si="105"/>
        <v>42498.007789351854</v>
      </c>
      <c r="L1402" s="6">
        <f t="shared" si="106"/>
        <v>42532.895833333336</v>
      </c>
      <c r="M1402" s="15">
        <f t="shared" si="107"/>
        <v>2016</v>
      </c>
      <c r="N1402" t="b">
        <v>0</v>
      </c>
      <c r="O1402">
        <v>34</v>
      </c>
      <c r="P1402" t="b">
        <v>1</v>
      </c>
      <c r="Q1402" s="8">
        <f t="shared" si="108"/>
        <v>1.6742857142857144</v>
      </c>
      <c r="R1402" s="10">
        <f t="shared" si="109"/>
        <v>17.235294117647058</v>
      </c>
      <c r="S1402" t="s">
        <v>8276</v>
      </c>
      <c r="T1402" t="s">
        <v>8326</v>
      </c>
      <c r="U1402" t="s">
        <v>8327</v>
      </c>
    </row>
    <row r="1403" spans="1:21" ht="58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s="6">
        <f t="shared" si="105"/>
        <v>41399.662893518514</v>
      </c>
      <c r="L1403" s="6">
        <f t="shared" si="106"/>
        <v>41420.662893518514</v>
      </c>
      <c r="M1403" s="15">
        <f t="shared" si="107"/>
        <v>2013</v>
      </c>
      <c r="N1403" t="b">
        <v>0</v>
      </c>
      <c r="O1403">
        <v>240</v>
      </c>
      <c r="P1403" t="b">
        <v>1</v>
      </c>
      <c r="Q1403" s="8">
        <f t="shared" si="108"/>
        <v>4.9652000000000003</v>
      </c>
      <c r="R1403" s="10">
        <f t="shared" si="109"/>
        <v>51.720833333333331</v>
      </c>
      <c r="S1403" t="s">
        <v>8276</v>
      </c>
      <c r="T1403" t="s">
        <v>8326</v>
      </c>
      <c r="U1403" t="s">
        <v>8327</v>
      </c>
    </row>
    <row r="1404" spans="1:21" ht="43.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s="6">
        <f t="shared" si="105"/>
        <v>42064.720034722217</v>
      </c>
      <c r="L1404" s="6">
        <f t="shared" si="106"/>
        <v>42124.678368055553</v>
      </c>
      <c r="M1404" s="15">
        <f t="shared" si="107"/>
        <v>2015</v>
      </c>
      <c r="N1404" t="b">
        <v>0</v>
      </c>
      <c r="O1404">
        <v>113</v>
      </c>
      <c r="P1404" t="b">
        <v>1</v>
      </c>
      <c r="Q1404" s="8">
        <f t="shared" si="108"/>
        <v>1.0915999999999999</v>
      </c>
      <c r="R1404" s="10">
        <f t="shared" si="109"/>
        <v>24.150442477876105</v>
      </c>
      <c r="S1404" t="s">
        <v>8276</v>
      </c>
      <c r="T1404" t="s">
        <v>8326</v>
      </c>
      <c r="U1404" t="s">
        <v>8327</v>
      </c>
    </row>
    <row r="1405" spans="1:21" ht="43.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s="6">
        <f t="shared" si="105"/>
        <v>41450.729571759257</v>
      </c>
      <c r="L1405" s="6">
        <f t="shared" si="106"/>
        <v>41480.729571759257</v>
      </c>
      <c r="M1405" s="15">
        <f t="shared" si="107"/>
        <v>2013</v>
      </c>
      <c r="N1405" t="b">
        <v>0</v>
      </c>
      <c r="O1405">
        <v>66</v>
      </c>
      <c r="P1405" t="b">
        <v>1</v>
      </c>
      <c r="Q1405" s="8">
        <f t="shared" si="108"/>
        <v>1.0257499999999999</v>
      </c>
      <c r="R1405" s="10">
        <f t="shared" si="109"/>
        <v>62.166666666666664</v>
      </c>
      <c r="S1405" t="s">
        <v>8276</v>
      </c>
      <c r="T1405" t="s">
        <v>8326</v>
      </c>
      <c r="U1405" t="s">
        <v>8327</v>
      </c>
    </row>
    <row r="1406" spans="1:21" ht="43.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s="6">
        <f t="shared" si="105"/>
        <v>42032.17690972222</v>
      </c>
      <c r="L1406" s="6">
        <f t="shared" si="106"/>
        <v>42057.17690972222</v>
      </c>
      <c r="M1406" s="15">
        <f t="shared" si="107"/>
        <v>2015</v>
      </c>
      <c r="N1406" t="b">
        <v>1</v>
      </c>
      <c r="O1406">
        <v>5</v>
      </c>
      <c r="P1406" t="b">
        <v>0</v>
      </c>
      <c r="Q1406" s="8">
        <f t="shared" si="108"/>
        <v>1.6620689655172414E-2</v>
      </c>
      <c r="R1406" s="10">
        <f t="shared" si="109"/>
        <v>48.2</v>
      </c>
      <c r="S1406" t="s">
        <v>8287</v>
      </c>
      <c r="T1406" t="s">
        <v>8323</v>
      </c>
      <c r="U1406" t="s">
        <v>8342</v>
      </c>
    </row>
    <row r="1407" spans="1:21" ht="29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s="6">
        <f t="shared" si="105"/>
        <v>41941.347233796296</v>
      </c>
      <c r="L1407" s="6">
        <f t="shared" si="106"/>
        <v>41971.38890046296</v>
      </c>
      <c r="M1407" s="15">
        <f t="shared" si="107"/>
        <v>2014</v>
      </c>
      <c r="N1407" t="b">
        <v>1</v>
      </c>
      <c r="O1407">
        <v>17</v>
      </c>
      <c r="P1407" t="b">
        <v>0</v>
      </c>
      <c r="Q1407" s="8">
        <f t="shared" si="108"/>
        <v>4.1999999999999997E-3</v>
      </c>
      <c r="R1407" s="10">
        <f t="shared" si="109"/>
        <v>6.1764705882352944</v>
      </c>
      <c r="S1407" t="s">
        <v>8287</v>
      </c>
      <c r="T1407" t="s">
        <v>8323</v>
      </c>
      <c r="U1407" t="s">
        <v>8342</v>
      </c>
    </row>
    <row r="1408" spans="1:21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s="6">
        <f t="shared" si="105"/>
        <v>42297.099618055552</v>
      </c>
      <c r="L1408" s="6">
        <f t="shared" si="106"/>
        <v>42350.083333333336</v>
      </c>
      <c r="M1408" s="15">
        <f t="shared" si="107"/>
        <v>2015</v>
      </c>
      <c r="N1408" t="b">
        <v>0</v>
      </c>
      <c r="O1408">
        <v>3</v>
      </c>
      <c r="P1408" t="b">
        <v>0</v>
      </c>
      <c r="Q1408" s="8">
        <f t="shared" si="108"/>
        <v>1.25E-3</v>
      </c>
      <c r="R1408" s="10">
        <f t="shared" si="109"/>
        <v>5</v>
      </c>
      <c r="S1408" t="s">
        <v>8287</v>
      </c>
      <c r="T1408" t="s">
        <v>8323</v>
      </c>
      <c r="U1408" t="s">
        <v>8342</v>
      </c>
    </row>
    <row r="1409" spans="1:21" ht="43.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s="6">
        <f t="shared" si="105"/>
        <v>41838.20344907407</v>
      </c>
      <c r="L1409" s="6">
        <f t="shared" si="106"/>
        <v>41863.20344907407</v>
      </c>
      <c r="M1409" s="15">
        <f t="shared" si="107"/>
        <v>2014</v>
      </c>
      <c r="N1409" t="b">
        <v>0</v>
      </c>
      <c r="O1409">
        <v>2</v>
      </c>
      <c r="P1409" t="b">
        <v>0</v>
      </c>
      <c r="Q1409" s="8">
        <f t="shared" si="108"/>
        <v>5.0000000000000001E-3</v>
      </c>
      <c r="R1409" s="10">
        <f t="shared" si="109"/>
        <v>7.5</v>
      </c>
      <c r="S1409" t="s">
        <v>8287</v>
      </c>
      <c r="T1409" t="s">
        <v>8323</v>
      </c>
      <c r="U1409" t="s">
        <v>8342</v>
      </c>
    </row>
    <row r="1410" spans="1:21" ht="43.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s="6">
        <f t="shared" si="105"/>
        <v>42291.538842592585</v>
      </c>
      <c r="L1410" s="6">
        <f t="shared" si="106"/>
        <v>42321.580509259256</v>
      </c>
      <c r="M1410" s="15">
        <f t="shared" si="107"/>
        <v>2015</v>
      </c>
      <c r="N1410" t="b">
        <v>0</v>
      </c>
      <c r="O1410">
        <v>6</v>
      </c>
      <c r="P1410" t="b">
        <v>0</v>
      </c>
      <c r="Q1410" s="8">
        <f t="shared" si="108"/>
        <v>7.1999999999999995E-2</v>
      </c>
      <c r="R1410" s="10">
        <f t="shared" si="109"/>
        <v>12</v>
      </c>
      <c r="S1410" t="s">
        <v>8287</v>
      </c>
      <c r="T1410" t="s">
        <v>8323</v>
      </c>
      <c r="U1410" t="s">
        <v>8342</v>
      </c>
    </row>
    <row r="1411" spans="1:21" ht="43.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s="6">
        <f t="shared" ref="K1411:K1474" si="110">(J1411/86400)+25569+(-8/24)</f>
        <v>41944.800173611111</v>
      </c>
      <c r="L1411" s="6">
        <f t="shared" ref="L1411:L1474" si="111">(I1411/86400)+25569+(-8/24)</f>
        <v>42004.841840277775</v>
      </c>
      <c r="M1411" s="15">
        <f t="shared" ref="M1411:M1474" si="112">YEAR(K1411)</f>
        <v>2014</v>
      </c>
      <c r="N1411" t="b">
        <v>0</v>
      </c>
      <c r="O1411">
        <v>0</v>
      </c>
      <c r="P1411" t="b">
        <v>0</v>
      </c>
      <c r="Q1411" s="8">
        <f t="shared" ref="Q1411:Q1474" si="113">E1411/D1411</f>
        <v>0</v>
      </c>
      <c r="R1411" s="10">
        <f t="shared" ref="R1411:R1474" si="114">IFERROR(E1411/O1411,0)</f>
        <v>0</v>
      </c>
      <c r="S1411" t="s">
        <v>8287</v>
      </c>
      <c r="T1411" t="s">
        <v>8323</v>
      </c>
      <c r="U1411" t="s">
        <v>8342</v>
      </c>
    </row>
    <row r="1412" spans="1:21" ht="43.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s="6">
        <f t="shared" si="110"/>
        <v>42478.985185185178</v>
      </c>
      <c r="L1412" s="6">
        <f t="shared" si="111"/>
        <v>42523.985185185178</v>
      </c>
      <c r="M1412" s="15">
        <f t="shared" si="112"/>
        <v>2016</v>
      </c>
      <c r="N1412" t="b">
        <v>0</v>
      </c>
      <c r="O1412">
        <v>1</v>
      </c>
      <c r="P1412" t="b">
        <v>0</v>
      </c>
      <c r="Q1412" s="8">
        <f t="shared" si="113"/>
        <v>1.6666666666666666E-4</v>
      </c>
      <c r="R1412" s="10">
        <f t="shared" si="114"/>
        <v>1</v>
      </c>
      <c r="S1412" t="s">
        <v>8287</v>
      </c>
      <c r="T1412" t="s">
        <v>8323</v>
      </c>
      <c r="U1412" t="s">
        <v>8342</v>
      </c>
    </row>
    <row r="1413" spans="1:21" ht="58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s="6">
        <f t="shared" si="110"/>
        <v>42012.725694444445</v>
      </c>
      <c r="L1413" s="6">
        <f t="shared" si="111"/>
        <v>42040.725694444445</v>
      </c>
      <c r="M1413" s="15">
        <f t="shared" si="112"/>
        <v>2015</v>
      </c>
      <c r="N1413" t="b">
        <v>0</v>
      </c>
      <c r="O1413">
        <v>3</v>
      </c>
      <c r="P1413" t="b">
        <v>0</v>
      </c>
      <c r="Q1413" s="8">
        <f t="shared" si="113"/>
        <v>2.3333333333333335E-3</v>
      </c>
      <c r="R1413" s="10">
        <f t="shared" si="114"/>
        <v>2.3333333333333335</v>
      </c>
      <c r="S1413" t="s">
        <v>8287</v>
      </c>
      <c r="T1413" t="s">
        <v>8323</v>
      </c>
      <c r="U1413" t="s">
        <v>8342</v>
      </c>
    </row>
    <row r="1414" spans="1:21" ht="29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s="6">
        <f t="shared" si="110"/>
        <v>41946.730312499996</v>
      </c>
      <c r="L1414" s="6">
        <f t="shared" si="111"/>
        <v>41976.730312499996</v>
      </c>
      <c r="M1414" s="15">
        <f t="shared" si="112"/>
        <v>2014</v>
      </c>
      <c r="N1414" t="b">
        <v>0</v>
      </c>
      <c r="O1414">
        <v>13</v>
      </c>
      <c r="P1414" t="b">
        <v>0</v>
      </c>
      <c r="Q1414" s="8">
        <f t="shared" si="113"/>
        <v>4.5714285714285714E-2</v>
      </c>
      <c r="R1414" s="10">
        <f t="shared" si="114"/>
        <v>24.615384615384617</v>
      </c>
      <c r="S1414" t="s">
        <v>8287</v>
      </c>
      <c r="T1414" t="s">
        <v>8323</v>
      </c>
      <c r="U1414" t="s">
        <v>8342</v>
      </c>
    </row>
    <row r="1415" spans="1:21" ht="58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s="6">
        <f t="shared" si="110"/>
        <v>42360.103819444441</v>
      </c>
      <c r="L1415" s="6">
        <f t="shared" si="111"/>
        <v>42420.103819444441</v>
      </c>
      <c r="M1415" s="15">
        <f t="shared" si="112"/>
        <v>2015</v>
      </c>
      <c r="N1415" t="b">
        <v>0</v>
      </c>
      <c r="O1415">
        <v>1</v>
      </c>
      <c r="P1415" t="b">
        <v>0</v>
      </c>
      <c r="Q1415" s="8">
        <f t="shared" si="113"/>
        <v>0.05</v>
      </c>
      <c r="R1415" s="10">
        <f t="shared" si="114"/>
        <v>100</v>
      </c>
      <c r="S1415" t="s">
        <v>8287</v>
      </c>
      <c r="T1415" t="s">
        <v>8323</v>
      </c>
      <c r="U1415" t="s">
        <v>8342</v>
      </c>
    </row>
    <row r="1416" spans="1:21" ht="43.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s="6">
        <f t="shared" si="110"/>
        <v>42707.919756944444</v>
      </c>
      <c r="L1416" s="6">
        <f t="shared" si="111"/>
        <v>42737.919756944444</v>
      </c>
      <c r="M1416" s="15">
        <f t="shared" si="112"/>
        <v>2016</v>
      </c>
      <c r="N1416" t="b">
        <v>0</v>
      </c>
      <c r="O1416">
        <v>1</v>
      </c>
      <c r="P1416" t="b">
        <v>0</v>
      </c>
      <c r="Q1416" s="8">
        <f t="shared" si="113"/>
        <v>2E-3</v>
      </c>
      <c r="R1416" s="10">
        <f t="shared" si="114"/>
        <v>1</v>
      </c>
      <c r="S1416" t="s">
        <v>8287</v>
      </c>
      <c r="T1416" t="s">
        <v>8323</v>
      </c>
      <c r="U1416" t="s">
        <v>8342</v>
      </c>
    </row>
    <row r="1417" spans="1:21" ht="43.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s="6">
        <f t="shared" si="110"/>
        <v>42192.342488425922</v>
      </c>
      <c r="L1417" s="6">
        <f t="shared" si="111"/>
        <v>42232.342488425922</v>
      </c>
      <c r="M1417" s="15">
        <f t="shared" si="112"/>
        <v>2015</v>
      </c>
      <c r="N1417" t="b">
        <v>0</v>
      </c>
      <c r="O1417">
        <v>9</v>
      </c>
      <c r="P1417" t="b">
        <v>0</v>
      </c>
      <c r="Q1417" s="8">
        <f t="shared" si="113"/>
        <v>0.18181818181818182</v>
      </c>
      <c r="R1417" s="10">
        <f t="shared" si="114"/>
        <v>88.888888888888886</v>
      </c>
      <c r="S1417" t="s">
        <v>8287</v>
      </c>
      <c r="T1417" t="s">
        <v>8323</v>
      </c>
      <c r="U1417" t="s">
        <v>8342</v>
      </c>
    </row>
    <row r="1418" spans="1:21" ht="43.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s="6">
        <f t="shared" si="110"/>
        <v>42299.592812499999</v>
      </c>
      <c r="L1418" s="6">
        <f t="shared" si="111"/>
        <v>42329.634479166663</v>
      </c>
      <c r="M1418" s="15">
        <f t="shared" si="112"/>
        <v>2015</v>
      </c>
      <c r="N1418" t="b">
        <v>0</v>
      </c>
      <c r="O1418">
        <v>0</v>
      </c>
      <c r="P1418" t="b">
        <v>0</v>
      </c>
      <c r="Q1418" s="8">
        <f t="shared" si="113"/>
        <v>0</v>
      </c>
      <c r="R1418" s="10">
        <f t="shared" si="114"/>
        <v>0</v>
      </c>
      <c r="S1418" t="s">
        <v>8287</v>
      </c>
      <c r="T1418" t="s">
        <v>8323</v>
      </c>
      <c r="U1418" t="s">
        <v>8342</v>
      </c>
    </row>
    <row r="1419" spans="1:21" ht="43.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s="6">
        <f t="shared" si="110"/>
        <v>42231.816828703704</v>
      </c>
      <c r="L1419" s="6">
        <f t="shared" si="111"/>
        <v>42262.132638888885</v>
      </c>
      <c r="M1419" s="15">
        <f t="shared" si="112"/>
        <v>2015</v>
      </c>
      <c r="N1419" t="b">
        <v>0</v>
      </c>
      <c r="O1419">
        <v>2</v>
      </c>
      <c r="P1419" t="b">
        <v>0</v>
      </c>
      <c r="Q1419" s="8">
        <f t="shared" si="113"/>
        <v>1.2222222222222223E-2</v>
      </c>
      <c r="R1419" s="10">
        <f t="shared" si="114"/>
        <v>27.5</v>
      </c>
      <c r="S1419" t="s">
        <v>8287</v>
      </c>
      <c r="T1419" t="s">
        <v>8323</v>
      </c>
      <c r="U1419" t="s">
        <v>8342</v>
      </c>
    </row>
    <row r="1420" spans="1:21" ht="58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s="6">
        <f t="shared" si="110"/>
        <v>42395.123078703698</v>
      </c>
      <c r="L1420" s="6">
        <f t="shared" si="111"/>
        <v>42425.123078703698</v>
      </c>
      <c r="M1420" s="15">
        <f t="shared" si="112"/>
        <v>2016</v>
      </c>
      <c r="N1420" t="b">
        <v>0</v>
      </c>
      <c r="O1420">
        <v>1</v>
      </c>
      <c r="P1420" t="b">
        <v>0</v>
      </c>
      <c r="Q1420" s="8">
        <f t="shared" si="113"/>
        <v>2E-3</v>
      </c>
      <c r="R1420" s="10">
        <f t="shared" si="114"/>
        <v>6</v>
      </c>
      <c r="S1420" t="s">
        <v>8287</v>
      </c>
      <c r="T1420" t="s">
        <v>8323</v>
      </c>
      <c r="U1420" t="s">
        <v>8342</v>
      </c>
    </row>
    <row r="1421" spans="1:21" ht="58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s="6">
        <f t="shared" si="110"/>
        <v>42622.12290509259</v>
      </c>
      <c r="L1421" s="6">
        <f t="shared" si="111"/>
        <v>42652.12290509259</v>
      </c>
      <c r="M1421" s="15">
        <f t="shared" si="112"/>
        <v>2016</v>
      </c>
      <c r="N1421" t="b">
        <v>0</v>
      </c>
      <c r="O1421">
        <v>10</v>
      </c>
      <c r="P1421" t="b">
        <v>0</v>
      </c>
      <c r="Q1421" s="8">
        <f t="shared" si="113"/>
        <v>7.0634920634920634E-2</v>
      </c>
      <c r="R1421" s="10">
        <f t="shared" si="114"/>
        <v>44.5</v>
      </c>
      <c r="S1421" t="s">
        <v>8287</v>
      </c>
      <c r="T1421" t="s">
        <v>8323</v>
      </c>
      <c r="U1421" t="s">
        <v>8342</v>
      </c>
    </row>
    <row r="1422" spans="1:21" ht="29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s="6">
        <f t="shared" si="110"/>
        <v>42524.334328703706</v>
      </c>
      <c r="L1422" s="6">
        <f t="shared" si="111"/>
        <v>42549.334328703706</v>
      </c>
      <c r="M1422" s="15">
        <f t="shared" si="112"/>
        <v>2016</v>
      </c>
      <c r="N1422" t="b">
        <v>0</v>
      </c>
      <c r="O1422">
        <v>3</v>
      </c>
      <c r="P1422" t="b">
        <v>0</v>
      </c>
      <c r="Q1422" s="8">
        <f t="shared" si="113"/>
        <v>2.7272727272727271E-2</v>
      </c>
      <c r="R1422" s="10">
        <f t="shared" si="114"/>
        <v>1</v>
      </c>
      <c r="S1422" t="s">
        <v>8287</v>
      </c>
      <c r="T1422" t="s">
        <v>8323</v>
      </c>
      <c r="U1422" t="s">
        <v>8342</v>
      </c>
    </row>
    <row r="1423" spans="1:21" ht="58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s="6">
        <f t="shared" si="110"/>
        <v>42013.582280092589</v>
      </c>
      <c r="L1423" s="6">
        <f t="shared" si="111"/>
        <v>42043.582280092589</v>
      </c>
      <c r="M1423" s="15">
        <f t="shared" si="112"/>
        <v>2015</v>
      </c>
      <c r="N1423" t="b">
        <v>0</v>
      </c>
      <c r="O1423">
        <v>2</v>
      </c>
      <c r="P1423" t="b">
        <v>0</v>
      </c>
      <c r="Q1423" s="8">
        <f t="shared" si="113"/>
        <v>1E-3</v>
      </c>
      <c r="R1423" s="10">
        <f t="shared" si="114"/>
        <v>100</v>
      </c>
      <c r="S1423" t="s">
        <v>8287</v>
      </c>
      <c r="T1423" t="s">
        <v>8323</v>
      </c>
      <c r="U1423" t="s">
        <v>8342</v>
      </c>
    </row>
    <row r="1424" spans="1:21" ht="43.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s="6">
        <f t="shared" si="110"/>
        <v>42603.906296296293</v>
      </c>
      <c r="L1424" s="6">
        <f t="shared" si="111"/>
        <v>42633.906296296293</v>
      </c>
      <c r="M1424" s="15">
        <f t="shared" si="112"/>
        <v>2016</v>
      </c>
      <c r="N1424" t="b">
        <v>0</v>
      </c>
      <c r="O1424">
        <v>2</v>
      </c>
      <c r="P1424" t="b">
        <v>0</v>
      </c>
      <c r="Q1424" s="8">
        <f t="shared" si="113"/>
        <v>1.0399999999999999E-3</v>
      </c>
      <c r="R1424" s="10">
        <f t="shared" si="114"/>
        <v>13</v>
      </c>
      <c r="S1424" t="s">
        <v>8287</v>
      </c>
      <c r="T1424" t="s">
        <v>8323</v>
      </c>
      <c r="U1424" t="s">
        <v>8342</v>
      </c>
    </row>
    <row r="1425" spans="1:21" ht="43.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s="6">
        <f t="shared" si="110"/>
        <v>42340.026979166665</v>
      </c>
      <c r="L1425" s="6">
        <f t="shared" si="111"/>
        <v>42370.026979166665</v>
      </c>
      <c r="M1425" s="15">
        <f t="shared" si="112"/>
        <v>2015</v>
      </c>
      <c r="N1425" t="b">
        <v>0</v>
      </c>
      <c r="O1425">
        <v>1</v>
      </c>
      <c r="P1425" t="b">
        <v>0</v>
      </c>
      <c r="Q1425" s="8">
        <f t="shared" si="113"/>
        <v>3.3333333333333335E-3</v>
      </c>
      <c r="R1425" s="10">
        <f t="shared" si="114"/>
        <v>100</v>
      </c>
      <c r="S1425" t="s">
        <v>8287</v>
      </c>
      <c r="T1425" t="s">
        <v>8323</v>
      </c>
      <c r="U1425" t="s">
        <v>8342</v>
      </c>
    </row>
    <row r="1426" spans="1:21" ht="43.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s="6">
        <f t="shared" si="110"/>
        <v>42676.384282407402</v>
      </c>
      <c r="L1426" s="6">
        <f t="shared" si="111"/>
        <v>42689.425949074073</v>
      </c>
      <c r="M1426" s="15">
        <f t="shared" si="112"/>
        <v>2016</v>
      </c>
      <c r="N1426" t="b">
        <v>0</v>
      </c>
      <c r="O1426">
        <v>14</v>
      </c>
      <c r="P1426" t="b">
        <v>0</v>
      </c>
      <c r="Q1426" s="8">
        <f t="shared" si="113"/>
        <v>0.2036</v>
      </c>
      <c r="R1426" s="10">
        <f t="shared" si="114"/>
        <v>109.07142857142857</v>
      </c>
      <c r="S1426" t="s">
        <v>8287</v>
      </c>
      <c r="T1426" t="s">
        <v>8323</v>
      </c>
      <c r="U1426" t="s">
        <v>8342</v>
      </c>
    </row>
    <row r="1427" spans="1:21" ht="43.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s="6">
        <f t="shared" si="110"/>
        <v>42092.798136574071</v>
      </c>
      <c r="L1427" s="6">
        <f t="shared" si="111"/>
        <v>42122.798136574071</v>
      </c>
      <c r="M1427" s="15">
        <f t="shared" si="112"/>
        <v>2015</v>
      </c>
      <c r="N1427" t="b">
        <v>0</v>
      </c>
      <c r="O1427">
        <v>0</v>
      </c>
      <c r="P1427" t="b">
        <v>0</v>
      </c>
      <c r="Q1427" s="8">
        <f t="shared" si="113"/>
        <v>0</v>
      </c>
      <c r="R1427" s="10">
        <f t="shared" si="114"/>
        <v>0</v>
      </c>
      <c r="S1427" t="s">
        <v>8287</v>
      </c>
      <c r="T1427" t="s">
        <v>8323</v>
      </c>
      <c r="U1427" t="s">
        <v>8342</v>
      </c>
    </row>
    <row r="1428" spans="1:21" ht="43.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s="6">
        <f t="shared" si="110"/>
        <v>42180.056944444441</v>
      </c>
      <c r="L1428" s="6">
        <f t="shared" si="111"/>
        <v>42240.056944444441</v>
      </c>
      <c r="M1428" s="15">
        <f t="shared" si="112"/>
        <v>2015</v>
      </c>
      <c r="N1428" t="b">
        <v>0</v>
      </c>
      <c r="O1428">
        <v>0</v>
      </c>
      <c r="P1428" t="b">
        <v>0</v>
      </c>
      <c r="Q1428" s="8">
        <f t="shared" si="113"/>
        <v>0</v>
      </c>
      <c r="R1428" s="10">
        <f t="shared" si="114"/>
        <v>0</v>
      </c>
      <c r="S1428" t="s">
        <v>8287</v>
      </c>
      <c r="T1428" t="s">
        <v>8323</v>
      </c>
      <c r="U1428" t="s">
        <v>8342</v>
      </c>
    </row>
    <row r="1429" spans="1:21" ht="58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s="6">
        <f t="shared" si="110"/>
        <v>42601.518344907403</v>
      </c>
      <c r="L1429" s="6">
        <f t="shared" si="111"/>
        <v>42631.518344907403</v>
      </c>
      <c r="M1429" s="15">
        <f t="shared" si="112"/>
        <v>2016</v>
      </c>
      <c r="N1429" t="b">
        <v>0</v>
      </c>
      <c r="O1429">
        <v>4</v>
      </c>
      <c r="P1429" t="b">
        <v>0</v>
      </c>
      <c r="Q1429" s="8">
        <f t="shared" si="113"/>
        <v>8.3799999999999999E-2</v>
      </c>
      <c r="R1429" s="10">
        <f t="shared" si="114"/>
        <v>104.75</v>
      </c>
      <c r="S1429" t="s">
        <v>8287</v>
      </c>
      <c r="T1429" t="s">
        <v>8323</v>
      </c>
      <c r="U1429" t="s">
        <v>8342</v>
      </c>
    </row>
    <row r="1430" spans="1:21" ht="43.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s="6">
        <f t="shared" si="110"/>
        <v>42432.046493055554</v>
      </c>
      <c r="L1430" s="6">
        <f t="shared" si="111"/>
        <v>42462.004826388882</v>
      </c>
      <c r="M1430" s="15">
        <f t="shared" si="112"/>
        <v>2016</v>
      </c>
      <c r="N1430" t="b">
        <v>0</v>
      </c>
      <c r="O1430">
        <v>3</v>
      </c>
      <c r="P1430" t="b">
        <v>0</v>
      </c>
      <c r="Q1430" s="8">
        <f t="shared" si="113"/>
        <v>4.4999999999999998E-2</v>
      </c>
      <c r="R1430" s="10">
        <f t="shared" si="114"/>
        <v>15</v>
      </c>
      <c r="S1430" t="s">
        <v>8287</v>
      </c>
      <c r="T1430" t="s">
        <v>8323</v>
      </c>
      <c r="U1430" t="s">
        <v>8342</v>
      </c>
    </row>
    <row r="1431" spans="1:21" ht="43.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s="6">
        <f t="shared" si="110"/>
        <v>42073.727337962962</v>
      </c>
      <c r="L1431" s="6">
        <f t="shared" si="111"/>
        <v>42103.727337962962</v>
      </c>
      <c r="M1431" s="15">
        <f t="shared" si="112"/>
        <v>2015</v>
      </c>
      <c r="N1431" t="b">
        <v>0</v>
      </c>
      <c r="O1431">
        <v>0</v>
      </c>
      <c r="P1431" t="b">
        <v>0</v>
      </c>
      <c r="Q1431" s="8">
        <f t="shared" si="113"/>
        <v>0</v>
      </c>
      <c r="R1431" s="10">
        <f t="shared" si="114"/>
        <v>0</v>
      </c>
      <c r="S1431" t="s">
        <v>8287</v>
      </c>
      <c r="T1431" t="s">
        <v>8323</v>
      </c>
      <c r="U1431" t="s">
        <v>8342</v>
      </c>
    </row>
    <row r="1432" spans="1:21" ht="43.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s="6">
        <f t="shared" si="110"/>
        <v>41961.480185185188</v>
      </c>
      <c r="L1432" s="6">
        <f t="shared" si="111"/>
        <v>41992.480185185188</v>
      </c>
      <c r="M1432" s="15">
        <f t="shared" si="112"/>
        <v>2014</v>
      </c>
      <c r="N1432" t="b">
        <v>0</v>
      </c>
      <c r="O1432">
        <v>5</v>
      </c>
      <c r="P1432" t="b">
        <v>0</v>
      </c>
      <c r="Q1432" s="8">
        <f t="shared" si="113"/>
        <v>8.0600000000000005E-2</v>
      </c>
      <c r="R1432" s="10">
        <f t="shared" si="114"/>
        <v>80.599999999999994</v>
      </c>
      <c r="S1432" t="s">
        <v>8287</v>
      </c>
      <c r="T1432" t="s">
        <v>8323</v>
      </c>
      <c r="U1432" t="s">
        <v>8342</v>
      </c>
    </row>
    <row r="1433" spans="1:21" ht="58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s="6">
        <f t="shared" si="110"/>
        <v>42303.877499999995</v>
      </c>
      <c r="L1433" s="6">
        <f t="shared" si="111"/>
        <v>42333.919166666667</v>
      </c>
      <c r="M1433" s="15">
        <f t="shared" si="112"/>
        <v>2015</v>
      </c>
      <c r="N1433" t="b">
        <v>0</v>
      </c>
      <c r="O1433">
        <v>47</v>
      </c>
      <c r="P1433" t="b">
        <v>0</v>
      </c>
      <c r="Q1433" s="8">
        <f t="shared" si="113"/>
        <v>0.31947058823529412</v>
      </c>
      <c r="R1433" s="10">
        <f t="shared" si="114"/>
        <v>115.55319148936171</v>
      </c>
      <c r="S1433" t="s">
        <v>8287</v>
      </c>
      <c r="T1433" t="s">
        <v>8323</v>
      </c>
      <c r="U1433" t="s">
        <v>8342</v>
      </c>
    </row>
    <row r="1434" spans="1:21" ht="58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s="6">
        <f t="shared" si="110"/>
        <v>42175.447083333333</v>
      </c>
      <c r="L1434" s="6">
        <f t="shared" si="111"/>
        <v>42205.447083333333</v>
      </c>
      <c r="M1434" s="15">
        <f t="shared" si="112"/>
        <v>2015</v>
      </c>
      <c r="N1434" t="b">
        <v>0</v>
      </c>
      <c r="O1434">
        <v>0</v>
      </c>
      <c r="P1434" t="b">
        <v>0</v>
      </c>
      <c r="Q1434" s="8">
        <f t="shared" si="113"/>
        <v>0</v>
      </c>
      <c r="R1434" s="10">
        <f t="shared" si="114"/>
        <v>0</v>
      </c>
      <c r="S1434" t="s">
        <v>8287</v>
      </c>
      <c r="T1434" t="s">
        <v>8323</v>
      </c>
      <c r="U1434" t="s">
        <v>8342</v>
      </c>
    </row>
    <row r="1435" spans="1:21" ht="43.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s="6">
        <f t="shared" si="110"/>
        <v>42673.292534722219</v>
      </c>
      <c r="L1435" s="6">
        <f t="shared" si="111"/>
        <v>42714.124999999993</v>
      </c>
      <c r="M1435" s="15">
        <f t="shared" si="112"/>
        <v>2016</v>
      </c>
      <c r="N1435" t="b">
        <v>0</v>
      </c>
      <c r="O1435">
        <v>10</v>
      </c>
      <c r="P1435" t="b">
        <v>0</v>
      </c>
      <c r="Q1435" s="8">
        <f t="shared" si="113"/>
        <v>6.7083333333333328E-2</v>
      </c>
      <c r="R1435" s="10">
        <f t="shared" si="114"/>
        <v>80.5</v>
      </c>
      <c r="S1435" t="s">
        <v>8287</v>
      </c>
      <c r="T1435" t="s">
        <v>8323</v>
      </c>
      <c r="U1435" t="s">
        <v>8342</v>
      </c>
    </row>
    <row r="1436" spans="1:21" ht="43.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s="6">
        <f t="shared" si="110"/>
        <v>42142.433773148143</v>
      </c>
      <c r="L1436" s="6">
        <f t="shared" si="111"/>
        <v>42163.291666666664</v>
      </c>
      <c r="M1436" s="15">
        <f t="shared" si="112"/>
        <v>2015</v>
      </c>
      <c r="N1436" t="b">
        <v>0</v>
      </c>
      <c r="O1436">
        <v>11</v>
      </c>
      <c r="P1436" t="b">
        <v>0</v>
      </c>
      <c r="Q1436" s="8">
        <f t="shared" si="113"/>
        <v>9.987804878048781E-2</v>
      </c>
      <c r="R1436" s="10">
        <f t="shared" si="114"/>
        <v>744.5454545454545</v>
      </c>
      <c r="S1436" t="s">
        <v>8287</v>
      </c>
      <c r="T1436" t="s">
        <v>8323</v>
      </c>
      <c r="U1436" t="s">
        <v>8342</v>
      </c>
    </row>
    <row r="1437" spans="1:21" ht="43.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s="6">
        <f t="shared" si="110"/>
        <v>42258.44699074074</v>
      </c>
      <c r="L1437" s="6">
        <f t="shared" si="111"/>
        <v>42288.44699074074</v>
      </c>
      <c r="M1437" s="15">
        <f t="shared" si="112"/>
        <v>2015</v>
      </c>
      <c r="N1437" t="b">
        <v>0</v>
      </c>
      <c r="O1437">
        <v>2</v>
      </c>
      <c r="P1437" t="b">
        <v>0</v>
      </c>
      <c r="Q1437" s="8">
        <f t="shared" si="113"/>
        <v>1E-3</v>
      </c>
      <c r="R1437" s="10">
        <f t="shared" si="114"/>
        <v>7.5</v>
      </c>
      <c r="S1437" t="s">
        <v>8287</v>
      </c>
      <c r="T1437" t="s">
        <v>8323</v>
      </c>
      <c r="U1437" t="s">
        <v>8342</v>
      </c>
    </row>
    <row r="1438" spans="1:21" ht="58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s="6">
        <f t="shared" si="110"/>
        <v>42391.016863425924</v>
      </c>
      <c r="L1438" s="6">
        <f t="shared" si="111"/>
        <v>42421.016863425924</v>
      </c>
      <c r="M1438" s="15">
        <f t="shared" si="112"/>
        <v>2016</v>
      </c>
      <c r="N1438" t="b">
        <v>0</v>
      </c>
      <c r="O1438">
        <v>2</v>
      </c>
      <c r="P1438" t="b">
        <v>0</v>
      </c>
      <c r="Q1438" s="8">
        <f t="shared" si="113"/>
        <v>7.7000000000000002E-3</v>
      </c>
      <c r="R1438" s="10">
        <f t="shared" si="114"/>
        <v>38.5</v>
      </c>
      <c r="S1438" t="s">
        <v>8287</v>
      </c>
      <c r="T1438" t="s">
        <v>8323</v>
      </c>
      <c r="U1438" t="s">
        <v>8342</v>
      </c>
    </row>
    <row r="1439" spans="1:21" ht="58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s="6">
        <f t="shared" si="110"/>
        <v>41796.19836805555</v>
      </c>
      <c r="L1439" s="6">
        <f t="shared" si="111"/>
        <v>41832.874305555553</v>
      </c>
      <c r="M1439" s="15">
        <f t="shared" si="112"/>
        <v>2014</v>
      </c>
      <c r="N1439" t="b">
        <v>0</v>
      </c>
      <c r="O1439">
        <v>22</v>
      </c>
      <c r="P1439" t="b">
        <v>0</v>
      </c>
      <c r="Q1439" s="8">
        <f t="shared" si="113"/>
        <v>0.26900000000000002</v>
      </c>
      <c r="R1439" s="10">
        <f t="shared" si="114"/>
        <v>36.68181818181818</v>
      </c>
      <c r="S1439" t="s">
        <v>8287</v>
      </c>
      <c r="T1439" t="s">
        <v>8323</v>
      </c>
      <c r="U1439" t="s">
        <v>8342</v>
      </c>
    </row>
    <row r="1440" spans="1:21" ht="43.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s="6">
        <f t="shared" si="110"/>
        <v>42457.538182870368</v>
      </c>
      <c r="L1440" s="6">
        <f t="shared" si="111"/>
        <v>42487.246527777774</v>
      </c>
      <c r="M1440" s="15">
        <f t="shared" si="112"/>
        <v>2016</v>
      </c>
      <c r="N1440" t="b">
        <v>0</v>
      </c>
      <c r="O1440">
        <v>8</v>
      </c>
      <c r="P1440" t="b">
        <v>0</v>
      </c>
      <c r="Q1440" s="8">
        <f t="shared" si="113"/>
        <v>0.03</v>
      </c>
      <c r="R1440" s="10">
        <f t="shared" si="114"/>
        <v>75</v>
      </c>
      <c r="S1440" t="s">
        <v>8287</v>
      </c>
      <c r="T1440" t="s">
        <v>8323</v>
      </c>
      <c r="U1440" t="s">
        <v>8342</v>
      </c>
    </row>
    <row r="1441" spans="1:21" ht="43.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s="6">
        <f t="shared" si="110"/>
        <v>42040.496539351851</v>
      </c>
      <c r="L1441" s="6">
        <f t="shared" si="111"/>
        <v>42070.496539351851</v>
      </c>
      <c r="M1441" s="15">
        <f t="shared" si="112"/>
        <v>2015</v>
      </c>
      <c r="N1441" t="b">
        <v>0</v>
      </c>
      <c r="O1441">
        <v>6</v>
      </c>
      <c r="P1441" t="b">
        <v>0</v>
      </c>
      <c r="Q1441" s="8">
        <f t="shared" si="113"/>
        <v>6.6055045871559637E-2</v>
      </c>
      <c r="R1441" s="10">
        <f t="shared" si="114"/>
        <v>30</v>
      </c>
      <c r="S1441" t="s">
        <v>8287</v>
      </c>
      <c r="T1441" t="s">
        <v>8323</v>
      </c>
      <c r="U1441" t="s">
        <v>8342</v>
      </c>
    </row>
    <row r="1442" spans="1:21" ht="43.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s="6">
        <f t="shared" si="110"/>
        <v>42486.415081018517</v>
      </c>
      <c r="L1442" s="6">
        <f t="shared" si="111"/>
        <v>42516.415081018517</v>
      </c>
      <c r="M1442" s="15">
        <f t="shared" si="112"/>
        <v>2016</v>
      </c>
      <c r="N1442" t="b">
        <v>0</v>
      </c>
      <c r="O1442">
        <v>1</v>
      </c>
      <c r="P1442" t="b">
        <v>0</v>
      </c>
      <c r="Q1442" s="8">
        <f t="shared" si="113"/>
        <v>7.6923076923076926E-5</v>
      </c>
      <c r="R1442" s="10">
        <f t="shared" si="114"/>
        <v>1</v>
      </c>
      <c r="S1442" t="s">
        <v>8287</v>
      </c>
      <c r="T1442" t="s">
        <v>8323</v>
      </c>
      <c r="U1442" t="s">
        <v>8342</v>
      </c>
    </row>
    <row r="1443" spans="1:21" ht="58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s="6">
        <f t="shared" si="110"/>
        <v>42198.432511574072</v>
      </c>
      <c r="L1443" s="6">
        <f t="shared" si="111"/>
        <v>42258.432511574072</v>
      </c>
      <c r="M1443" s="15">
        <f t="shared" si="112"/>
        <v>2015</v>
      </c>
      <c r="N1443" t="b">
        <v>0</v>
      </c>
      <c r="O1443">
        <v>3</v>
      </c>
      <c r="P1443" t="b">
        <v>0</v>
      </c>
      <c r="Q1443" s="8">
        <f t="shared" si="113"/>
        <v>1.1222222222222222E-2</v>
      </c>
      <c r="R1443" s="10">
        <f t="shared" si="114"/>
        <v>673.33333333333337</v>
      </c>
      <c r="S1443" t="s">
        <v>8287</v>
      </c>
      <c r="T1443" t="s">
        <v>8323</v>
      </c>
      <c r="U1443" t="s">
        <v>8342</v>
      </c>
    </row>
    <row r="1444" spans="1:21" ht="43.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s="6">
        <f t="shared" si="110"/>
        <v>42485.312013888884</v>
      </c>
      <c r="L1444" s="6">
        <f t="shared" si="111"/>
        <v>42515.312013888884</v>
      </c>
      <c r="M1444" s="15">
        <f t="shared" si="112"/>
        <v>2016</v>
      </c>
      <c r="N1444" t="b">
        <v>0</v>
      </c>
      <c r="O1444">
        <v>0</v>
      </c>
      <c r="P1444" t="b">
        <v>0</v>
      </c>
      <c r="Q1444" s="8">
        <f t="shared" si="113"/>
        <v>0</v>
      </c>
      <c r="R1444" s="10">
        <f t="shared" si="114"/>
        <v>0</v>
      </c>
      <c r="S1444" t="s">
        <v>8287</v>
      </c>
      <c r="T1444" t="s">
        <v>8323</v>
      </c>
      <c r="U1444" t="s">
        <v>8342</v>
      </c>
    </row>
    <row r="1445" spans="1:21" ht="43.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s="6">
        <f t="shared" si="110"/>
        <v>42707.59269675926</v>
      </c>
      <c r="L1445" s="6">
        <f t="shared" si="111"/>
        <v>42737.59269675926</v>
      </c>
      <c r="M1445" s="15">
        <f t="shared" si="112"/>
        <v>2016</v>
      </c>
      <c r="N1445" t="b">
        <v>0</v>
      </c>
      <c r="O1445">
        <v>0</v>
      </c>
      <c r="P1445" t="b">
        <v>0</v>
      </c>
      <c r="Q1445" s="8">
        <f t="shared" si="113"/>
        <v>0</v>
      </c>
      <c r="R1445" s="10">
        <f t="shared" si="114"/>
        <v>0</v>
      </c>
      <c r="S1445" t="s">
        <v>8287</v>
      </c>
      <c r="T1445" t="s">
        <v>8323</v>
      </c>
      <c r="U1445" t="s">
        <v>8342</v>
      </c>
    </row>
    <row r="1446" spans="1:21" ht="43.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s="6">
        <f t="shared" si="110"/>
        <v>42199.540069444447</v>
      </c>
      <c r="L1446" s="6">
        <f t="shared" si="111"/>
        <v>42259.540069444447</v>
      </c>
      <c r="M1446" s="15">
        <f t="shared" si="112"/>
        <v>2015</v>
      </c>
      <c r="N1446" t="b">
        <v>0</v>
      </c>
      <c r="O1446">
        <v>0</v>
      </c>
      <c r="P1446" t="b">
        <v>0</v>
      </c>
      <c r="Q1446" s="8">
        <f t="shared" si="113"/>
        <v>0</v>
      </c>
      <c r="R1446" s="10">
        <f t="shared" si="114"/>
        <v>0</v>
      </c>
      <c r="S1446" t="s">
        <v>8287</v>
      </c>
      <c r="T1446" t="s">
        <v>8323</v>
      </c>
      <c r="U1446" t="s">
        <v>8342</v>
      </c>
    </row>
    <row r="1447" spans="1:21" ht="43.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s="6">
        <f t="shared" si="110"/>
        <v>42139.208969907406</v>
      </c>
      <c r="L1447" s="6">
        <f t="shared" si="111"/>
        <v>42169.208969907406</v>
      </c>
      <c r="M1447" s="15">
        <f t="shared" si="112"/>
        <v>2015</v>
      </c>
      <c r="N1447" t="b">
        <v>0</v>
      </c>
      <c r="O1447">
        <v>0</v>
      </c>
      <c r="P1447" t="b">
        <v>0</v>
      </c>
      <c r="Q1447" s="8">
        <f t="shared" si="113"/>
        <v>0</v>
      </c>
      <c r="R1447" s="10">
        <f t="shared" si="114"/>
        <v>0</v>
      </c>
      <c r="S1447" t="s">
        <v>8287</v>
      </c>
      <c r="T1447" t="s">
        <v>8323</v>
      </c>
      <c r="U1447" t="s">
        <v>8342</v>
      </c>
    </row>
    <row r="1448" spans="1:21" ht="43.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s="6">
        <f t="shared" si="110"/>
        <v>42461.114328703705</v>
      </c>
      <c r="L1448" s="6">
        <f t="shared" si="111"/>
        <v>42481.114328703705</v>
      </c>
      <c r="M1448" s="15">
        <f t="shared" si="112"/>
        <v>2016</v>
      </c>
      <c r="N1448" t="b">
        <v>0</v>
      </c>
      <c r="O1448">
        <v>0</v>
      </c>
      <c r="P1448" t="b">
        <v>0</v>
      </c>
      <c r="Q1448" s="8">
        <f t="shared" si="113"/>
        <v>0</v>
      </c>
      <c r="R1448" s="10">
        <f t="shared" si="114"/>
        <v>0</v>
      </c>
      <c r="S1448" t="s">
        <v>8287</v>
      </c>
      <c r="T1448" t="s">
        <v>8323</v>
      </c>
      <c r="U1448" t="s">
        <v>8342</v>
      </c>
    </row>
    <row r="1449" spans="1:21" ht="29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s="6">
        <f t="shared" si="110"/>
        <v>42529.39738425926</v>
      </c>
      <c r="L1449" s="6">
        <f t="shared" si="111"/>
        <v>42559.39738425926</v>
      </c>
      <c r="M1449" s="15">
        <f t="shared" si="112"/>
        <v>2016</v>
      </c>
      <c r="N1449" t="b">
        <v>0</v>
      </c>
      <c r="O1449">
        <v>3</v>
      </c>
      <c r="P1449" t="b">
        <v>0</v>
      </c>
      <c r="Q1449" s="8">
        <f t="shared" si="113"/>
        <v>1.4999999999999999E-4</v>
      </c>
      <c r="R1449" s="10">
        <f t="shared" si="114"/>
        <v>25</v>
      </c>
      <c r="S1449" t="s">
        <v>8287</v>
      </c>
      <c r="T1449" t="s">
        <v>8323</v>
      </c>
      <c r="U1449" t="s">
        <v>8342</v>
      </c>
    </row>
    <row r="1450" spans="1:21" ht="58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s="6">
        <f t="shared" si="110"/>
        <v>42115.603217592587</v>
      </c>
      <c r="L1450" s="6">
        <f t="shared" si="111"/>
        <v>42145.892361111109</v>
      </c>
      <c r="M1450" s="15">
        <f t="shared" si="112"/>
        <v>2015</v>
      </c>
      <c r="N1450" t="b">
        <v>0</v>
      </c>
      <c r="O1450">
        <v>0</v>
      </c>
      <c r="P1450" t="b">
        <v>0</v>
      </c>
      <c r="Q1450" s="8">
        <f t="shared" si="113"/>
        <v>0</v>
      </c>
      <c r="R1450" s="10">
        <f t="shared" si="114"/>
        <v>0</v>
      </c>
      <c r="S1450" t="s">
        <v>8287</v>
      </c>
      <c r="T1450" t="s">
        <v>8323</v>
      </c>
      <c r="U1450" t="s">
        <v>8342</v>
      </c>
    </row>
    <row r="1451" spans="1:21" ht="58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s="6">
        <f t="shared" si="110"/>
        <v>42086.478067129625</v>
      </c>
      <c r="L1451" s="6">
        <f t="shared" si="111"/>
        <v>42134.478067129625</v>
      </c>
      <c r="M1451" s="15">
        <f t="shared" si="112"/>
        <v>2015</v>
      </c>
      <c r="N1451" t="b">
        <v>0</v>
      </c>
      <c r="O1451">
        <v>0</v>
      </c>
      <c r="P1451" t="b">
        <v>0</v>
      </c>
      <c r="Q1451" s="8">
        <f t="shared" si="113"/>
        <v>0</v>
      </c>
      <c r="R1451" s="10">
        <f t="shared" si="114"/>
        <v>0</v>
      </c>
      <c r="S1451" t="s">
        <v>8287</v>
      </c>
      <c r="T1451" t="s">
        <v>8323</v>
      </c>
      <c r="U1451" t="s">
        <v>8342</v>
      </c>
    </row>
    <row r="1452" spans="1:21" ht="58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s="6">
        <f t="shared" si="110"/>
        <v>42389.837928240733</v>
      </c>
      <c r="L1452" s="6">
        <f t="shared" si="111"/>
        <v>42419.837928240733</v>
      </c>
      <c r="M1452" s="15">
        <f t="shared" si="112"/>
        <v>2016</v>
      </c>
      <c r="N1452" t="b">
        <v>0</v>
      </c>
      <c r="O1452">
        <v>1</v>
      </c>
      <c r="P1452" t="b">
        <v>0</v>
      </c>
      <c r="Q1452" s="8">
        <f t="shared" si="113"/>
        <v>1.0000000000000001E-5</v>
      </c>
      <c r="R1452" s="10">
        <f t="shared" si="114"/>
        <v>1</v>
      </c>
      <c r="S1452" t="s">
        <v>8287</v>
      </c>
      <c r="T1452" t="s">
        <v>8323</v>
      </c>
      <c r="U1452" t="s">
        <v>8342</v>
      </c>
    </row>
    <row r="1453" spans="1:21" ht="43.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s="6">
        <f t="shared" si="110"/>
        <v>41931.62568287037</v>
      </c>
      <c r="L1453" s="6">
        <f t="shared" si="111"/>
        <v>41961.667349537034</v>
      </c>
      <c r="M1453" s="15">
        <f t="shared" si="112"/>
        <v>2014</v>
      </c>
      <c r="N1453" t="b">
        <v>0</v>
      </c>
      <c r="O1453">
        <v>2</v>
      </c>
      <c r="P1453" t="b">
        <v>0</v>
      </c>
      <c r="Q1453" s="8">
        <f t="shared" si="113"/>
        <v>1.0554089709762533E-4</v>
      </c>
      <c r="R1453" s="10">
        <f t="shared" si="114"/>
        <v>1</v>
      </c>
      <c r="S1453" t="s">
        <v>8287</v>
      </c>
      <c r="T1453" t="s">
        <v>8323</v>
      </c>
      <c r="U1453" t="s">
        <v>8342</v>
      </c>
    </row>
    <row r="1454" spans="1:21" ht="29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s="6">
        <f t="shared" si="110"/>
        <v>41818.369942129626</v>
      </c>
      <c r="L1454" s="6">
        <f t="shared" si="111"/>
        <v>41848.369942129626</v>
      </c>
      <c r="M1454" s="15">
        <f t="shared" si="112"/>
        <v>2014</v>
      </c>
      <c r="N1454" t="b">
        <v>0</v>
      </c>
      <c r="O1454">
        <v>0</v>
      </c>
      <c r="P1454" t="b">
        <v>0</v>
      </c>
      <c r="Q1454" s="8">
        <f t="shared" si="113"/>
        <v>0</v>
      </c>
      <c r="R1454" s="10">
        <f t="shared" si="114"/>
        <v>0</v>
      </c>
      <c r="S1454" t="s">
        <v>8287</v>
      </c>
      <c r="T1454" t="s">
        <v>8323</v>
      </c>
      <c r="U1454" t="s">
        <v>8342</v>
      </c>
    </row>
    <row r="1455" spans="1:21" ht="43.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s="6">
        <f t="shared" si="110"/>
        <v>42795.362812499996</v>
      </c>
      <c r="L1455" s="6">
        <f t="shared" si="111"/>
        <v>42840.321145833332</v>
      </c>
      <c r="M1455" s="15">
        <f t="shared" si="112"/>
        <v>2017</v>
      </c>
      <c r="N1455" t="b">
        <v>0</v>
      </c>
      <c r="O1455">
        <v>0</v>
      </c>
      <c r="P1455" t="b">
        <v>0</v>
      </c>
      <c r="Q1455" s="8">
        <f t="shared" si="113"/>
        <v>0</v>
      </c>
      <c r="R1455" s="10">
        <f t="shared" si="114"/>
        <v>0</v>
      </c>
      <c r="S1455" t="s">
        <v>8287</v>
      </c>
      <c r="T1455" t="s">
        <v>8323</v>
      </c>
      <c r="U1455" t="s">
        <v>8342</v>
      </c>
    </row>
    <row r="1456" spans="1:21" ht="43.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s="6">
        <f t="shared" si="110"/>
        <v>42463.533333333333</v>
      </c>
      <c r="L1456" s="6">
        <f t="shared" si="111"/>
        <v>42484.582638888889</v>
      </c>
      <c r="M1456" s="15">
        <f t="shared" si="112"/>
        <v>2016</v>
      </c>
      <c r="N1456" t="b">
        <v>0</v>
      </c>
      <c r="O1456">
        <v>1</v>
      </c>
      <c r="P1456" t="b">
        <v>0</v>
      </c>
      <c r="Q1456" s="8">
        <f t="shared" si="113"/>
        <v>8.5714285714285719E-3</v>
      </c>
      <c r="R1456" s="10">
        <f t="shared" si="114"/>
        <v>15</v>
      </c>
      <c r="S1456" t="s">
        <v>8287</v>
      </c>
      <c r="T1456" t="s">
        <v>8323</v>
      </c>
      <c r="U1456" t="s">
        <v>8342</v>
      </c>
    </row>
    <row r="1457" spans="1:21" ht="58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s="6">
        <f t="shared" si="110"/>
        <v>41832.33935185185</v>
      </c>
      <c r="L1457" s="6">
        <f t="shared" si="111"/>
        <v>41887.235416666663</v>
      </c>
      <c r="M1457" s="15">
        <f t="shared" si="112"/>
        <v>2014</v>
      </c>
      <c r="N1457" t="b">
        <v>0</v>
      </c>
      <c r="O1457">
        <v>7</v>
      </c>
      <c r="P1457" t="b">
        <v>0</v>
      </c>
      <c r="Q1457" s="8">
        <f t="shared" si="113"/>
        <v>0.105</v>
      </c>
      <c r="R1457" s="10">
        <f t="shared" si="114"/>
        <v>225</v>
      </c>
      <c r="S1457" t="s">
        <v>8287</v>
      </c>
      <c r="T1457" t="s">
        <v>8323</v>
      </c>
      <c r="U1457" t="s">
        <v>8342</v>
      </c>
    </row>
    <row r="1458" spans="1:21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s="6">
        <f t="shared" si="110"/>
        <v>42708.335243055553</v>
      </c>
      <c r="L1458" s="6">
        <f t="shared" si="111"/>
        <v>42738.335243055553</v>
      </c>
      <c r="M1458" s="15">
        <f t="shared" si="112"/>
        <v>2016</v>
      </c>
      <c r="N1458" t="b">
        <v>0</v>
      </c>
      <c r="O1458">
        <v>3</v>
      </c>
      <c r="P1458" t="b">
        <v>0</v>
      </c>
      <c r="Q1458" s="8">
        <f t="shared" si="113"/>
        <v>2.9000000000000001E-2</v>
      </c>
      <c r="R1458" s="10">
        <f t="shared" si="114"/>
        <v>48.333333333333336</v>
      </c>
      <c r="S1458" t="s">
        <v>8287</v>
      </c>
      <c r="T1458" t="s">
        <v>8323</v>
      </c>
      <c r="U1458" t="s">
        <v>8342</v>
      </c>
    </row>
    <row r="1459" spans="1:21" ht="29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s="6">
        <f t="shared" si="110"/>
        <v>42289.563009259255</v>
      </c>
      <c r="L1459" s="6">
        <f t="shared" si="111"/>
        <v>42319.604675925926</v>
      </c>
      <c r="M1459" s="15">
        <f t="shared" si="112"/>
        <v>2015</v>
      </c>
      <c r="N1459" t="b">
        <v>0</v>
      </c>
      <c r="O1459">
        <v>0</v>
      </c>
      <c r="P1459" t="b">
        <v>0</v>
      </c>
      <c r="Q1459" s="8">
        <f t="shared" si="113"/>
        <v>0</v>
      </c>
      <c r="R1459" s="10">
        <f t="shared" si="114"/>
        <v>0</v>
      </c>
      <c r="S1459" t="s">
        <v>8287</v>
      </c>
      <c r="T1459" t="s">
        <v>8323</v>
      </c>
      <c r="U1459" t="s">
        <v>8342</v>
      </c>
    </row>
    <row r="1460" spans="1:21" ht="58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s="6">
        <f t="shared" si="110"/>
        <v>41831.37222222222</v>
      </c>
      <c r="L1460" s="6">
        <f t="shared" si="111"/>
        <v>41861.833333333328</v>
      </c>
      <c r="M1460" s="15">
        <f t="shared" si="112"/>
        <v>2014</v>
      </c>
      <c r="N1460" t="b">
        <v>0</v>
      </c>
      <c r="O1460">
        <v>0</v>
      </c>
      <c r="P1460" t="b">
        <v>0</v>
      </c>
      <c r="Q1460" s="8">
        <f t="shared" si="113"/>
        <v>0</v>
      </c>
      <c r="R1460" s="10">
        <f t="shared" si="114"/>
        <v>0</v>
      </c>
      <c r="S1460" t="s">
        <v>8287</v>
      </c>
      <c r="T1460" t="s">
        <v>8323</v>
      </c>
      <c r="U1460" t="s">
        <v>8342</v>
      </c>
    </row>
    <row r="1461" spans="1:21" ht="43.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s="6">
        <f t="shared" si="110"/>
        <v>42311.871481481481</v>
      </c>
      <c r="L1461" s="6">
        <f t="shared" si="111"/>
        <v>42340.392361111109</v>
      </c>
      <c r="M1461" s="15">
        <f t="shared" si="112"/>
        <v>2015</v>
      </c>
      <c r="N1461" t="b">
        <v>0</v>
      </c>
      <c r="O1461">
        <v>0</v>
      </c>
      <c r="P1461" t="b">
        <v>0</v>
      </c>
      <c r="Q1461" s="8">
        <f t="shared" si="113"/>
        <v>0</v>
      </c>
      <c r="R1461" s="10">
        <f t="shared" si="114"/>
        <v>0</v>
      </c>
      <c r="S1461" t="s">
        <v>8287</v>
      </c>
      <c r="T1461" t="s">
        <v>8323</v>
      </c>
      <c r="U1461" t="s">
        <v>8342</v>
      </c>
    </row>
    <row r="1462" spans="1:21" ht="43.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s="6">
        <f t="shared" si="110"/>
        <v>41915.563634259255</v>
      </c>
      <c r="L1462" s="6">
        <f t="shared" si="111"/>
        <v>41973.656249999993</v>
      </c>
      <c r="M1462" s="15">
        <f t="shared" si="112"/>
        <v>2014</v>
      </c>
      <c r="N1462" t="b">
        <v>0</v>
      </c>
      <c r="O1462">
        <v>0</v>
      </c>
      <c r="P1462" t="b">
        <v>0</v>
      </c>
      <c r="Q1462" s="8">
        <f t="shared" si="113"/>
        <v>0</v>
      </c>
      <c r="R1462" s="10">
        <f t="shared" si="114"/>
        <v>0</v>
      </c>
      <c r="S1462" t="s">
        <v>8287</v>
      </c>
      <c r="T1462" t="s">
        <v>8323</v>
      </c>
      <c r="U1462" t="s">
        <v>8342</v>
      </c>
    </row>
    <row r="1463" spans="1:21" ht="29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s="6">
        <f t="shared" si="110"/>
        <v>41899.311967592592</v>
      </c>
      <c r="L1463" s="6">
        <f t="shared" si="111"/>
        <v>41932.666666666664</v>
      </c>
      <c r="M1463" s="15">
        <f t="shared" si="112"/>
        <v>2014</v>
      </c>
      <c r="N1463" t="b">
        <v>1</v>
      </c>
      <c r="O1463">
        <v>340</v>
      </c>
      <c r="P1463" t="b">
        <v>1</v>
      </c>
      <c r="Q1463" s="8">
        <f t="shared" si="113"/>
        <v>1.012446</v>
      </c>
      <c r="R1463" s="10">
        <f t="shared" si="114"/>
        <v>44.66673529411765</v>
      </c>
      <c r="S1463" t="s">
        <v>8288</v>
      </c>
      <c r="T1463" t="s">
        <v>8323</v>
      </c>
      <c r="U1463" t="s">
        <v>8343</v>
      </c>
    </row>
    <row r="1464" spans="1:21" ht="29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s="6">
        <f t="shared" si="110"/>
        <v>41344.329525462963</v>
      </c>
      <c r="L1464" s="6">
        <f t="shared" si="111"/>
        <v>41374.329525462963</v>
      </c>
      <c r="M1464" s="15">
        <f t="shared" si="112"/>
        <v>2013</v>
      </c>
      <c r="N1464" t="b">
        <v>1</v>
      </c>
      <c r="O1464">
        <v>150</v>
      </c>
      <c r="P1464" t="b">
        <v>1</v>
      </c>
      <c r="Q1464" s="8">
        <f t="shared" si="113"/>
        <v>1.085175</v>
      </c>
      <c r="R1464" s="10">
        <f t="shared" si="114"/>
        <v>28.937999999999999</v>
      </c>
      <c r="S1464" t="s">
        <v>8288</v>
      </c>
      <c r="T1464" t="s">
        <v>8323</v>
      </c>
      <c r="U1464" t="s">
        <v>8343</v>
      </c>
    </row>
    <row r="1465" spans="1:21" ht="43.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s="6">
        <f t="shared" si="110"/>
        <v>41326.577986111108</v>
      </c>
      <c r="L1465" s="6">
        <f t="shared" si="111"/>
        <v>41371.536319444444</v>
      </c>
      <c r="M1465" s="15">
        <f t="shared" si="112"/>
        <v>2013</v>
      </c>
      <c r="N1465" t="b">
        <v>1</v>
      </c>
      <c r="O1465">
        <v>25</v>
      </c>
      <c r="P1465" t="b">
        <v>1</v>
      </c>
      <c r="Q1465" s="8">
        <f t="shared" si="113"/>
        <v>1.4766666666666666</v>
      </c>
      <c r="R1465" s="10">
        <f t="shared" si="114"/>
        <v>35.44</v>
      </c>
      <c r="S1465" t="s">
        <v>8288</v>
      </c>
      <c r="T1465" t="s">
        <v>8323</v>
      </c>
      <c r="U1465" t="s">
        <v>8343</v>
      </c>
    </row>
    <row r="1466" spans="1:21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s="6">
        <f t="shared" si="110"/>
        <v>41291.328217592592</v>
      </c>
      <c r="L1466" s="6">
        <f t="shared" si="111"/>
        <v>41321.328217592592</v>
      </c>
      <c r="M1466" s="15">
        <f t="shared" si="112"/>
        <v>2013</v>
      </c>
      <c r="N1466" t="b">
        <v>1</v>
      </c>
      <c r="O1466">
        <v>234</v>
      </c>
      <c r="P1466" t="b">
        <v>1</v>
      </c>
      <c r="Q1466" s="8">
        <f t="shared" si="113"/>
        <v>1.6319999999999999</v>
      </c>
      <c r="R1466" s="10">
        <f t="shared" si="114"/>
        <v>34.871794871794869</v>
      </c>
      <c r="S1466" t="s">
        <v>8288</v>
      </c>
      <c r="T1466" t="s">
        <v>8323</v>
      </c>
      <c r="U1466" t="s">
        <v>8343</v>
      </c>
    </row>
    <row r="1467" spans="1:21" ht="43.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s="6">
        <f t="shared" si="110"/>
        <v>40959.401064814811</v>
      </c>
      <c r="L1467" s="6">
        <f t="shared" si="111"/>
        <v>40989.791666666664</v>
      </c>
      <c r="M1467" s="15">
        <f t="shared" si="112"/>
        <v>2012</v>
      </c>
      <c r="N1467" t="b">
        <v>1</v>
      </c>
      <c r="O1467">
        <v>2602</v>
      </c>
      <c r="P1467" t="b">
        <v>1</v>
      </c>
      <c r="Q1467" s="8">
        <f t="shared" si="113"/>
        <v>4.5641449999999999</v>
      </c>
      <c r="R1467" s="10">
        <f t="shared" si="114"/>
        <v>52.622732513451197</v>
      </c>
      <c r="S1467" t="s">
        <v>8288</v>
      </c>
      <c r="T1467" t="s">
        <v>8323</v>
      </c>
      <c r="U1467" t="s">
        <v>8343</v>
      </c>
    </row>
    <row r="1468" spans="1:21" ht="43.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s="6">
        <f t="shared" si="110"/>
        <v>42339.838726851849</v>
      </c>
      <c r="L1468" s="6">
        <f t="shared" si="111"/>
        <v>42380.874999999993</v>
      </c>
      <c r="M1468" s="15">
        <f t="shared" si="112"/>
        <v>2015</v>
      </c>
      <c r="N1468" t="b">
        <v>1</v>
      </c>
      <c r="O1468">
        <v>248</v>
      </c>
      <c r="P1468" t="b">
        <v>1</v>
      </c>
      <c r="Q1468" s="8">
        <f t="shared" si="113"/>
        <v>1.0787731249999999</v>
      </c>
      <c r="R1468" s="10">
        <f t="shared" si="114"/>
        <v>69.598266129032254</v>
      </c>
      <c r="S1468" t="s">
        <v>8288</v>
      </c>
      <c r="T1468" t="s">
        <v>8323</v>
      </c>
      <c r="U1468" t="s">
        <v>8343</v>
      </c>
    </row>
    <row r="1469" spans="1:21" ht="29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s="6">
        <f t="shared" si="110"/>
        <v>40933.468576388885</v>
      </c>
      <c r="L1469" s="6">
        <f t="shared" si="111"/>
        <v>40993.42690972222</v>
      </c>
      <c r="M1469" s="15">
        <f t="shared" si="112"/>
        <v>2012</v>
      </c>
      <c r="N1469" t="b">
        <v>1</v>
      </c>
      <c r="O1469">
        <v>600</v>
      </c>
      <c r="P1469" t="b">
        <v>1</v>
      </c>
      <c r="Q1469" s="8">
        <f t="shared" si="113"/>
        <v>1.1508</v>
      </c>
      <c r="R1469" s="10">
        <f t="shared" si="114"/>
        <v>76.72</v>
      </c>
      <c r="S1469" t="s">
        <v>8288</v>
      </c>
      <c r="T1469" t="s">
        <v>8323</v>
      </c>
      <c r="U1469" t="s">
        <v>8343</v>
      </c>
    </row>
    <row r="1470" spans="1:21" ht="43.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s="6">
        <f t="shared" si="110"/>
        <v>40645.681122685179</v>
      </c>
      <c r="L1470" s="6">
        <f t="shared" si="111"/>
        <v>40705.681122685179</v>
      </c>
      <c r="M1470" s="15">
        <f t="shared" si="112"/>
        <v>2011</v>
      </c>
      <c r="N1470" t="b">
        <v>1</v>
      </c>
      <c r="O1470">
        <v>293</v>
      </c>
      <c r="P1470" t="b">
        <v>1</v>
      </c>
      <c r="Q1470" s="8">
        <f t="shared" si="113"/>
        <v>1.0236842105263158</v>
      </c>
      <c r="R1470" s="10">
        <f t="shared" si="114"/>
        <v>33.191126279863482</v>
      </c>
      <c r="S1470" t="s">
        <v>8288</v>
      </c>
      <c r="T1470" t="s">
        <v>8323</v>
      </c>
      <c r="U1470" t="s">
        <v>8343</v>
      </c>
    </row>
    <row r="1471" spans="1:21" ht="43.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s="6">
        <f t="shared" si="110"/>
        <v>41290.265150462961</v>
      </c>
      <c r="L1471" s="6">
        <f t="shared" si="111"/>
        <v>41320.265150462961</v>
      </c>
      <c r="M1471" s="15">
        <f t="shared" si="112"/>
        <v>2013</v>
      </c>
      <c r="N1471" t="b">
        <v>1</v>
      </c>
      <c r="O1471">
        <v>321</v>
      </c>
      <c r="P1471" t="b">
        <v>1</v>
      </c>
      <c r="Q1471" s="8">
        <f t="shared" si="113"/>
        <v>1.0842485875706214</v>
      </c>
      <c r="R1471" s="10">
        <f t="shared" si="114"/>
        <v>149.46417445482865</v>
      </c>
      <c r="S1471" t="s">
        <v>8288</v>
      </c>
      <c r="T1471" t="s">
        <v>8323</v>
      </c>
      <c r="U1471" t="s">
        <v>8343</v>
      </c>
    </row>
    <row r="1472" spans="1:21" ht="58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s="6">
        <f t="shared" si="110"/>
        <v>41250.493784722217</v>
      </c>
      <c r="L1472" s="6">
        <f t="shared" si="111"/>
        <v>41271.493784722217</v>
      </c>
      <c r="M1472" s="15">
        <f t="shared" si="112"/>
        <v>2012</v>
      </c>
      <c r="N1472" t="b">
        <v>1</v>
      </c>
      <c r="O1472">
        <v>81</v>
      </c>
      <c r="P1472" t="b">
        <v>1</v>
      </c>
      <c r="Q1472" s="8">
        <f t="shared" si="113"/>
        <v>1.2513333333333334</v>
      </c>
      <c r="R1472" s="10">
        <f t="shared" si="114"/>
        <v>23.172839506172838</v>
      </c>
      <c r="S1472" t="s">
        <v>8288</v>
      </c>
      <c r="T1472" t="s">
        <v>8323</v>
      </c>
      <c r="U1472" t="s">
        <v>8343</v>
      </c>
    </row>
    <row r="1473" spans="1:21" ht="43.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s="6">
        <f t="shared" si="110"/>
        <v>42073.624236111107</v>
      </c>
      <c r="L1473" s="6">
        <f t="shared" si="111"/>
        <v>42103.624236111107</v>
      </c>
      <c r="M1473" s="15">
        <f t="shared" si="112"/>
        <v>2015</v>
      </c>
      <c r="N1473" t="b">
        <v>1</v>
      </c>
      <c r="O1473">
        <v>343</v>
      </c>
      <c r="P1473" t="b">
        <v>1</v>
      </c>
      <c r="Q1473" s="8">
        <f t="shared" si="113"/>
        <v>1.03840625</v>
      </c>
      <c r="R1473" s="10">
        <f t="shared" si="114"/>
        <v>96.877551020408163</v>
      </c>
      <c r="S1473" t="s">
        <v>8288</v>
      </c>
      <c r="T1473" t="s">
        <v>8323</v>
      </c>
      <c r="U1473" t="s">
        <v>8343</v>
      </c>
    </row>
    <row r="1474" spans="1:21" ht="58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s="6">
        <f t="shared" si="110"/>
        <v>41533.20952546296</v>
      </c>
      <c r="L1474" s="6">
        <f t="shared" si="111"/>
        <v>41563.20952546296</v>
      </c>
      <c r="M1474" s="15">
        <f t="shared" si="112"/>
        <v>2013</v>
      </c>
      <c r="N1474" t="b">
        <v>1</v>
      </c>
      <c r="O1474">
        <v>336</v>
      </c>
      <c r="P1474" t="b">
        <v>1</v>
      </c>
      <c r="Q1474" s="8">
        <f t="shared" si="113"/>
        <v>1.3870400000000001</v>
      </c>
      <c r="R1474" s="10">
        <f t="shared" si="114"/>
        <v>103.20238095238095</v>
      </c>
      <c r="S1474" t="s">
        <v>8288</v>
      </c>
      <c r="T1474" t="s">
        <v>8323</v>
      </c>
      <c r="U1474" t="s">
        <v>8343</v>
      </c>
    </row>
    <row r="1475" spans="1:21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s="6">
        <f t="shared" ref="K1475:K1538" si="115">(J1475/86400)+25569+(-8/24)</f>
        <v>40939.646284722221</v>
      </c>
      <c r="L1475" s="6">
        <f t="shared" ref="L1475:L1538" si="116">(I1475/86400)+25569+(-8/24)</f>
        <v>40969.646284722221</v>
      </c>
      <c r="M1475" s="15">
        <f t="shared" ref="M1475:M1538" si="117">YEAR(K1475)</f>
        <v>2012</v>
      </c>
      <c r="N1475" t="b">
        <v>1</v>
      </c>
      <c r="O1475">
        <v>47</v>
      </c>
      <c r="P1475" t="b">
        <v>1</v>
      </c>
      <c r="Q1475" s="8">
        <f t="shared" ref="Q1475:Q1538" si="118">E1475/D1475</f>
        <v>1.20516</v>
      </c>
      <c r="R1475" s="10">
        <f t="shared" ref="R1475:R1538" si="119">IFERROR(E1475/O1475,0)</f>
        <v>38.462553191489363</v>
      </c>
      <c r="S1475" t="s">
        <v>8288</v>
      </c>
      <c r="T1475" t="s">
        <v>8323</v>
      </c>
      <c r="U1475" t="s">
        <v>8343</v>
      </c>
    </row>
    <row r="1476" spans="1:21" ht="43.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s="6">
        <f t="shared" si="115"/>
        <v>41500.394583333335</v>
      </c>
      <c r="L1476" s="6">
        <f t="shared" si="116"/>
        <v>41530.394583333335</v>
      </c>
      <c r="M1476" s="15">
        <f t="shared" si="117"/>
        <v>2013</v>
      </c>
      <c r="N1476" t="b">
        <v>1</v>
      </c>
      <c r="O1476">
        <v>76</v>
      </c>
      <c r="P1476" t="b">
        <v>1</v>
      </c>
      <c r="Q1476" s="8">
        <f t="shared" si="118"/>
        <v>1.1226666666666667</v>
      </c>
      <c r="R1476" s="10">
        <f t="shared" si="119"/>
        <v>44.315789473684212</v>
      </c>
      <c r="S1476" t="s">
        <v>8288</v>
      </c>
      <c r="T1476" t="s">
        <v>8323</v>
      </c>
      <c r="U1476" t="s">
        <v>8343</v>
      </c>
    </row>
    <row r="1477" spans="1:21" ht="43.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s="6">
        <f t="shared" si="115"/>
        <v>41960.389618055553</v>
      </c>
      <c r="L1477" s="6">
        <f t="shared" si="116"/>
        <v>41992.874305555553</v>
      </c>
      <c r="M1477" s="15">
        <f t="shared" si="117"/>
        <v>2014</v>
      </c>
      <c r="N1477" t="b">
        <v>1</v>
      </c>
      <c r="O1477">
        <v>441</v>
      </c>
      <c r="P1477" t="b">
        <v>1</v>
      </c>
      <c r="Q1477" s="8">
        <f t="shared" si="118"/>
        <v>1.8866966666666667</v>
      </c>
      <c r="R1477" s="10">
        <f t="shared" si="119"/>
        <v>64.173356009070289</v>
      </c>
      <c r="S1477" t="s">
        <v>8288</v>
      </c>
      <c r="T1477" t="s">
        <v>8323</v>
      </c>
      <c r="U1477" t="s">
        <v>8343</v>
      </c>
    </row>
    <row r="1478" spans="1:21" ht="29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s="6">
        <f t="shared" si="115"/>
        <v>40765.708587962959</v>
      </c>
      <c r="L1478" s="6">
        <f t="shared" si="116"/>
        <v>40795.708587962959</v>
      </c>
      <c r="M1478" s="15">
        <f t="shared" si="117"/>
        <v>2011</v>
      </c>
      <c r="N1478" t="b">
        <v>1</v>
      </c>
      <c r="O1478">
        <v>916</v>
      </c>
      <c r="P1478" t="b">
        <v>1</v>
      </c>
      <c r="Q1478" s="8">
        <f t="shared" si="118"/>
        <v>6.6155466666666669</v>
      </c>
      <c r="R1478" s="10">
        <f t="shared" si="119"/>
        <v>43.333275109170302</v>
      </c>
      <c r="S1478" t="s">
        <v>8288</v>
      </c>
      <c r="T1478" t="s">
        <v>8323</v>
      </c>
      <c r="U1478" t="s">
        <v>8343</v>
      </c>
    </row>
    <row r="1479" spans="1:21" ht="43.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s="6">
        <f t="shared" si="115"/>
        <v>40840.282453703701</v>
      </c>
      <c r="L1479" s="6">
        <f t="shared" si="116"/>
        <v>40899.791666666664</v>
      </c>
      <c r="M1479" s="15">
        <f t="shared" si="117"/>
        <v>2011</v>
      </c>
      <c r="N1479" t="b">
        <v>1</v>
      </c>
      <c r="O1479">
        <v>369</v>
      </c>
      <c r="P1479" t="b">
        <v>1</v>
      </c>
      <c r="Q1479" s="8">
        <f t="shared" si="118"/>
        <v>1.1131</v>
      </c>
      <c r="R1479" s="10">
        <f t="shared" si="119"/>
        <v>90.495934959349597</v>
      </c>
      <c r="S1479" t="s">
        <v>8288</v>
      </c>
      <c r="T1479" t="s">
        <v>8323</v>
      </c>
      <c r="U1479" t="s">
        <v>8343</v>
      </c>
    </row>
    <row r="1480" spans="1:21" ht="43.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s="6">
        <f t="shared" si="115"/>
        <v>41394.538344907407</v>
      </c>
      <c r="L1480" s="6">
        <f t="shared" si="116"/>
        <v>41408.538344907407</v>
      </c>
      <c r="M1480" s="15">
        <f t="shared" si="117"/>
        <v>2013</v>
      </c>
      <c r="N1480" t="b">
        <v>1</v>
      </c>
      <c r="O1480">
        <v>20242</v>
      </c>
      <c r="P1480" t="b">
        <v>1</v>
      </c>
      <c r="Q1480" s="8">
        <f t="shared" si="118"/>
        <v>11.8161422</v>
      </c>
      <c r="R1480" s="10">
        <f t="shared" si="119"/>
        <v>29.187190495010373</v>
      </c>
      <c r="S1480" t="s">
        <v>8288</v>
      </c>
      <c r="T1480" t="s">
        <v>8323</v>
      </c>
      <c r="U1480" t="s">
        <v>8343</v>
      </c>
    </row>
    <row r="1481" spans="1:21" ht="43.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s="6">
        <f t="shared" si="115"/>
        <v>41754.411909722221</v>
      </c>
      <c r="L1481" s="6">
        <f t="shared" si="116"/>
        <v>41768.832638888889</v>
      </c>
      <c r="M1481" s="15">
        <f t="shared" si="117"/>
        <v>2014</v>
      </c>
      <c r="N1481" t="b">
        <v>1</v>
      </c>
      <c r="O1481">
        <v>71</v>
      </c>
      <c r="P1481" t="b">
        <v>1</v>
      </c>
      <c r="Q1481" s="8">
        <f t="shared" si="118"/>
        <v>1.37375</v>
      </c>
      <c r="R1481" s="10">
        <f t="shared" si="119"/>
        <v>30.95774647887324</v>
      </c>
      <c r="S1481" t="s">
        <v>8288</v>
      </c>
      <c r="T1481" t="s">
        <v>8323</v>
      </c>
      <c r="U1481" t="s">
        <v>8343</v>
      </c>
    </row>
    <row r="1482" spans="1:21" ht="43.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s="6">
        <f t="shared" si="115"/>
        <v>41464.600682870368</v>
      </c>
      <c r="L1482" s="6">
        <f t="shared" si="116"/>
        <v>41481.375</v>
      </c>
      <c r="M1482" s="15">
        <f t="shared" si="117"/>
        <v>2013</v>
      </c>
      <c r="N1482" t="b">
        <v>1</v>
      </c>
      <c r="O1482">
        <v>635</v>
      </c>
      <c r="P1482" t="b">
        <v>1</v>
      </c>
      <c r="Q1482" s="8">
        <f t="shared" si="118"/>
        <v>1.170404</v>
      </c>
      <c r="R1482" s="10">
        <f t="shared" si="119"/>
        <v>92.157795275590544</v>
      </c>
      <c r="S1482" t="s">
        <v>8288</v>
      </c>
      <c r="T1482" t="s">
        <v>8323</v>
      </c>
      <c r="U1482" t="s">
        <v>8343</v>
      </c>
    </row>
    <row r="1483" spans="1:21" ht="43.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s="6">
        <f t="shared" si="115"/>
        <v>41550.589641203704</v>
      </c>
      <c r="L1483" s="6">
        <f t="shared" si="116"/>
        <v>41580.589641203704</v>
      </c>
      <c r="M1483" s="15">
        <f t="shared" si="117"/>
        <v>2013</v>
      </c>
      <c r="N1483" t="b">
        <v>0</v>
      </c>
      <c r="O1483">
        <v>6</v>
      </c>
      <c r="P1483" t="b">
        <v>0</v>
      </c>
      <c r="Q1483" s="8">
        <f t="shared" si="118"/>
        <v>2.1000000000000001E-2</v>
      </c>
      <c r="R1483" s="10">
        <f t="shared" si="119"/>
        <v>17.5</v>
      </c>
      <c r="S1483" t="s">
        <v>8275</v>
      </c>
      <c r="T1483" t="s">
        <v>8323</v>
      </c>
      <c r="U1483" t="s">
        <v>8325</v>
      </c>
    </row>
    <row r="1484" spans="1:21" ht="43.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s="6">
        <f t="shared" si="115"/>
        <v>41136.524722222217</v>
      </c>
      <c r="L1484" s="6">
        <f t="shared" si="116"/>
        <v>41158.993750000001</v>
      </c>
      <c r="M1484" s="15">
        <f t="shared" si="117"/>
        <v>2012</v>
      </c>
      <c r="N1484" t="b">
        <v>0</v>
      </c>
      <c r="O1484">
        <v>1</v>
      </c>
      <c r="P1484" t="b">
        <v>0</v>
      </c>
      <c r="Q1484" s="8">
        <f t="shared" si="118"/>
        <v>1E-3</v>
      </c>
      <c r="R1484" s="10">
        <f t="shared" si="119"/>
        <v>5</v>
      </c>
      <c r="S1484" t="s">
        <v>8275</v>
      </c>
      <c r="T1484" t="s">
        <v>8323</v>
      </c>
      <c r="U1484" t="s">
        <v>8325</v>
      </c>
    </row>
    <row r="1485" spans="1:21" ht="43.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s="6">
        <f t="shared" si="115"/>
        <v>42547.859664351847</v>
      </c>
      <c r="L1485" s="6">
        <f t="shared" si="116"/>
        <v>42572.859664351847</v>
      </c>
      <c r="M1485" s="15">
        <f t="shared" si="117"/>
        <v>2016</v>
      </c>
      <c r="N1485" t="b">
        <v>0</v>
      </c>
      <c r="O1485">
        <v>2</v>
      </c>
      <c r="P1485" t="b">
        <v>0</v>
      </c>
      <c r="Q1485" s="8">
        <f t="shared" si="118"/>
        <v>7.1428571428571426E-3</v>
      </c>
      <c r="R1485" s="10">
        <f t="shared" si="119"/>
        <v>25</v>
      </c>
      <c r="S1485" t="s">
        <v>8275</v>
      </c>
      <c r="T1485" t="s">
        <v>8323</v>
      </c>
      <c r="U1485" t="s">
        <v>8325</v>
      </c>
    </row>
    <row r="1486" spans="1:21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s="6">
        <f t="shared" si="115"/>
        <v>41052.867627314808</v>
      </c>
      <c r="L1486" s="6">
        <f t="shared" si="116"/>
        <v>41111.285416666666</v>
      </c>
      <c r="M1486" s="15">
        <f t="shared" si="117"/>
        <v>2012</v>
      </c>
      <c r="N1486" t="b">
        <v>0</v>
      </c>
      <c r="O1486">
        <v>0</v>
      </c>
      <c r="P1486" t="b">
        <v>0</v>
      </c>
      <c r="Q1486" s="8">
        <f t="shared" si="118"/>
        <v>0</v>
      </c>
      <c r="R1486" s="10">
        <f t="shared" si="119"/>
        <v>0</v>
      </c>
      <c r="S1486" t="s">
        <v>8275</v>
      </c>
      <c r="T1486" t="s">
        <v>8323</v>
      </c>
      <c r="U1486" t="s">
        <v>8325</v>
      </c>
    </row>
    <row r="1487" spans="1:21" ht="43.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s="6">
        <f t="shared" si="115"/>
        <v>42130.462650462963</v>
      </c>
      <c r="L1487" s="6">
        <f t="shared" si="116"/>
        <v>42175.462650462963</v>
      </c>
      <c r="M1487" s="15">
        <f t="shared" si="117"/>
        <v>2015</v>
      </c>
      <c r="N1487" t="b">
        <v>0</v>
      </c>
      <c r="O1487">
        <v>3</v>
      </c>
      <c r="P1487" t="b">
        <v>0</v>
      </c>
      <c r="Q1487" s="8">
        <f t="shared" si="118"/>
        <v>2.2388059701492536E-2</v>
      </c>
      <c r="R1487" s="10">
        <f t="shared" si="119"/>
        <v>50</v>
      </c>
      <c r="S1487" t="s">
        <v>8275</v>
      </c>
      <c r="T1487" t="s">
        <v>8323</v>
      </c>
      <c r="U1487" t="s">
        <v>8325</v>
      </c>
    </row>
    <row r="1488" spans="1:21" ht="58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s="6">
        <f t="shared" si="115"/>
        <v>42031.835196759253</v>
      </c>
      <c r="L1488" s="6">
        <f t="shared" si="116"/>
        <v>42061.835196759253</v>
      </c>
      <c r="M1488" s="15">
        <f t="shared" si="117"/>
        <v>2015</v>
      </c>
      <c r="N1488" t="b">
        <v>0</v>
      </c>
      <c r="O1488">
        <v>3</v>
      </c>
      <c r="P1488" t="b">
        <v>0</v>
      </c>
      <c r="Q1488" s="8">
        <f t="shared" si="118"/>
        <v>2.3999999999999998E-3</v>
      </c>
      <c r="R1488" s="10">
        <f t="shared" si="119"/>
        <v>16</v>
      </c>
      <c r="S1488" t="s">
        <v>8275</v>
      </c>
      <c r="T1488" t="s">
        <v>8323</v>
      </c>
      <c r="U1488" t="s">
        <v>8325</v>
      </c>
    </row>
    <row r="1489" spans="1:21" ht="43.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s="6">
        <f t="shared" si="115"/>
        <v>42554.584155092591</v>
      </c>
      <c r="L1489" s="6">
        <f t="shared" si="116"/>
        <v>42584.584155092591</v>
      </c>
      <c r="M1489" s="15">
        <f t="shared" si="117"/>
        <v>2016</v>
      </c>
      <c r="N1489" t="b">
        <v>0</v>
      </c>
      <c r="O1489">
        <v>0</v>
      </c>
      <c r="P1489" t="b">
        <v>0</v>
      </c>
      <c r="Q1489" s="8">
        <f t="shared" si="118"/>
        <v>0</v>
      </c>
      <c r="R1489" s="10">
        <f t="shared" si="119"/>
        <v>0</v>
      </c>
      <c r="S1489" t="s">
        <v>8275</v>
      </c>
      <c r="T1489" t="s">
        <v>8323</v>
      </c>
      <c r="U1489" t="s">
        <v>8325</v>
      </c>
    </row>
    <row r="1490" spans="1:21" ht="43.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s="6">
        <f t="shared" si="115"/>
        <v>41614.229861111111</v>
      </c>
      <c r="L1490" s="6">
        <f t="shared" si="116"/>
        <v>41644.229861111111</v>
      </c>
      <c r="M1490" s="15">
        <f t="shared" si="117"/>
        <v>2013</v>
      </c>
      <c r="N1490" t="b">
        <v>0</v>
      </c>
      <c r="O1490">
        <v>6</v>
      </c>
      <c r="P1490" t="b">
        <v>0</v>
      </c>
      <c r="Q1490" s="8">
        <f t="shared" si="118"/>
        <v>2.4E-2</v>
      </c>
      <c r="R1490" s="10">
        <f t="shared" si="119"/>
        <v>60</v>
      </c>
      <c r="S1490" t="s">
        <v>8275</v>
      </c>
      <c r="T1490" t="s">
        <v>8323</v>
      </c>
      <c r="U1490" t="s">
        <v>8325</v>
      </c>
    </row>
    <row r="1491" spans="1:21" ht="43.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s="6">
        <f t="shared" si="115"/>
        <v>41198.278379629628</v>
      </c>
      <c r="L1491" s="6">
        <f t="shared" si="116"/>
        <v>41228.320046296292</v>
      </c>
      <c r="M1491" s="15">
        <f t="shared" si="117"/>
        <v>2012</v>
      </c>
      <c r="N1491" t="b">
        <v>0</v>
      </c>
      <c r="O1491">
        <v>0</v>
      </c>
      <c r="P1491" t="b">
        <v>0</v>
      </c>
      <c r="Q1491" s="8">
        <f t="shared" si="118"/>
        <v>0</v>
      </c>
      <c r="R1491" s="10">
        <f t="shared" si="119"/>
        <v>0</v>
      </c>
      <c r="S1491" t="s">
        <v>8275</v>
      </c>
      <c r="T1491" t="s">
        <v>8323</v>
      </c>
      <c r="U1491" t="s">
        <v>8325</v>
      </c>
    </row>
    <row r="1492" spans="1:21" ht="43.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s="6">
        <f t="shared" si="115"/>
        <v>41520.227708333332</v>
      </c>
      <c r="L1492" s="6">
        <f t="shared" si="116"/>
        <v>41549.227708333332</v>
      </c>
      <c r="M1492" s="15">
        <f t="shared" si="117"/>
        <v>2013</v>
      </c>
      <c r="N1492" t="b">
        <v>0</v>
      </c>
      <c r="O1492">
        <v>19</v>
      </c>
      <c r="P1492" t="b">
        <v>0</v>
      </c>
      <c r="Q1492" s="8">
        <f t="shared" si="118"/>
        <v>0.30862068965517242</v>
      </c>
      <c r="R1492" s="10">
        <f t="shared" si="119"/>
        <v>47.10526315789474</v>
      </c>
      <c r="S1492" t="s">
        <v>8275</v>
      </c>
      <c r="T1492" t="s">
        <v>8323</v>
      </c>
      <c r="U1492" t="s">
        <v>8325</v>
      </c>
    </row>
    <row r="1493" spans="1:21" ht="43.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s="6">
        <f t="shared" si="115"/>
        <v>41991.380127314813</v>
      </c>
      <c r="L1493" s="6">
        <f t="shared" si="116"/>
        <v>42050.318055555552</v>
      </c>
      <c r="M1493" s="15">
        <f t="shared" si="117"/>
        <v>2014</v>
      </c>
      <c r="N1493" t="b">
        <v>0</v>
      </c>
      <c r="O1493">
        <v>1</v>
      </c>
      <c r="P1493" t="b">
        <v>0</v>
      </c>
      <c r="Q1493" s="8">
        <f t="shared" si="118"/>
        <v>8.3333333333333329E-2</v>
      </c>
      <c r="R1493" s="10">
        <f t="shared" si="119"/>
        <v>100</v>
      </c>
      <c r="S1493" t="s">
        <v>8275</v>
      </c>
      <c r="T1493" t="s">
        <v>8323</v>
      </c>
      <c r="U1493" t="s">
        <v>8325</v>
      </c>
    </row>
    <row r="1494" spans="1:21" ht="58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s="6">
        <f t="shared" si="115"/>
        <v>40682.551458333335</v>
      </c>
      <c r="L1494" s="6">
        <f t="shared" si="116"/>
        <v>40712.551458333335</v>
      </c>
      <c r="M1494" s="15">
        <f t="shared" si="117"/>
        <v>2011</v>
      </c>
      <c r="N1494" t="b">
        <v>0</v>
      </c>
      <c r="O1494">
        <v>2</v>
      </c>
      <c r="P1494" t="b">
        <v>0</v>
      </c>
      <c r="Q1494" s="8">
        <f t="shared" si="118"/>
        <v>7.4999999999999997E-3</v>
      </c>
      <c r="R1494" s="10">
        <f t="shared" si="119"/>
        <v>15</v>
      </c>
      <c r="S1494" t="s">
        <v>8275</v>
      </c>
      <c r="T1494" t="s">
        <v>8323</v>
      </c>
      <c r="U1494" t="s">
        <v>8325</v>
      </c>
    </row>
    <row r="1495" spans="1:21" ht="29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s="6">
        <f t="shared" si="115"/>
        <v>41411.533275462956</v>
      </c>
      <c r="L1495" s="6">
        <f t="shared" si="116"/>
        <v>41441.533275462956</v>
      </c>
      <c r="M1495" s="15">
        <f t="shared" si="117"/>
        <v>2013</v>
      </c>
      <c r="N1495" t="b">
        <v>0</v>
      </c>
      <c r="O1495">
        <v>0</v>
      </c>
      <c r="P1495" t="b">
        <v>0</v>
      </c>
      <c r="Q1495" s="8">
        <f t="shared" si="118"/>
        <v>0</v>
      </c>
      <c r="R1495" s="10">
        <f t="shared" si="119"/>
        <v>0</v>
      </c>
      <c r="S1495" t="s">
        <v>8275</v>
      </c>
      <c r="T1495" t="s">
        <v>8323</v>
      </c>
      <c r="U1495" t="s">
        <v>8325</v>
      </c>
    </row>
    <row r="1496" spans="1:21" ht="58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s="6">
        <f t="shared" si="115"/>
        <v>42067.389039351845</v>
      </c>
      <c r="L1496" s="6">
        <f t="shared" si="116"/>
        <v>42097.318055555552</v>
      </c>
      <c r="M1496" s="15">
        <f t="shared" si="117"/>
        <v>2015</v>
      </c>
      <c r="N1496" t="b">
        <v>0</v>
      </c>
      <c r="O1496">
        <v>11</v>
      </c>
      <c r="P1496" t="b">
        <v>0</v>
      </c>
      <c r="Q1496" s="8">
        <f t="shared" si="118"/>
        <v>8.8999999999999996E-2</v>
      </c>
      <c r="R1496" s="10">
        <f t="shared" si="119"/>
        <v>40.454545454545453</v>
      </c>
      <c r="S1496" t="s">
        <v>8275</v>
      </c>
      <c r="T1496" t="s">
        <v>8323</v>
      </c>
      <c r="U1496" t="s">
        <v>8325</v>
      </c>
    </row>
    <row r="1497" spans="1:21" ht="29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s="6">
        <f t="shared" si="115"/>
        <v>40752.456377314811</v>
      </c>
      <c r="L1497" s="6">
        <f t="shared" si="116"/>
        <v>40782.456377314811</v>
      </c>
      <c r="M1497" s="15">
        <f t="shared" si="117"/>
        <v>2011</v>
      </c>
      <c r="N1497" t="b">
        <v>0</v>
      </c>
      <c r="O1497">
        <v>0</v>
      </c>
      <c r="P1497" t="b">
        <v>0</v>
      </c>
      <c r="Q1497" s="8">
        <f t="shared" si="118"/>
        <v>0</v>
      </c>
      <c r="R1497" s="10">
        <f t="shared" si="119"/>
        <v>0</v>
      </c>
      <c r="S1497" t="s">
        <v>8275</v>
      </c>
      <c r="T1497" t="s">
        <v>8323</v>
      </c>
      <c r="U1497" t="s">
        <v>8325</v>
      </c>
    </row>
    <row r="1498" spans="1:21" ht="43.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s="6">
        <f t="shared" si="115"/>
        <v>41838.141886574071</v>
      </c>
      <c r="L1498" s="6">
        <f t="shared" si="116"/>
        <v>41898.141886574071</v>
      </c>
      <c r="M1498" s="15">
        <f t="shared" si="117"/>
        <v>2014</v>
      </c>
      <c r="N1498" t="b">
        <v>0</v>
      </c>
      <c r="O1498">
        <v>0</v>
      </c>
      <c r="P1498" t="b">
        <v>0</v>
      </c>
      <c r="Q1498" s="8">
        <f t="shared" si="118"/>
        <v>0</v>
      </c>
      <c r="R1498" s="10">
        <f t="shared" si="119"/>
        <v>0</v>
      </c>
      <c r="S1498" t="s">
        <v>8275</v>
      </c>
      <c r="T1498" t="s">
        <v>8323</v>
      </c>
      <c r="U1498" t="s">
        <v>8325</v>
      </c>
    </row>
    <row r="1499" spans="1:21" ht="58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s="6">
        <f t="shared" si="115"/>
        <v>41444.309282407405</v>
      </c>
      <c r="L1499" s="6">
        <f t="shared" si="116"/>
        <v>41486.488194444442</v>
      </c>
      <c r="M1499" s="15">
        <f t="shared" si="117"/>
        <v>2013</v>
      </c>
      <c r="N1499" t="b">
        <v>0</v>
      </c>
      <c r="O1499">
        <v>1</v>
      </c>
      <c r="P1499" t="b">
        <v>0</v>
      </c>
      <c r="Q1499" s="8">
        <f t="shared" si="118"/>
        <v>6.666666666666667E-5</v>
      </c>
      <c r="R1499" s="10">
        <f t="shared" si="119"/>
        <v>1</v>
      </c>
      <c r="S1499" t="s">
        <v>8275</v>
      </c>
      <c r="T1499" t="s">
        <v>8323</v>
      </c>
      <c r="U1499" t="s">
        <v>8325</v>
      </c>
    </row>
    <row r="1500" spans="1:21" ht="43.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s="6">
        <f t="shared" si="115"/>
        <v>41840.650208333333</v>
      </c>
      <c r="L1500" s="6">
        <f t="shared" si="116"/>
        <v>41885.650208333333</v>
      </c>
      <c r="M1500" s="15">
        <f t="shared" si="117"/>
        <v>2014</v>
      </c>
      <c r="N1500" t="b">
        <v>0</v>
      </c>
      <c r="O1500">
        <v>3</v>
      </c>
      <c r="P1500" t="b">
        <v>0</v>
      </c>
      <c r="Q1500" s="8">
        <f t="shared" si="118"/>
        <v>1.9E-2</v>
      </c>
      <c r="R1500" s="10">
        <f t="shared" si="119"/>
        <v>19</v>
      </c>
      <c r="S1500" t="s">
        <v>8275</v>
      </c>
      <c r="T1500" t="s">
        <v>8323</v>
      </c>
      <c r="U1500" t="s">
        <v>8325</v>
      </c>
    </row>
    <row r="1501" spans="1:21" ht="58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s="6">
        <f t="shared" si="115"/>
        <v>42526.673993055556</v>
      </c>
      <c r="L1501" s="6">
        <f t="shared" si="116"/>
        <v>42586.673993055556</v>
      </c>
      <c r="M1501" s="15">
        <f t="shared" si="117"/>
        <v>2016</v>
      </c>
      <c r="N1501" t="b">
        <v>0</v>
      </c>
      <c r="O1501">
        <v>1</v>
      </c>
      <c r="P1501" t="b">
        <v>0</v>
      </c>
      <c r="Q1501" s="8">
        <f t="shared" si="118"/>
        <v>2.5000000000000001E-3</v>
      </c>
      <c r="R1501" s="10">
        <f t="shared" si="119"/>
        <v>5</v>
      </c>
      <c r="S1501" t="s">
        <v>8275</v>
      </c>
      <c r="T1501" t="s">
        <v>8323</v>
      </c>
      <c r="U1501" t="s">
        <v>8325</v>
      </c>
    </row>
    <row r="1502" spans="1:21" ht="43.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s="6">
        <f t="shared" si="115"/>
        <v>41365.57126157407</v>
      </c>
      <c r="L1502" s="6">
        <f t="shared" si="116"/>
        <v>41395.57126157407</v>
      </c>
      <c r="M1502" s="15">
        <f t="shared" si="117"/>
        <v>2013</v>
      </c>
      <c r="N1502" t="b">
        <v>0</v>
      </c>
      <c r="O1502">
        <v>15</v>
      </c>
      <c r="P1502" t="b">
        <v>0</v>
      </c>
      <c r="Q1502" s="8">
        <f t="shared" si="118"/>
        <v>0.25035714285714283</v>
      </c>
      <c r="R1502" s="10">
        <f t="shared" si="119"/>
        <v>46.733333333333334</v>
      </c>
      <c r="S1502" t="s">
        <v>8275</v>
      </c>
      <c r="T1502" t="s">
        <v>8323</v>
      </c>
      <c r="U1502" t="s">
        <v>8325</v>
      </c>
    </row>
    <row r="1503" spans="1:21" ht="29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s="6">
        <f t="shared" si="115"/>
        <v>42163.2502662037</v>
      </c>
      <c r="L1503" s="6">
        <f t="shared" si="116"/>
        <v>42193.2502662037</v>
      </c>
      <c r="M1503" s="15">
        <f t="shared" si="117"/>
        <v>2015</v>
      </c>
      <c r="N1503" t="b">
        <v>1</v>
      </c>
      <c r="O1503">
        <v>885</v>
      </c>
      <c r="P1503" t="b">
        <v>1</v>
      </c>
      <c r="Q1503" s="8">
        <f t="shared" si="118"/>
        <v>1.6633076923076924</v>
      </c>
      <c r="R1503" s="10">
        <f t="shared" si="119"/>
        <v>97.731073446327684</v>
      </c>
      <c r="S1503" t="s">
        <v>8285</v>
      </c>
      <c r="T1503" t="s">
        <v>8339</v>
      </c>
      <c r="U1503" t="s">
        <v>8340</v>
      </c>
    </row>
    <row r="1504" spans="1:21" ht="43.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s="6">
        <f t="shared" si="115"/>
        <v>42426.20925925926</v>
      </c>
      <c r="L1504" s="6">
        <f t="shared" si="116"/>
        <v>42454.583333333336</v>
      </c>
      <c r="M1504" s="15">
        <f t="shared" si="117"/>
        <v>2016</v>
      </c>
      <c r="N1504" t="b">
        <v>1</v>
      </c>
      <c r="O1504">
        <v>329</v>
      </c>
      <c r="P1504" t="b">
        <v>1</v>
      </c>
      <c r="Q1504" s="8">
        <f t="shared" si="118"/>
        <v>1.0144545454545455</v>
      </c>
      <c r="R1504" s="10">
        <f t="shared" si="119"/>
        <v>67.835866261398181</v>
      </c>
      <c r="S1504" t="s">
        <v>8285</v>
      </c>
      <c r="T1504" t="s">
        <v>8339</v>
      </c>
      <c r="U1504" t="s">
        <v>8340</v>
      </c>
    </row>
    <row r="1505" spans="1:21" ht="43.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s="6">
        <f t="shared" si="115"/>
        <v>42606.01390046296</v>
      </c>
      <c r="L1505" s="6">
        <f t="shared" si="116"/>
        <v>42666.01390046296</v>
      </c>
      <c r="M1505" s="15">
        <f t="shared" si="117"/>
        <v>2016</v>
      </c>
      <c r="N1505" t="b">
        <v>1</v>
      </c>
      <c r="O1505">
        <v>71</v>
      </c>
      <c r="P1505" t="b">
        <v>1</v>
      </c>
      <c r="Q1505" s="8">
        <f t="shared" si="118"/>
        <v>1.0789146666666667</v>
      </c>
      <c r="R1505" s="10">
        <f t="shared" si="119"/>
        <v>56.98492957746479</v>
      </c>
      <c r="S1505" t="s">
        <v>8285</v>
      </c>
      <c r="T1505" t="s">
        <v>8339</v>
      </c>
      <c r="U1505" t="s">
        <v>8340</v>
      </c>
    </row>
    <row r="1506" spans="1:21" ht="43.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s="6">
        <f t="shared" si="115"/>
        <v>41772.32435185185</v>
      </c>
      <c r="L1506" s="6">
        <f t="shared" si="116"/>
        <v>41800.022916666661</v>
      </c>
      <c r="M1506" s="15">
        <f t="shared" si="117"/>
        <v>2014</v>
      </c>
      <c r="N1506" t="b">
        <v>1</v>
      </c>
      <c r="O1506">
        <v>269</v>
      </c>
      <c r="P1506" t="b">
        <v>1</v>
      </c>
      <c r="Q1506" s="8">
        <f t="shared" si="118"/>
        <v>2.7793846153846156</v>
      </c>
      <c r="R1506" s="10">
        <f t="shared" si="119"/>
        <v>67.159851301115239</v>
      </c>
      <c r="S1506" t="s">
        <v>8285</v>
      </c>
      <c r="T1506" t="s">
        <v>8339</v>
      </c>
      <c r="U1506" t="s">
        <v>8340</v>
      </c>
    </row>
    <row r="1507" spans="1:21" ht="58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s="6">
        <f t="shared" si="115"/>
        <v>42414.109988425924</v>
      </c>
      <c r="L1507" s="6">
        <f t="shared" si="116"/>
        <v>42451.500694444439</v>
      </c>
      <c r="M1507" s="15">
        <f t="shared" si="117"/>
        <v>2016</v>
      </c>
      <c r="N1507" t="b">
        <v>1</v>
      </c>
      <c r="O1507">
        <v>345</v>
      </c>
      <c r="P1507" t="b">
        <v>1</v>
      </c>
      <c r="Q1507" s="8">
        <f t="shared" si="118"/>
        <v>1.0358125</v>
      </c>
      <c r="R1507" s="10">
        <f t="shared" si="119"/>
        <v>48.037681159420288</v>
      </c>
      <c r="S1507" t="s">
        <v>8285</v>
      </c>
      <c r="T1507" t="s">
        <v>8339</v>
      </c>
      <c r="U1507" t="s">
        <v>8340</v>
      </c>
    </row>
    <row r="1508" spans="1:21" ht="43.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s="6">
        <f t="shared" si="115"/>
        <v>41814.452592592592</v>
      </c>
      <c r="L1508" s="6">
        <f t="shared" si="116"/>
        <v>41844.452592592592</v>
      </c>
      <c r="M1508" s="15">
        <f t="shared" si="117"/>
        <v>2014</v>
      </c>
      <c r="N1508" t="b">
        <v>1</v>
      </c>
      <c r="O1508">
        <v>43</v>
      </c>
      <c r="P1508" t="b">
        <v>1</v>
      </c>
      <c r="Q1508" s="8">
        <f t="shared" si="118"/>
        <v>1.1140000000000001</v>
      </c>
      <c r="R1508" s="10">
        <f t="shared" si="119"/>
        <v>38.860465116279073</v>
      </c>
      <c r="S1508" t="s">
        <v>8285</v>
      </c>
      <c r="T1508" t="s">
        <v>8339</v>
      </c>
      <c r="U1508" t="s">
        <v>8340</v>
      </c>
    </row>
    <row r="1509" spans="1:21" ht="58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s="6">
        <f t="shared" si="115"/>
        <v>40254.117002314808</v>
      </c>
      <c r="L1509" s="6">
        <f t="shared" si="116"/>
        <v>40313.006944444445</v>
      </c>
      <c r="M1509" s="15">
        <f t="shared" si="117"/>
        <v>2010</v>
      </c>
      <c r="N1509" t="b">
        <v>1</v>
      </c>
      <c r="O1509">
        <v>33</v>
      </c>
      <c r="P1509" t="b">
        <v>1</v>
      </c>
      <c r="Q1509" s="8">
        <f t="shared" si="118"/>
        <v>2.15</v>
      </c>
      <c r="R1509" s="10">
        <f t="shared" si="119"/>
        <v>78.181818181818187</v>
      </c>
      <c r="S1509" t="s">
        <v>8285</v>
      </c>
      <c r="T1509" t="s">
        <v>8339</v>
      </c>
      <c r="U1509" t="s">
        <v>8340</v>
      </c>
    </row>
    <row r="1510" spans="1:21" ht="43.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s="6">
        <f t="shared" si="115"/>
        <v>41786.281030092592</v>
      </c>
      <c r="L1510" s="6">
        <f t="shared" si="116"/>
        <v>41817.281030092592</v>
      </c>
      <c r="M1510" s="15">
        <f t="shared" si="117"/>
        <v>2014</v>
      </c>
      <c r="N1510" t="b">
        <v>1</v>
      </c>
      <c r="O1510">
        <v>211</v>
      </c>
      <c r="P1510" t="b">
        <v>1</v>
      </c>
      <c r="Q1510" s="8">
        <f t="shared" si="118"/>
        <v>1.1076216216216217</v>
      </c>
      <c r="R1510" s="10">
        <f t="shared" si="119"/>
        <v>97.113744075829388</v>
      </c>
      <c r="S1510" t="s">
        <v>8285</v>
      </c>
      <c r="T1510" t="s">
        <v>8339</v>
      </c>
      <c r="U1510" t="s">
        <v>8340</v>
      </c>
    </row>
    <row r="1511" spans="1:21" ht="43.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s="6">
        <f t="shared" si="115"/>
        <v>42751.200057870366</v>
      </c>
      <c r="L1511" s="6">
        <f t="shared" si="116"/>
        <v>42780.624305555553</v>
      </c>
      <c r="M1511" s="15">
        <f t="shared" si="117"/>
        <v>2017</v>
      </c>
      <c r="N1511" t="b">
        <v>1</v>
      </c>
      <c r="O1511">
        <v>196</v>
      </c>
      <c r="P1511" t="b">
        <v>1</v>
      </c>
      <c r="Q1511" s="8">
        <f t="shared" si="118"/>
        <v>1.2364125714285714</v>
      </c>
      <c r="R1511" s="10">
        <f t="shared" si="119"/>
        <v>110.39397959183674</v>
      </c>
      <c r="S1511" t="s">
        <v>8285</v>
      </c>
      <c r="T1511" t="s">
        <v>8339</v>
      </c>
      <c r="U1511" t="s">
        <v>8340</v>
      </c>
    </row>
    <row r="1512" spans="1:21" ht="43.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s="6">
        <f t="shared" si="115"/>
        <v>41809.051828703705</v>
      </c>
      <c r="L1512" s="6">
        <f t="shared" si="116"/>
        <v>41839.051828703705</v>
      </c>
      <c r="M1512" s="15">
        <f t="shared" si="117"/>
        <v>2014</v>
      </c>
      <c r="N1512" t="b">
        <v>1</v>
      </c>
      <c r="O1512">
        <v>405</v>
      </c>
      <c r="P1512" t="b">
        <v>1</v>
      </c>
      <c r="Q1512" s="8">
        <f t="shared" si="118"/>
        <v>1.0103500000000001</v>
      </c>
      <c r="R1512" s="10">
        <f t="shared" si="119"/>
        <v>39.91506172839506</v>
      </c>
      <c r="S1512" t="s">
        <v>8285</v>
      </c>
      <c r="T1512" t="s">
        <v>8339</v>
      </c>
      <c r="U1512" t="s">
        <v>8340</v>
      </c>
    </row>
    <row r="1513" spans="1:21" ht="58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s="6">
        <f t="shared" si="115"/>
        <v>42296.250046296293</v>
      </c>
      <c r="L1513" s="6">
        <f t="shared" si="116"/>
        <v>42326.291712962957</v>
      </c>
      <c r="M1513" s="15">
        <f t="shared" si="117"/>
        <v>2015</v>
      </c>
      <c r="N1513" t="b">
        <v>1</v>
      </c>
      <c r="O1513">
        <v>206</v>
      </c>
      <c r="P1513" t="b">
        <v>1</v>
      </c>
      <c r="Q1513" s="8">
        <f t="shared" si="118"/>
        <v>1.1179285714285714</v>
      </c>
      <c r="R1513" s="10">
        <f t="shared" si="119"/>
        <v>75.975728155339809</v>
      </c>
      <c r="S1513" t="s">
        <v>8285</v>
      </c>
      <c r="T1513" t="s">
        <v>8339</v>
      </c>
      <c r="U1513" t="s">
        <v>8340</v>
      </c>
    </row>
    <row r="1514" spans="1:21" ht="43.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s="6">
        <f t="shared" si="115"/>
        <v>42741.351145833331</v>
      </c>
      <c r="L1514" s="6">
        <f t="shared" si="116"/>
        <v>42771.351145833331</v>
      </c>
      <c r="M1514" s="15">
        <f t="shared" si="117"/>
        <v>2017</v>
      </c>
      <c r="N1514" t="b">
        <v>1</v>
      </c>
      <c r="O1514">
        <v>335</v>
      </c>
      <c r="P1514" t="b">
        <v>1</v>
      </c>
      <c r="Q1514" s="8">
        <f t="shared" si="118"/>
        <v>5.5877142857142861</v>
      </c>
      <c r="R1514" s="10">
        <f t="shared" si="119"/>
        <v>58.379104477611939</v>
      </c>
      <c r="S1514" t="s">
        <v>8285</v>
      </c>
      <c r="T1514" t="s">
        <v>8339</v>
      </c>
      <c r="U1514" t="s">
        <v>8340</v>
      </c>
    </row>
    <row r="1515" spans="1:21" ht="43.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s="6">
        <f t="shared" si="115"/>
        <v>41806.30400462963</v>
      </c>
      <c r="L1515" s="6">
        <f t="shared" si="116"/>
        <v>41836.30400462963</v>
      </c>
      <c r="M1515" s="15">
        <f t="shared" si="117"/>
        <v>2014</v>
      </c>
      <c r="N1515" t="b">
        <v>1</v>
      </c>
      <c r="O1515">
        <v>215</v>
      </c>
      <c r="P1515" t="b">
        <v>1</v>
      </c>
      <c r="Q1515" s="8">
        <f t="shared" si="118"/>
        <v>1.5001875</v>
      </c>
      <c r="R1515" s="10">
        <f t="shared" si="119"/>
        <v>55.82093023255814</v>
      </c>
      <c r="S1515" t="s">
        <v>8285</v>
      </c>
      <c r="T1515" t="s">
        <v>8339</v>
      </c>
      <c r="U1515" t="s">
        <v>8340</v>
      </c>
    </row>
    <row r="1516" spans="1:21" ht="43.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s="6">
        <f t="shared" si="115"/>
        <v>42234.264351851853</v>
      </c>
      <c r="L1516" s="6">
        <f t="shared" si="116"/>
        <v>42274.264351851853</v>
      </c>
      <c r="M1516" s="15">
        <f t="shared" si="117"/>
        <v>2015</v>
      </c>
      <c r="N1516" t="b">
        <v>1</v>
      </c>
      <c r="O1516">
        <v>176</v>
      </c>
      <c r="P1516" t="b">
        <v>1</v>
      </c>
      <c r="Q1516" s="8">
        <f t="shared" si="118"/>
        <v>1.0647599999999999</v>
      </c>
      <c r="R1516" s="10">
        <f t="shared" si="119"/>
        <v>151.24431818181819</v>
      </c>
      <c r="S1516" t="s">
        <v>8285</v>
      </c>
      <c r="T1516" t="s">
        <v>8339</v>
      </c>
      <c r="U1516" t="s">
        <v>8340</v>
      </c>
    </row>
    <row r="1517" spans="1:21" ht="43.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s="6">
        <f t="shared" si="115"/>
        <v>42414.92010416666</v>
      </c>
      <c r="L1517" s="6">
        <f t="shared" si="116"/>
        <v>42444.878437499996</v>
      </c>
      <c r="M1517" s="15">
        <f t="shared" si="117"/>
        <v>2016</v>
      </c>
      <c r="N1517" t="b">
        <v>1</v>
      </c>
      <c r="O1517">
        <v>555</v>
      </c>
      <c r="P1517" t="b">
        <v>1</v>
      </c>
      <c r="Q1517" s="8">
        <f t="shared" si="118"/>
        <v>1.57189</v>
      </c>
      <c r="R1517" s="10">
        <f t="shared" si="119"/>
        <v>849.67027027027029</v>
      </c>
      <c r="S1517" t="s">
        <v>8285</v>
      </c>
      <c r="T1517" t="s">
        <v>8339</v>
      </c>
      <c r="U1517" t="s">
        <v>8340</v>
      </c>
    </row>
    <row r="1518" spans="1:21" ht="43.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s="6">
        <f t="shared" si="115"/>
        <v>42619.133009259262</v>
      </c>
      <c r="L1518" s="6">
        <f t="shared" si="116"/>
        <v>42649.249999999993</v>
      </c>
      <c r="M1518" s="15">
        <f t="shared" si="117"/>
        <v>2016</v>
      </c>
      <c r="N1518" t="b">
        <v>1</v>
      </c>
      <c r="O1518">
        <v>116</v>
      </c>
      <c r="P1518" t="b">
        <v>1</v>
      </c>
      <c r="Q1518" s="8">
        <f t="shared" si="118"/>
        <v>1.0865882352941176</v>
      </c>
      <c r="R1518" s="10">
        <f t="shared" si="119"/>
        <v>159.24137931034483</v>
      </c>
      <c r="S1518" t="s">
        <v>8285</v>
      </c>
      <c r="T1518" t="s">
        <v>8339</v>
      </c>
      <c r="U1518" t="s">
        <v>8340</v>
      </c>
    </row>
    <row r="1519" spans="1:21" ht="43.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s="6">
        <f t="shared" si="115"/>
        <v>41948.233252314814</v>
      </c>
      <c r="L1519" s="6">
        <f t="shared" si="116"/>
        <v>41978.916666666664</v>
      </c>
      <c r="M1519" s="15">
        <f t="shared" si="117"/>
        <v>2014</v>
      </c>
      <c r="N1519" t="b">
        <v>1</v>
      </c>
      <c r="O1519">
        <v>615</v>
      </c>
      <c r="P1519" t="b">
        <v>1</v>
      </c>
      <c r="Q1519" s="8">
        <f t="shared" si="118"/>
        <v>1.6197999999999999</v>
      </c>
      <c r="R1519" s="10">
        <f t="shared" si="119"/>
        <v>39.507317073170732</v>
      </c>
      <c r="S1519" t="s">
        <v>8285</v>
      </c>
      <c r="T1519" t="s">
        <v>8339</v>
      </c>
      <c r="U1519" t="s">
        <v>8340</v>
      </c>
    </row>
    <row r="1520" spans="1:21" ht="29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s="6">
        <f t="shared" si="115"/>
        <v>41760.486712962964</v>
      </c>
      <c r="L1520" s="6">
        <f t="shared" si="116"/>
        <v>41790.486712962964</v>
      </c>
      <c r="M1520" s="15">
        <f t="shared" si="117"/>
        <v>2014</v>
      </c>
      <c r="N1520" t="b">
        <v>1</v>
      </c>
      <c r="O1520">
        <v>236</v>
      </c>
      <c r="P1520" t="b">
        <v>1</v>
      </c>
      <c r="Q1520" s="8">
        <f t="shared" si="118"/>
        <v>2.0536666666666665</v>
      </c>
      <c r="R1520" s="10">
        <f t="shared" si="119"/>
        <v>130.52966101694915</v>
      </c>
      <c r="S1520" t="s">
        <v>8285</v>
      </c>
      <c r="T1520" t="s">
        <v>8339</v>
      </c>
      <c r="U1520" t="s">
        <v>8340</v>
      </c>
    </row>
    <row r="1521" spans="1:21" ht="43.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s="6">
        <f t="shared" si="115"/>
        <v>41782.408368055556</v>
      </c>
      <c r="L1521" s="6">
        <f t="shared" si="116"/>
        <v>41810.582638888889</v>
      </c>
      <c r="M1521" s="15">
        <f t="shared" si="117"/>
        <v>2014</v>
      </c>
      <c r="N1521" t="b">
        <v>1</v>
      </c>
      <c r="O1521">
        <v>145</v>
      </c>
      <c r="P1521" t="b">
        <v>1</v>
      </c>
      <c r="Q1521" s="8">
        <f t="shared" si="118"/>
        <v>1.033638888888889</v>
      </c>
      <c r="R1521" s="10">
        <f t="shared" si="119"/>
        <v>64.156896551724131</v>
      </c>
      <c r="S1521" t="s">
        <v>8285</v>
      </c>
      <c r="T1521" t="s">
        <v>8339</v>
      </c>
      <c r="U1521" t="s">
        <v>8340</v>
      </c>
    </row>
    <row r="1522" spans="1:21" ht="29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s="6">
        <f t="shared" si="115"/>
        <v>41955.524456018517</v>
      </c>
      <c r="L1522" s="6">
        <f t="shared" si="116"/>
        <v>41991.833333333336</v>
      </c>
      <c r="M1522" s="15">
        <f t="shared" si="117"/>
        <v>2014</v>
      </c>
      <c r="N1522" t="b">
        <v>1</v>
      </c>
      <c r="O1522">
        <v>167</v>
      </c>
      <c r="P1522" t="b">
        <v>1</v>
      </c>
      <c r="Q1522" s="8">
        <f t="shared" si="118"/>
        <v>1.0347222222222223</v>
      </c>
      <c r="R1522" s="10">
        <f t="shared" si="119"/>
        <v>111.52694610778443</v>
      </c>
      <c r="S1522" t="s">
        <v>8285</v>
      </c>
      <c r="T1522" t="s">
        <v>8339</v>
      </c>
      <c r="U1522" t="s">
        <v>8340</v>
      </c>
    </row>
    <row r="1523" spans="1:21" ht="43.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s="6">
        <f t="shared" si="115"/>
        <v>42492.834386574068</v>
      </c>
      <c r="L1523" s="6">
        <f t="shared" si="116"/>
        <v>42527.834386574068</v>
      </c>
      <c r="M1523" s="15">
        <f t="shared" si="117"/>
        <v>2016</v>
      </c>
      <c r="N1523" t="b">
        <v>1</v>
      </c>
      <c r="O1523">
        <v>235</v>
      </c>
      <c r="P1523" t="b">
        <v>1</v>
      </c>
      <c r="Q1523" s="8">
        <f t="shared" si="118"/>
        <v>1.0681333333333334</v>
      </c>
      <c r="R1523" s="10">
        <f t="shared" si="119"/>
        <v>170.44680851063831</v>
      </c>
      <c r="S1523" t="s">
        <v>8285</v>
      </c>
      <c r="T1523" t="s">
        <v>8339</v>
      </c>
      <c r="U1523" t="s">
        <v>8340</v>
      </c>
    </row>
    <row r="1524" spans="1:21" ht="58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s="6">
        <f t="shared" si="115"/>
        <v>41899.496979166666</v>
      </c>
      <c r="L1524" s="6">
        <f t="shared" si="116"/>
        <v>41929.496979166666</v>
      </c>
      <c r="M1524" s="15">
        <f t="shared" si="117"/>
        <v>2014</v>
      </c>
      <c r="N1524" t="b">
        <v>1</v>
      </c>
      <c r="O1524">
        <v>452</v>
      </c>
      <c r="P1524" t="b">
        <v>1</v>
      </c>
      <c r="Q1524" s="8">
        <f t="shared" si="118"/>
        <v>1.3896574712643677</v>
      </c>
      <c r="R1524" s="10">
        <f t="shared" si="119"/>
        <v>133.7391592920354</v>
      </c>
      <c r="S1524" t="s">
        <v>8285</v>
      </c>
      <c r="T1524" t="s">
        <v>8339</v>
      </c>
      <c r="U1524" t="s">
        <v>8340</v>
      </c>
    </row>
    <row r="1525" spans="1:21" ht="43.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s="6">
        <f t="shared" si="115"/>
        <v>41964.418009259258</v>
      </c>
      <c r="L1525" s="6">
        <f t="shared" si="116"/>
        <v>41995.666666666664</v>
      </c>
      <c r="M1525" s="15">
        <f t="shared" si="117"/>
        <v>2014</v>
      </c>
      <c r="N1525" t="b">
        <v>1</v>
      </c>
      <c r="O1525">
        <v>241</v>
      </c>
      <c r="P1525" t="b">
        <v>1</v>
      </c>
      <c r="Q1525" s="8">
        <f t="shared" si="118"/>
        <v>1.2484324324324325</v>
      </c>
      <c r="R1525" s="10">
        <f t="shared" si="119"/>
        <v>95.834024896265561</v>
      </c>
      <c r="S1525" t="s">
        <v>8285</v>
      </c>
      <c r="T1525" t="s">
        <v>8339</v>
      </c>
      <c r="U1525" t="s">
        <v>8340</v>
      </c>
    </row>
    <row r="1526" spans="1:21" ht="43.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s="6">
        <f t="shared" si="115"/>
        <v>42756.167708333327</v>
      </c>
      <c r="L1526" s="6">
        <f t="shared" si="116"/>
        <v>42786.167708333327</v>
      </c>
      <c r="M1526" s="15">
        <f t="shared" si="117"/>
        <v>2017</v>
      </c>
      <c r="N1526" t="b">
        <v>1</v>
      </c>
      <c r="O1526">
        <v>28</v>
      </c>
      <c r="P1526" t="b">
        <v>1</v>
      </c>
      <c r="Q1526" s="8">
        <f t="shared" si="118"/>
        <v>2.0699999999999998</v>
      </c>
      <c r="R1526" s="10">
        <f t="shared" si="119"/>
        <v>221.78571428571428</v>
      </c>
      <c r="S1526" t="s">
        <v>8285</v>
      </c>
      <c r="T1526" t="s">
        <v>8339</v>
      </c>
      <c r="U1526" t="s">
        <v>8340</v>
      </c>
    </row>
    <row r="1527" spans="1:21" ht="43.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s="6">
        <f t="shared" si="115"/>
        <v>42570.369652777772</v>
      </c>
      <c r="L1527" s="6">
        <f t="shared" si="116"/>
        <v>42600.369652777772</v>
      </c>
      <c r="M1527" s="15">
        <f t="shared" si="117"/>
        <v>2016</v>
      </c>
      <c r="N1527" t="b">
        <v>1</v>
      </c>
      <c r="O1527">
        <v>140</v>
      </c>
      <c r="P1527" t="b">
        <v>1</v>
      </c>
      <c r="Q1527" s="8">
        <f t="shared" si="118"/>
        <v>1.7400576923076922</v>
      </c>
      <c r="R1527" s="10">
        <f t="shared" si="119"/>
        <v>32.315357142857138</v>
      </c>
      <c r="S1527" t="s">
        <v>8285</v>
      </c>
      <c r="T1527" t="s">
        <v>8339</v>
      </c>
      <c r="U1527" t="s">
        <v>8340</v>
      </c>
    </row>
    <row r="1528" spans="1:21" ht="43.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s="6">
        <f t="shared" si="115"/>
        <v>42338.942673611113</v>
      </c>
      <c r="L1528" s="6">
        <f t="shared" si="116"/>
        <v>42387.942673611113</v>
      </c>
      <c r="M1528" s="15">
        <f t="shared" si="117"/>
        <v>2015</v>
      </c>
      <c r="N1528" t="b">
        <v>1</v>
      </c>
      <c r="O1528">
        <v>280</v>
      </c>
      <c r="P1528" t="b">
        <v>1</v>
      </c>
      <c r="Q1528" s="8">
        <f t="shared" si="118"/>
        <v>1.2032608695652174</v>
      </c>
      <c r="R1528" s="10">
        <f t="shared" si="119"/>
        <v>98.839285714285708</v>
      </c>
      <c r="S1528" t="s">
        <v>8285</v>
      </c>
      <c r="T1528" t="s">
        <v>8339</v>
      </c>
      <c r="U1528" t="s">
        <v>8340</v>
      </c>
    </row>
    <row r="1529" spans="1:21" ht="43.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s="6">
        <f t="shared" si="115"/>
        <v>42780.267199074071</v>
      </c>
      <c r="L1529" s="6">
        <f t="shared" si="116"/>
        <v>42808.225532407407</v>
      </c>
      <c r="M1529" s="15">
        <f t="shared" si="117"/>
        <v>2017</v>
      </c>
      <c r="N1529" t="b">
        <v>1</v>
      </c>
      <c r="O1529">
        <v>70</v>
      </c>
      <c r="P1529" t="b">
        <v>1</v>
      </c>
      <c r="Q1529" s="8">
        <f t="shared" si="118"/>
        <v>1.1044428571428573</v>
      </c>
      <c r="R1529" s="10">
        <f t="shared" si="119"/>
        <v>55.222142857142863</v>
      </c>
      <c r="S1529" t="s">
        <v>8285</v>
      </c>
      <c r="T1529" t="s">
        <v>8339</v>
      </c>
      <c r="U1529" t="s">
        <v>8340</v>
      </c>
    </row>
    <row r="1530" spans="1:21" ht="29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s="6">
        <f t="shared" si="115"/>
        <v>42736.399560185186</v>
      </c>
      <c r="L1530" s="6">
        <f t="shared" si="116"/>
        <v>42766.666666666664</v>
      </c>
      <c r="M1530" s="15">
        <f t="shared" si="117"/>
        <v>2017</v>
      </c>
      <c r="N1530" t="b">
        <v>1</v>
      </c>
      <c r="O1530">
        <v>160</v>
      </c>
      <c r="P1530" t="b">
        <v>1</v>
      </c>
      <c r="Q1530" s="8">
        <f t="shared" si="118"/>
        <v>2.8156666666666665</v>
      </c>
      <c r="R1530" s="10">
        <f t="shared" si="119"/>
        <v>52.793750000000003</v>
      </c>
      <c r="S1530" t="s">
        <v>8285</v>
      </c>
      <c r="T1530" t="s">
        <v>8339</v>
      </c>
      <c r="U1530" t="s">
        <v>8340</v>
      </c>
    </row>
    <row r="1531" spans="1:21" ht="43.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s="6">
        <f t="shared" si="115"/>
        <v>42052.295370370368</v>
      </c>
      <c r="L1531" s="6">
        <f t="shared" si="116"/>
        <v>42082.253703703704</v>
      </c>
      <c r="M1531" s="15">
        <f t="shared" si="117"/>
        <v>2015</v>
      </c>
      <c r="N1531" t="b">
        <v>1</v>
      </c>
      <c r="O1531">
        <v>141</v>
      </c>
      <c r="P1531" t="b">
        <v>1</v>
      </c>
      <c r="Q1531" s="8">
        <f t="shared" si="118"/>
        <v>1.0067894736842105</v>
      </c>
      <c r="R1531" s="10">
        <f t="shared" si="119"/>
        <v>135.66666666666666</v>
      </c>
      <c r="S1531" t="s">
        <v>8285</v>
      </c>
      <c r="T1531" t="s">
        <v>8339</v>
      </c>
      <c r="U1531" t="s">
        <v>8340</v>
      </c>
    </row>
    <row r="1532" spans="1:21" ht="58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s="6">
        <f t="shared" si="115"/>
        <v>42275.433969907404</v>
      </c>
      <c r="L1532" s="6">
        <f t="shared" si="116"/>
        <v>42300.433969907404</v>
      </c>
      <c r="M1532" s="15">
        <f t="shared" si="117"/>
        <v>2015</v>
      </c>
      <c r="N1532" t="b">
        <v>1</v>
      </c>
      <c r="O1532">
        <v>874</v>
      </c>
      <c r="P1532" t="b">
        <v>1</v>
      </c>
      <c r="Q1532" s="8">
        <f t="shared" si="118"/>
        <v>1.3482571428571428</v>
      </c>
      <c r="R1532" s="10">
        <f t="shared" si="119"/>
        <v>53.991990846681922</v>
      </c>
      <c r="S1532" t="s">
        <v>8285</v>
      </c>
      <c r="T1532" t="s">
        <v>8339</v>
      </c>
      <c r="U1532" t="s">
        <v>8340</v>
      </c>
    </row>
    <row r="1533" spans="1:21" ht="58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s="6">
        <f t="shared" si="115"/>
        <v>41941.469050925924</v>
      </c>
      <c r="L1533" s="6">
        <f t="shared" si="116"/>
        <v>41973.791666666664</v>
      </c>
      <c r="M1533" s="15">
        <f t="shared" si="117"/>
        <v>2014</v>
      </c>
      <c r="N1533" t="b">
        <v>1</v>
      </c>
      <c r="O1533">
        <v>73</v>
      </c>
      <c r="P1533" t="b">
        <v>1</v>
      </c>
      <c r="Q1533" s="8">
        <f t="shared" si="118"/>
        <v>1.7595744680851064</v>
      </c>
      <c r="R1533" s="10">
        <f t="shared" si="119"/>
        <v>56.643835616438359</v>
      </c>
      <c r="S1533" t="s">
        <v>8285</v>
      </c>
      <c r="T1533" t="s">
        <v>8339</v>
      </c>
      <c r="U1533" t="s">
        <v>8340</v>
      </c>
    </row>
    <row r="1534" spans="1:21" ht="43.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s="6">
        <f t="shared" si="115"/>
        <v>42391.141956018517</v>
      </c>
      <c r="L1534" s="6">
        <f t="shared" si="116"/>
        <v>42415.291666666664</v>
      </c>
      <c r="M1534" s="15">
        <f t="shared" si="117"/>
        <v>2016</v>
      </c>
      <c r="N1534" t="b">
        <v>1</v>
      </c>
      <c r="O1534">
        <v>294</v>
      </c>
      <c r="P1534" t="b">
        <v>1</v>
      </c>
      <c r="Q1534" s="8">
        <f t="shared" si="118"/>
        <v>4.8402000000000003</v>
      </c>
      <c r="R1534" s="10">
        <f t="shared" si="119"/>
        <v>82.316326530612244</v>
      </c>
      <c r="S1534" t="s">
        <v>8285</v>
      </c>
      <c r="T1534" t="s">
        <v>8339</v>
      </c>
      <c r="U1534" t="s">
        <v>8340</v>
      </c>
    </row>
    <row r="1535" spans="1:21" ht="43.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s="6">
        <f t="shared" si="115"/>
        <v>42442.668715277774</v>
      </c>
      <c r="L1535" s="6">
        <f t="shared" si="116"/>
        <v>42491.832638888889</v>
      </c>
      <c r="M1535" s="15">
        <f t="shared" si="117"/>
        <v>2016</v>
      </c>
      <c r="N1535" t="b">
        <v>1</v>
      </c>
      <c r="O1535">
        <v>740</v>
      </c>
      <c r="P1535" t="b">
        <v>1</v>
      </c>
      <c r="Q1535" s="8">
        <f t="shared" si="118"/>
        <v>1.4514</v>
      </c>
      <c r="R1535" s="10">
        <f t="shared" si="119"/>
        <v>88.26081081081081</v>
      </c>
      <c r="S1535" t="s">
        <v>8285</v>
      </c>
      <c r="T1535" t="s">
        <v>8339</v>
      </c>
      <c r="U1535" t="s">
        <v>8340</v>
      </c>
    </row>
    <row r="1536" spans="1:21" ht="43.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s="6">
        <f t="shared" si="115"/>
        <v>42221.340995370367</v>
      </c>
      <c r="L1536" s="6">
        <f t="shared" si="116"/>
        <v>42251.340995370367</v>
      </c>
      <c r="M1536" s="15">
        <f t="shared" si="117"/>
        <v>2015</v>
      </c>
      <c r="N1536" t="b">
        <v>1</v>
      </c>
      <c r="O1536">
        <v>369</v>
      </c>
      <c r="P1536" t="b">
        <v>1</v>
      </c>
      <c r="Q1536" s="8">
        <f t="shared" si="118"/>
        <v>4.1773333333333333</v>
      </c>
      <c r="R1536" s="10">
        <f t="shared" si="119"/>
        <v>84.905149051490511</v>
      </c>
      <c r="S1536" t="s">
        <v>8285</v>
      </c>
      <c r="T1536" t="s">
        <v>8339</v>
      </c>
      <c r="U1536" t="s">
        <v>8340</v>
      </c>
    </row>
    <row r="1537" spans="1:21" ht="58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s="6">
        <f t="shared" si="115"/>
        <v>42484.495729166665</v>
      </c>
      <c r="L1537" s="6">
        <f t="shared" si="116"/>
        <v>42513.583333333336</v>
      </c>
      <c r="M1537" s="15">
        <f t="shared" si="117"/>
        <v>2016</v>
      </c>
      <c r="N1537" t="b">
        <v>1</v>
      </c>
      <c r="O1537">
        <v>110</v>
      </c>
      <c r="P1537" t="b">
        <v>1</v>
      </c>
      <c r="Q1537" s="8">
        <f t="shared" si="118"/>
        <v>1.3242499999999999</v>
      </c>
      <c r="R1537" s="10">
        <f t="shared" si="119"/>
        <v>48.154545454545456</v>
      </c>
      <c r="S1537" t="s">
        <v>8285</v>
      </c>
      <c r="T1537" t="s">
        <v>8339</v>
      </c>
      <c r="U1537" t="s">
        <v>8340</v>
      </c>
    </row>
    <row r="1538" spans="1:21" ht="58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s="6">
        <f t="shared" si="115"/>
        <v>42213.468865740739</v>
      </c>
      <c r="L1538" s="6">
        <f t="shared" si="116"/>
        <v>42243.468865740739</v>
      </c>
      <c r="M1538" s="15">
        <f t="shared" si="117"/>
        <v>2015</v>
      </c>
      <c r="N1538" t="b">
        <v>1</v>
      </c>
      <c r="O1538">
        <v>455</v>
      </c>
      <c r="P1538" t="b">
        <v>1</v>
      </c>
      <c r="Q1538" s="8">
        <f t="shared" si="118"/>
        <v>2.5030841666666666</v>
      </c>
      <c r="R1538" s="10">
        <f t="shared" si="119"/>
        <v>66.015406593406595</v>
      </c>
      <c r="S1538" t="s">
        <v>8285</v>
      </c>
      <c r="T1538" t="s">
        <v>8339</v>
      </c>
      <c r="U1538" t="s">
        <v>8340</v>
      </c>
    </row>
    <row r="1539" spans="1:21" ht="43.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s="6">
        <f t="shared" ref="K1539:K1602" si="120">(J1539/86400)+25569+(-8/24)</f>
        <v>42551.981793981475</v>
      </c>
      <c r="L1539" s="6">
        <f t="shared" ref="L1539:L1602" si="121">(I1539/86400)+25569+(-8/24)</f>
        <v>42588.416666666664</v>
      </c>
      <c r="M1539" s="15">
        <f t="shared" ref="M1539:M1602" si="122">YEAR(K1539)</f>
        <v>2016</v>
      </c>
      <c r="N1539" t="b">
        <v>1</v>
      </c>
      <c r="O1539">
        <v>224</v>
      </c>
      <c r="P1539" t="b">
        <v>1</v>
      </c>
      <c r="Q1539" s="8">
        <f t="shared" ref="Q1539:Q1602" si="123">E1539/D1539</f>
        <v>1.7989999999999999</v>
      </c>
      <c r="R1539" s="10">
        <f t="shared" ref="R1539:R1602" si="124">IFERROR(E1539/O1539,0)</f>
        <v>96.375</v>
      </c>
      <c r="S1539" t="s">
        <v>8285</v>
      </c>
      <c r="T1539" t="s">
        <v>8339</v>
      </c>
      <c r="U1539" t="s">
        <v>8340</v>
      </c>
    </row>
    <row r="1540" spans="1:21" ht="43.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s="6">
        <f t="shared" si="120"/>
        <v>41981.44872685185</v>
      </c>
      <c r="L1540" s="6">
        <f t="shared" si="121"/>
        <v>42026.44872685185</v>
      </c>
      <c r="M1540" s="15">
        <f t="shared" si="122"/>
        <v>2014</v>
      </c>
      <c r="N1540" t="b">
        <v>1</v>
      </c>
      <c r="O1540">
        <v>46</v>
      </c>
      <c r="P1540" t="b">
        <v>1</v>
      </c>
      <c r="Q1540" s="8">
        <f t="shared" si="123"/>
        <v>1.0262857142857142</v>
      </c>
      <c r="R1540" s="10">
        <f t="shared" si="124"/>
        <v>156.17391304347825</v>
      </c>
      <c r="S1540" t="s">
        <v>8285</v>
      </c>
      <c r="T1540" t="s">
        <v>8339</v>
      </c>
      <c r="U1540" t="s">
        <v>8340</v>
      </c>
    </row>
    <row r="1541" spans="1:21" ht="43.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s="6">
        <f t="shared" si="120"/>
        <v>42705.585868055554</v>
      </c>
      <c r="L1541" s="6">
        <f t="shared" si="121"/>
        <v>42738.585868055554</v>
      </c>
      <c r="M1541" s="15">
        <f t="shared" si="122"/>
        <v>2016</v>
      </c>
      <c r="N1541" t="b">
        <v>0</v>
      </c>
      <c r="O1541">
        <v>284</v>
      </c>
      <c r="P1541" t="b">
        <v>1</v>
      </c>
      <c r="Q1541" s="8">
        <f t="shared" si="123"/>
        <v>1.359861</v>
      </c>
      <c r="R1541" s="10">
        <f t="shared" si="124"/>
        <v>95.764859154929582</v>
      </c>
      <c r="S1541" t="s">
        <v>8285</v>
      </c>
      <c r="T1541" t="s">
        <v>8339</v>
      </c>
      <c r="U1541" t="s">
        <v>8340</v>
      </c>
    </row>
    <row r="1542" spans="1:21" ht="43.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s="6">
        <f t="shared" si="120"/>
        <v>41938.673796296294</v>
      </c>
      <c r="L1542" s="6">
        <f t="shared" si="121"/>
        <v>41968.718749999993</v>
      </c>
      <c r="M1542" s="15">
        <f t="shared" si="122"/>
        <v>2014</v>
      </c>
      <c r="N1542" t="b">
        <v>1</v>
      </c>
      <c r="O1542">
        <v>98</v>
      </c>
      <c r="P1542" t="b">
        <v>1</v>
      </c>
      <c r="Q1542" s="8">
        <f t="shared" si="123"/>
        <v>1.1786666666666668</v>
      </c>
      <c r="R1542" s="10">
        <f t="shared" si="124"/>
        <v>180.40816326530611</v>
      </c>
      <c r="S1542" t="s">
        <v>8285</v>
      </c>
      <c r="T1542" t="s">
        <v>8339</v>
      </c>
      <c r="U1542" t="s">
        <v>8340</v>
      </c>
    </row>
    <row r="1543" spans="1:21" ht="43.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s="6">
        <f t="shared" si="120"/>
        <v>41974.378912037035</v>
      </c>
      <c r="L1543" s="6">
        <f t="shared" si="121"/>
        <v>42004.378912037035</v>
      </c>
      <c r="M1543" s="15">
        <f t="shared" si="122"/>
        <v>2014</v>
      </c>
      <c r="N1543" t="b">
        <v>0</v>
      </c>
      <c r="O1543">
        <v>2</v>
      </c>
      <c r="P1543" t="b">
        <v>0</v>
      </c>
      <c r="Q1543" s="8">
        <f t="shared" si="123"/>
        <v>3.3333333333333332E-4</v>
      </c>
      <c r="R1543" s="10">
        <f t="shared" si="124"/>
        <v>3</v>
      </c>
      <c r="S1543" t="s">
        <v>8289</v>
      </c>
      <c r="T1543" t="s">
        <v>8339</v>
      </c>
      <c r="U1543" t="s">
        <v>8344</v>
      </c>
    </row>
    <row r="1544" spans="1:21" ht="58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s="6">
        <f t="shared" si="120"/>
        <v>42170.663194444445</v>
      </c>
      <c r="L1544" s="6">
        <f t="shared" si="121"/>
        <v>42185.663194444445</v>
      </c>
      <c r="M1544" s="15">
        <f t="shared" si="122"/>
        <v>2015</v>
      </c>
      <c r="N1544" t="b">
        <v>0</v>
      </c>
      <c r="O1544">
        <v>1</v>
      </c>
      <c r="P1544" t="b">
        <v>0</v>
      </c>
      <c r="Q1544" s="8">
        <f t="shared" si="123"/>
        <v>0.04</v>
      </c>
      <c r="R1544" s="10">
        <f t="shared" si="124"/>
        <v>20</v>
      </c>
      <c r="S1544" t="s">
        <v>8289</v>
      </c>
      <c r="T1544" t="s">
        <v>8339</v>
      </c>
      <c r="U1544" t="s">
        <v>8344</v>
      </c>
    </row>
    <row r="1545" spans="1:21" ht="43.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s="6">
        <f t="shared" si="120"/>
        <v>41935.176319444443</v>
      </c>
      <c r="L1545" s="6">
        <f t="shared" si="121"/>
        <v>41965.217986111107</v>
      </c>
      <c r="M1545" s="15">
        <f t="shared" si="122"/>
        <v>2014</v>
      </c>
      <c r="N1545" t="b">
        <v>0</v>
      </c>
      <c r="O1545">
        <v>1</v>
      </c>
      <c r="P1545" t="b">
        <v>0</v>
      </c>
      <c r="Q1545" s="8">
        <f t="shared" si="123"/>
        <v>4.4444444444444444E-3</v>
      </c>
      <c r="R1545" s="10">
        <f t="shared" si="124"/>
        <v>10</v>
      </c>
      <c r="S1545" t="s">
        <v>8289</v>
      </c>
      <c r="T1545" t="s">
        <v>8339</v>
      </c>
      <c r="U1545" t="s">
        <v>8344</v>
      </c>
    </row>
    <row r="1546" spans="1:21" ht="43.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s="6">
        <f t="shared" si="120"/>
        <v>42052.717870370368</v>
      </c>
      <c r="L1546" s="6">
        <f t="shared" si="121"/>
        <v>42094.679166666661</v>
      </c>
      <c r="M1546" s="15">
        <f t="shared" si="122"/>
        <v>2015</v>
      </c>
      <c r="N1546" t="b">
        <v>0</v>
      </c>
      <c r="O1546">
        <v>0</v>
      </c>
      <c r="P1546" t="b">
        <v>0</v>
      </c>
      <c r="Q1546" s="8">
        <f t="shared" si="123"/>
        <v>0</v>
      </c>
      <c r="R1546" s="10">
        <f t="shared" si="124"/>
        <v>0</v>
      </c>
      <c r="S1546" t="s">
        <v>8289</v>
      </c>
      <c r="T1546" t="s">
        <v>8339</v>
      </c>
      <c r="U1546" t="s">
        <v>8344</v>
      </c>
    </row>
    <row r="1547" spans="1:21" ht="43.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s="6">
        <f t="shared" si="120"/>
        <v>42031.551319444443</v>
      </c>
      <c r="L1547" s="6">
        <f t="shared" si="121"/>
        <v>42065.552777777775</v>
      </c>
      <c r="M1547" s="15">
        <f t="shared" si="122"/>
        <v>2015</v>
      </c>
      <c r="N1547" t="b">
        <v>0</v>
      </c>
      <c r="O1547">
        <v>1</v>
      </c>
      <c r="P1547" t="b">
        <v>0</v>
      </c>
      <c r="Q1547" s="8">
        <f t="shared" si="123"/>
        <v>3.3333333333333332E-4</v>
      </c>
      <c r="R1547" s="10">
        <f t="shared" si="124"/>
        <v>1</v>
      </c>
      <c r="S1547" t="s">
        <v>8289</v>
      </c>
      <c r="T1547" t="s">
        <v>8339</v>
      </c>
      <c r="U1547" t="s">
        <v>8344</v>
      </c>
    </row>
    <row r="1548" spans="1:21" ht="43.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s="6">
        <f t="shared" si="120"/>
        <v>41838.879618055551</v>
      </c>
      <c r="L1548" s="6">
        <f t="shared" si="121"/>
        <v>41898.879618055551</v>
      </c>
      <c r="M1548" s="15">
        <f t="shared" si="122"/>
        <v>2014</v>
      </c>
      <c r="N1548" t="b">
        <v>0</v>
      </c>
      <c r="O1548">
        <v>11</v>
      </c>
      <c r="P1548" t="b">
        <v>0</v>
      </c>
      <c r="Q1548" s="8">
        <f t="shared" si="123"/>
        <v>0.28899999999999998</v>
      </c>
      <c r="R1548" s="10">
        <f t="shared" si="124"/>
        <v>26.272727272727273</v>
      </c>
      <c r="S1548" t="s">
        <v>8289</v>
      </c>
      <c r="T1548" t="s">
        <v>8339</v>
      </c>
      <c r="U1548" t="s">
        <v>8344</v>
      </c>
    </row>
    <row r="1549" spans="1:21" ht="43.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s="6">
        <f t="shared" si="120"/>
        <v>42782.093541666669</v>
      </c>
      <c r="L1549" s="6">
        <f t="shared" si="121"/>
        <v>42789.093541666669</v>
      </c>
      <c r="M1549" s="15">
        <f t="shared" si="122"/>
        <v>2017</v>
      </c>
      <c r="N1549" t="b">
        <v>0</v>
      </c>
      <c r="O1549">
        <v>0</v>
      </c>
      <c r="P1549" t="b">
        <v>0</v>
      </c>
      <c r="Q1549" s="8">
        <f t="shared" si="123"/>
        <v>0</v>
      </c>
      <c r="R1549" s="10">
        <f t="shared" si="124"/>
        <v>0</v>
      </c>
      <c r="S1549" t="s">
        <v>8289</v>
      </c>
      <c r="T1549" t="s">
        <v>8339</v>
      </c>
      <c r="U1549" t="s">
        <v>8344</v>
      </c>
    </row>
    <row r="1550" spans="1:21" ht="29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s="6">
        <f t="shared" si="120"/>
        <v>42286.548842592594</v>
      </c>
      <c r="L1550" s="6">
        <f t="shared" si="121"/>
        <v>42316.590509259258</v>
      </c>
      <c r="M1550" s="15">
        <f t="shared" si="122"/>
        <v>2015</v>
      </c>
      <c r="N1550" t="b">
        <v>0</v>
      </c>
      <c r="O1550">
        <v>1</v>
      </c>
      <c r="P1550" t="b">
        <v>0</v>
      </c>
      <c r="Q1550" s="8">
        <f t="shared" si="123"/>
        <v>8.5714285714285715E-2</v>
      </c>
      <c r="R1550" s="10">
        <f t="shared" si="124"/>
        <v>60</v>
      </c>
      <c r="S1550" t="s">
        <v>8289</v>
      </c>
      <c r="T1550" t="s">
        <v>8339</v>
      </c>
      <c r="U1550" t="s">
        <v>8344</v>
      </c>
    </row>
    <row r="1551" spans="1:21" ht="43.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s="6">
        <f t="shared" si="120"/>
        <v>42280.802766203698</v>
      </c>
      <c r="L1551" s="6">
        <f t="shared" si="121"/>
        <v>42310.84443287037</v>
      </c>
      <c r="M1551" s="15">
        <f t="shared" si="122"/>
        <v>2015</v>
      </c>
      <c r="N1551" t="b">
        <v>0</v>
      </c>
      <c r="O1551">
        <v>6</v>
      </c>
      <c r="P1551" t="b">
        <v>0</v>
      </c>
      <c r="Q1551" s="8">
        <f t="shared" si="123"/>
        <v>0.34</v>
      </c>
      <c r="R1551" s="10">
        <f t="shared" si="124"/>
        <v>28.333333333333332</v>
      </c>
      <c r="S1551" t="s">
        <v>8289</v>
      </c>
      <c r="T1551" t="s">
        <v>8339</v>
      </c>
      <c r="U1551" t="s">
        <v>8344</v>
      </c>
    </row>
    <row r="1552" spans="1:21" ht="58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s="6">
        <f t="shared" si="120"/>
        <v>42472.11613425926</v>
      </c>
      <c r="L1552" s="6">
        <f t="shared" si="121"/>
        <v>42502.11613425926</v>
      </c>
      <c r="M1552" s="15">
        <f t="shared" si="122"/>
        <v>2016</v>
      </c>
      <c r="N1552" t="b">
        <v>0</v>
      </c>
      <c r="O1552">
        <v>7</v>
      </c>
      <c r="P1552" t="b">
        <v>0</v>
      </c>
      <c r="Q1552" s="8">
        <f t="shared" si="123"/>
        <v>0.13466666666666666</v>
      </c>
      <c r="R1552" s="10">
        <f t="shared" si="124"/>
        <v>14.428571428571429</v>
      </c>
      <c r="S1552" t="s">
        <v>8289</v>
      </c>
      <c r="T1552" t="s">
        <v>8339</v>
      </c>
      <c r="U1552" t="s">
        <v>8344</v>
      </c>
    </row>
    <row r="1553" spans="1:21" ht="43.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s="6">
        <f t="shared" si="120"/>
        <v>42121.491192129623</v>
      </c>
      <c r="L1553" s="6">
        <f t="shared" si="121"/>
        <v>42151.491192129623</v>
      </c>
      <c r="M1553" s="15">
        <f t="shared" si="122"/>
        <v>2015</v>
      </c>
      <c r="N1553" t="b">
        <v>0</v>
      </c>
      <c r="O1553">
        <v>0</v>
      </c>
      <c r="P1553" t="b">
        <v>0</v>
      </c>
      <c r="Q1553" s="8">
        <f t="shared" si="123"/>
        <v>0</v>
      </c>
      <c r="R1553" s="10">
        <f t="shared" si="124"/>
        <v>0</v>
      </c>
      <c r="S1553" t="s">
        <v>8289</v>
      </c>
      <c r="T1553" t="s">
        <v>8339</v>
      </c>
      <c r="U1553" t="s">
        <v>8344</v>
      </c>
    </row>
    <row r="1554" spans="1:21" ht="43.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s="6">
        <f t="shared" si="120"/>
        <v>41892.355416666665</v>
      </c>
      <c r="L1554" s="6">
        <f t="shared" si="121"/>
        <v>41912.832638888889</v>
      </c>
      <c r="M1554" s="15">
        <f t="shared" si="122"/>
        <v>2014</v>
      </c>
      <c r="N1554" t="b">
        <v>0</v>
      </c>
      <c r="O1554">
        <v>16</v>
      </c>
      <c r="P1554" t="b">
        <v>0</v>
      </c>
      <c r="Q1554" s="8">
        <f t="shared" si="123"/>
        <v>0.49186046511627907</v>
      </c>
      <c r="R1554" s="10">
        <f t="shared" si="124"/>
        <v>132.1875</v>
      </c>
      <c r="S1554" t="s">
        <v>8289</v>
      </c>
      <c r="T1554" t="s">
        <v>8339</v>
      </c>
      <c r="U1554" t="s">
        <v>8344</v>
      </c>
    </row>
    <row r="1555" spans="1:21" ht="43.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s="6">
        <f t="shared" si="120"/>
        <v>42218.949618055551</v>
      </c>
      <c r="L1555" s="6">
        <f t="shared" si="121"/>
        <v>42248.949618055551</v>
      </c>
      <c r="M1555" s="15">
        <f t="shared" si="122"/>
        <v>2015</v>
      </c>
      <c r="N1555" t="b">
        <v>0</v>
      </c>
      <c r="O1555">
        <v>0</v>
      </c>
      <c r="P1555" t="b">
        <v>0</v>
      </c>
      <c r="Q1555" s="8">
        <f t="shared" si="123"/>
        <v>0</v>
      </c>
      <c r="R1555" s="10">
        <f t="shared" si="124"/>
        <v>0</v>
      </c>
      <c r="S1555" t="s">
        <v>8289</v>
      </c>
      <c r="T1555" t="s">
        <v>8339</v>
      </c>
      <c r="U1555" t="s">
        <v>8344</v>
      </c>
    </row>
    <row r="1556" spans="1:21" ht="58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s="6">
        <f t="shared" si="120"/>
        <v>42187.918865740743</v>
      </c>
      <c r="L1556" s="6">
        <f t="shared" si="121"/>
        <v>42217.918865740743</v>
      </c>
      <c r="M1556" s="15">
        <f t="shared" si="122"/>
        <v>2015</v>
      </c>
      <c r="N1556" t="b">
        <v>0</v>
      </c>
      <c r="O1556">
        <v>0</v>
      </c>
      <c r="P1556" t="b">
        <v>0</v>
      </c>
      <c r="Q1556" s="8">
        <f t="shared" si="123"/>
        <v>0</v>
      </c>
      <c r="R1556" s="10">
        <f t="shared" si="124"/>
        <v>0</v>
      </c>
      <c r="S1556" t="s">
        <v>8289</v>
      </c>
      <c r="T1556" t="s">
        <v>8339</v>
      </c>
      <c r="U1556" t="s">
        <v>8344</v>
      </c>
    </row>
    <row r="1557" spans="1:21" ht="43.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s="6">
        <f t="shared" si="120"/>
        <v>42241.280462962961</v>
      </c>
      <c r="L1557" s="6">
        <f t="shared" si="121"/>
        <v>42264.374999999993</v>
      </c>
      <c r="M1557" s="15">
        <f t="shared" si="122"/>
        <v>2015</v>
      </c>
      <c r="N1557" t="b">
        <v>0</v>
      </c>
      <c r="O1557">
        <v>0</v>
      </c>
      <c r="P1557" t="b">
        <v>0</v>
      </c>
      <c r="Q1557" s="8">
        <f t="shared" si="123"/>
        <v>0</v>
      </c>
      <c r="R1557" s="10">
        <f t="shared" si="124"/>
        <v>0</v>
      </c>
      <c r="S1557" t="s">
        <v>8289</v>
      </c>
      <c r="T1557" t="s">
        <v>8339</v>
      </c>
      <c r="U1557" t="s">
        <v>8344</v>
      </c>
    </row>
    <row r="1558" spans="1:21" ht="43.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s="6">
        <f t="shared" si="120"/>
        <v>42524.819722222215</v>
      </c>
      <c r="L1558" s="6">
        <f t="shared" si="121"/>
        <v>42554.819722222215</v>
      </c>
      <c r="M1558" s="15">
        <f t="shared" si="122"/>
        <v>2016</v>
      </c>
      <c r="N1558" t="b">
        <v>0</v>
      </c>
      <c r="O1558">
        <v>12</v>
      </c>
      <c r="P1558" t="b">
        <v>0</v>
      </c>
      <c r="Q1558" s="8">
        <f t="shared" si="123"/>
        <v>0.45133333333333331</v>
      </c>
      <c r="R1558" s="10">
        <f t="shared" si="124"/>
        <v>56.416666666666664</v>
      </c>
      <c r="S1558" t="s">
        <v>8289</v>
      </c>
      <c r="T1558" t="s">
        <v>8339</v>
      </c>
      <c r="U1558" t="s">
        <v>8344</v>
      </c>
    </row>
    <row r="1559" spans="1:21" ht="43.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s="6">
        <f t="shared" si="120"/>
        <v>41871.319826388884</v>
      </c>
      <c r="L1559" s="6">
        <f t="shared" si="121"/>
        <v>41902.319826388884</v>
      </c>
      <c r="M1559" s="15">
        <f t="shared" si="122"/>
        <v>2014</v>
      </c>
      <c r="N1559" t="b">
        <v>0</v>
      </c>
      <c r="O1559">
        <v>1</v>
      </c>
      <c r="P1559" t="b">
        <v>0</v>
      </c>
      <c r="Q1559" s="8">
        <f t="shared" si="123"/>
        <v>0.04</v>
      </c>
      <c r="R1559" s="10">
        <f t="shared" si="124"/>
        <v>100</v>
      </c>
      <c r="S1559" t="s">
        <v>8289</v>
      </c>
      <c r="T1559" t="s">
        <v>8339</v>
      </c>
      <c r="U1559" t="s">
        <v>8344</v>
      </c>
    </row>
    <row r="1560" spans="1:21" ht="43.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s="6">
        <f t="shared" si="120"/>
        <v>42185.064340277771</v>
      </c>
      <c r="L1560" s="6">
        <f t="shared" si="121"/>
        <v>42244.174999999996</v>
      </c>
      <c r="M1560" s="15">
        <f t="shared" si="122"/>
        <v>2015</v>
      </c>
      <c r="N1560" t="b">
        <v>0</v>
      </c>
      <c r="O1560">
        <v>3</v>
      </c>
      <c r="P1560" t="b">
        <v>0</v>
      </c>
      <c r="Q1560" s="8">
        <f t="shared" si="123"/>
        <v>4.6666666666666669E-2</v>
      </c>
      <c r="R1560" s="10">
        <f t="shared" si="124"/>
        <v>11.666666666666666</v>
      </c>
      <c r="S1560" t="s">
        <v>8289</v>
      </c>
      <c r="T1560" t="s">
        <v>8339</v>
      </c>
      <c r="U1560" t="s">
        <v>8344</v>
      </c>
    </row>
    <row r="1561" spans="1:21" ht="29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s="6">
        <f t="shared" si="120"/>
        <v>42107.719895833332</v>
      </c>
      <c r="L1561" s="6">
        <f t="shared" si="121"/>
        <v>42122.719895833332</v>
      </c>
      <c r="M1561" s="15">
        <f t="shared" si="122"/>
        <v>2015</v>
      </c>
      <c r="N1561" t="b">
        <v>0</v>
      </c>
      <c r="O1561">
        <v>1</v>
      </c>
      <c r="P1561" t="b">
        <v>0</v>
      </c>
      <c r="Q1561" s="8">
        <f t="shared" si="123"/>
        <v>3.3333333333333335E-3</v>
      </c>
      <c r="R1561" s="10">
        <f t="shared" si="124"/>
        <v>50</v>
      </c>
      <c r="S1561" t="s">
        <v>8289</v>
      </c>
      <c r="T1561" t="s">
        <v>8339</v>
      </c>
      <c r="U1561" t="s">
        <v>8344</v>
      </c>
    </row>
    <row r="1562" spans="1:21" ht="43.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s="6">
        <f t="shared" si="120"/>
        <v>41935.687418981477</v>
      </c>
      <c r="L1562" s="6">
        <f t="shared" si="121"/>
        <v>41955.729085648149</v>
      </c>
      <c r="M1562" s="15">
        <f t="shared" si="122"/>
        <v>2014</v>
      </c>
      <c r="N1562" t="b">
        <v>0</v>
      </c>
      <c r="O1562">
        <v>4</v>
      </c>
      <c r="P1562" t="b">
        <v>0</v>
      </c>
      <c r="Q1562" s="8">
        <f t="shared" si="123"/>
        <v>3.7600000000000001E-2</v>
      </c>
      <c r="R1562" s="10">
        <f t="shared" si="124"/>
        <v>23.5</v>
      </c>
      <c r="S1562" t="s">
        <v>8289</v>
      </c>
      <c r="T1562" t="s">
        <v>8339</v>
      </c>
      <c r="U1562" t="s">
        <v>8344</v>
      </c>
    </row>
    <row r="1563" spans="1:21" ht="58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s="6">
        <f t="shared" si="120"/>
        <v>41554.708368055552</v>
      </c>
      <c r="L1563" s="6">
        <f t="shared" si="121"/>
        <v>41584.750034722216</v>
      </c>
      <c r="M1563" s="15">
        <f t="shared" si="122"/>
        <v>2013</v>
      </c>
      <c r="N1563" t="b">
        <v>0</v>
      </c>
      <c r="O1563">
        <v>1</v>
      </c>
      <c r="P1563" t="b">
        <v>0</v>
      </c>
      <c r="Q1563" s="8">
        <f t="shared" si="123"/>
        <v>6.7000000000000002E-3</v>
      </c>
      <c r="R1563" s="10">
        <f t="shared" si="124"/>
        <v>67</v>
      </c>
      <c r="S1563" t="s">
        <v>8290</v>
      </c>
      <c r="T1563" t="s">
        <v>8323</v>
      </c>
      <c r="U1563" t="s">
        <v>8345</v>
      </c>
    </row>
    <row r="1564" spans="1:21" ht="58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s="6">
        <f t="shared" si="120"/>
        <v>40079.232824074068</v>
      </c>
      <c r="L1564" s="6">
        <f t="shared" si="121"/>
        <v>40148.701388888883</v>
      </c>
      <c r="M1564" s="15">
        <f t="shared" si="122"/>
        <v>2009</v>
      </c>
      <c r="N1564" t="b">
        <v>0</v>
      </c>
      <c r="O1564">
        <v>0</v>
      </c>
      <c r="P1564" t="b">
        <v>0</v>
      </c>
      <c r="Q1564" s="8">
        <f t="shared" si="123"/>
        <v>0</v>
      </c>
      <c r="R1564" s="10">
        <f t="shared" si="124"/>
        <v>0</v>
      </c>
      <c r="S1564" t="s">
        <v>8290</v>
      </c>
      <c r="T1564" t="s">
        <v>8323</v>
      </c>
      <c r="U1564" t="s">
        <v>8345</v>
      </c>
    </row>
    <row r="1565" spans="1:21" ht="43.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s="6">
        <f t="shared" si="120"/>
        <v>41652.409155092588</v>
      </c>
      <c r="L1565" s="6">
        <f t="shared" si="121"/>
        <v>41712.367488425924</v>
      </c>
      <c r="M1565" s="15">
        <f t="shared" si="122"/>
        <v>2014</v>
      </c>
      <c r="N1565" t="b">
        <v>0</v>
      </c>
      <c r="O1565">
        <v>2</v>
      </c>
      <c r="P1565" t="b">
        <v>0</v>
      </c>
      <c r="Q1565" s="8">
        <f t="shared" si="123"/>
        <v>1.4166666666666666E-2</v>
      </c>
      <c r="R1565" s="10">
        <f t="shared" si="124"/>
        <v>42.5</v>
      </c>
      <c r="S1565" t="s">
        <v>8290</v>
      </c>
      <c r="T1565" t="s">
        <v>8323</v>
      </c>
      <c r="U1565" t="s">
        <v>8345</v>
      </c>
    </row>
    <row r="1566" spans="1:21" ht="43.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s="6">
        <f t="shared" si="120"/>
        <v>42121.033668981479</v>
      </c>
      <c r="L1566" s="6">
        <f t="shared" si="121"/>
        <v>42152.503472222219</v>
      </c>
      <c r="M1566" s="15">
        <f t="shared" si="122"/>
        <v>2015</v>
      </c>
      <c r="N1566" t="b">
        <v>0</v>
      </c>
      <c r="O1566">
        <v>1</v>
      </c>
      <c r="P1566" t="b">
        <v>0</v>
      </c>
      <c r="Q1566" s="8">
        <f t="shared" si="123"/>
        <v>1E-3</v>
      </c>
      <c r="R1566" s="10">
        <f t="shared" si="124"/>
        <v>10</v>
      </c>
      <c r="S1566" t="s">
        <v>8290</v>
      </c>
      <c r="T1566" t="s">
        <v>8323</v>
      </c>
      <c r="U1566" t="s">
        <v>8345</v>
      </c>
    </row>
    <row r="1567" spans="1:21" ht="43.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s="6">
        <f t="shared" si="120"/>
        <v>40672.396539351852</v>
      </c>
      <c r="L1567" s="6">
        <f t="shared" si="121"/>
        <v>40702.396539351852</v>
      </c>
      <c r="M1567" s="15">
        <f t="shared" si="122"/>
        <v>2011</v>
      </c>
      <c r="N1567" t="b">
        <v>0</v>
      </c>
      <c r="O1567">
        <v>1</v>
      </c>
      <c r="P1567" t="b">
        <v>0</v>
      </c>
      <c r="Q1567" s="8">
        <f t="shared" si="123"/>
        <v>2.5000000000000001E-2</v>
      </c>
      <c r="R1567" s="10">
        <f t="shared" si="124"/>
        <v>100</v>
      </c>
      <c r="S1567" t="s">
        <v>8290</v>
      </c>
      <c r="T1567" t="s">
        <v>8323</v>
      </c>
      <c r="U1567" t="s">
        <v>8345</v>
      </c>
    </row>
    <row r="1568" spans="1:21" ht="43.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s="6">
        <f t="shared" si="120"/>
        <v>42549.583379629628</v>
      </c>
      <c r="L1568" s="6">
        <f t="shared" si="121"/>
        <v>42578.583333333336</v>
      </c>
      <c r="M1568" s="15">
        <f t="shared" si="122"/>
        <v>2016</v>
      </c>
      <c r="N1568" t="b">
        <v>0</v>
      </c>
      <c r="O1568">
        <v>59</v>
      </c>
      <c r="P1568" t="b">
        <v>0</v>
      </c>
      <c r="Q1568" s="8">
        <f t="shared" si="123"/>
        <v>0.21249999999999999</v>
      </c>
      <c r="R1568" s="10">
        <f t="shared" si="124"/>
        <v>108.05084745762711</v>
      </c>
      <c r="S1568" t="s">
        <v>8290</v>
      </c>
      <c r="T1568" t="s">
        <v>8323</v>
      </c>
      <c r="U1568" t="s">
        <v>8345</v>
      </c>
    </row>
    <row r="1569" spans="1:21" ht="43.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s="6">
        <f t="shared" si="120"/>
        <v>41671.603530092594</v>
      </c>
      <c r="L1569" s="6">
        <f t="shared" si="121"/>
        <v>41686.666666666664</v>
      </c>
      <c r="M1569" s="15">
        <f t="shared" si="122"/>
        <v>2014</v>
      </c>
      <c r="N1569" t="b">
        <v>0</v>
      </c>
      <c r="O1569">
        <v>13</v>
      </c>
      <c r="P1569" t="b">
        <v>0</v>
      </c>
      <c r="Q1569" s="8">
        <f t="shared" si="123"/>
        <v>4.1176470588235294E-2</v>
      </c>
      <c r="R1569" s="10">
        <f t="shared" si="124"/>
        <v>26.923076923076923</v>
      </c>
      <c r="S1569" t="s">
        <v>8290</v>
      </c>
      <c r="T1569" t="s">
        <v>8323</v>
      </c>
      <c r="U1569" t="s">
        <v>8345</v>
      </c>
    </row>
    <row r="1570" spans="1:21" ht="43.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s="6">
        <f t="shared" si="120"/>
        <v>41961.728993055549</v>
      </c>
      <c r="L1570" s="6">
        <f t="shared" si="121"/>
        <v>41996.728993055549</v>
      </c>
      <c r="M1570" s="15">
        <f t="shared" si="122"/>
        <v>2014</v>
      </c>
      <c r="N1570" t="b">
        <v>0</v>
      </c>
      <c r="O1570">
        <v>22</v>
      </c>
      <c r="P1570" t="b">
        <v>0</v>
      </c>
      <c r="Q1570" s="8">
        <f t="shared" si="123"/>
        <v>0.13639999999999999</v>
      </c>
      <c r="R1570" s="10">
        <f t="shared" si="124"/>
        <v>155</v>
      </c>
      <c r="S1570" t="s">
        <v>8290</v>
      </c>
      <c r="T1570" t="s">
        <v>8323</v>
      </c>
      <c r="U1570" t="s">
        <v>8345</v>
      </c>
    </row>
    <row r="1571" spans="1:21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s="6">
        <f t="shared" si="120"/>
        <v>41389.346226851849</v>
      </c>
      <c r="L1571" s="6">
        <f t="shared" si="121"/>
        <v>41419.346226851849</v>
      </c>
      <c r="M1571" s="15">
        <f t="shared" si="122"/>
        <v>2013</v>
      </c>
      <c r="N1571" t="b">
        <v>0</v>
      </c>
      <c r="O1571">
        <v>0</v>
      </c>
      <c r="P1571" t="b">
        <v>0</v>
      </c>
      <c r="Q1571" s="8">
        <f t="shared" si="123"/>
        <v>0</v>
      </c>
      <c r="R1571" s="10">
        <f t="shared" si="124"/>
        <v>0</v>
      </c>
      <c r="S1571" t="s">
        <v>8290</v>
      </c>
      <c r="T1571" t="s">
        <v>8323</v>
      </c>
      <c r="U1571" t="s">
        <v>8345</v>
      </c>
    </row>
    <row r="1572" spans="1:21" ht="29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s="6">
        <f t="shared" si="120"/>
        <v>42438.480115740742</v>
      </c>
      <c r="L1572" s="6">
        <f t="shared" si="121"/>
        <v>42468.43844907407</v>
      </c>
      <c r="M1572" s="15">
        <f t="shared" si="122"/>
        <v>2016</v>
      </c>
      <c r="N1572" t="b">
        <v>0</v>
      </c>
      <c r="O1572">
        <v>52</v>
      </c>
      <c r="P1572" t="b">
        <v>0</v>
      </c>
      <c r="Q1572" s="8">
        <f t="shared" si="123"/>
        <v>0.41399999999999998</v>
      </c>
      <c r="R1572" s="10">
        <f t="shared" si="124"/>
        <v>47.769230769230766</v>
      </c>
      <c r="S1572" t="s">
        <v>8290</v>
      </c>
      <c r="T1572" t="s">
        <v>8323</v>
      </c>
      <c r="U1572" t="s">
        <v>8345</v>
      </c>
    </row>
    <row r="1573" spans="1:21" ht="58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s="6">
        <f t="shared" si="120"/>
        <v>42144.43614583333</v>
      </c>
      <c r="L1573" s="6">
        <f t="shared" si="121"/>
        <v>42174.43614583333</v>
      </c>
      <c r="M1573" s="15">
        <f t="shared" si="122"/>
        <v>2015</v>
      </c>
      <c r="N1573" t="b">
        <v>0</v>
      </c>
      <c r="O1573">
        <v>4</v>
      </c>
      <c r="P1573" t="b">
        <v>0</v>
      </c>
      <c r="Q1573" s="8">
        <f t="shared" si="123"/>
        <v>6.6115702479338841E-3</v>
      </c>
      <c r="R1573" s="10">
        <f t="shared" si="124"/>
        <v>20</v>
      </c>
      <c r="S1573" t="s">
        <v>8290</v>
      </c>
      <c r="T1573" t="s">
        <v>8323</v>
      </c>
      <c r="U1573" t="s">
        <v>8345</v>
      </c>
    </row>
    <row r="1574" spans="1:21" ht="43.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s="6">
        <f t="shared" si="120"/>
        <v>42403.699756944443</v>
      </c>
      <c r="L1574" s="6">
        <f t="shared" si="121"/>
        <v>42428.665972222218</v>
      </c>
      <c r="M1574" s="15">
        <f t="shared" si="122"/>
        <v>2016</v>
      </c>
      <c r="N1574" t="b">
        <v>0</v>
      </c>
      <c r="O1574">
        <v>3</v>
      </c>
      <c r="P1574" t="b">
        <v>0</v>
      </c>
      <c r="Q1574" s="8">
        <f t="shared" si="123"/>
        <v>0.05</v>
      </c>
      <c r="R1574" s="10">
        <f t="shared" si="124"/>
        <v>41.666666666666664</v>
      </c>
      <c r="S1574" t="s">
        <v>8290</v>
      </c>
      <c r="T1574" t="s">
        <v>8323</v>
      </c>
      <c r="U1574" t="s">
        <v>8345</v>
      </c>
    </row>
    <row r="1575" spans="1:21" ht="43.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s="6">
        <f t="shared" si="120"/>
        <v>42785.666689814818</v>
      </c>
      <c r="L1575" s="6">
        <f t="shared" si="121"/>
        <v>42825.832638888889</v>
      </c>
      <c r="M1575" s="15">
        <f t="shared" si="122"/>
        <v>2017</v>
      </c>
      <c r="N1575" t="b">
        <v>0</v>
      </c>
      <c r="O1575">
        <v>3</v>
      </c>
      <c r="P1575" t="b">
        <v>0</v>
      </c>
      <c r="Q1575" s="8">
        <f t="shared" si="123"/>
        <v>2.4777777777777777E-2</v>
      </c>
      <c r="R1575" s="10">
        <f t="shared" si="124"/>
        <v>74.333333333333329</v>
      </c>
      <c r="S1575" t="s">
        <v>8290</v>
      </c>
      <c r="T1575" t="s">
        <v>8323</v>
      </c>
      <c r="U1575" t="s">
        <v>8345</v>
      </c>
    </row>
    <row r="1576" spans="1:21" ht="43.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s="6">
        <f t="shared" si="120"/>
        <v>42017.594085648147</v>
      </c>
      <c r="L1576" s="6">
        <f t="shared" si="121"/>
        <v>42052.594085648147</v>
      </c>
      <c r="M1576" s="15">
        <f t="shared" si="122"/>
        <v>2015</v>
      </c>
      <c r="N1576" t="b">
        <v>0</v>
      </c>
      <c r="O1576">
        <v>6</v>
      </c>
      <c r="P1576" t="b">
        <v>0</v>
      </c>
      <c r="Q1576" s="8">
        <f t="shared" si="123"/>
        <v>5.0599999999999999E-2</v>
      </c>
      <c r="R1576" s="10">
        <f t="shared" si="124"/>
        <v>84.333333333333329</v>
      </c>
      <c r="S1576" t="s">
        <v>8290</v>
      </c>
      <c r="T1576" t="s">
        <v>8323</v>
      </c>
      <c r="U1576" t="s">
        <v>8345</v>
      </c>
    </row>
    <row r="1577" spans="1:21" ht="43.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s="6">
        <f t="shared" si="120"/>
        <v>41799.190925925919</v>
      </c>
      <c r="L1577" s="6">
        <f t="shared" si="121"/>
        <v>41829.190925925919</v>
      </c>
      <c r="M1577" s="15">
        <f t="shared" si="122"/>
        <v>2014</v>
      </c>
      <c r="N1577" t="b">
        <v>0</v>
      </c>
      <c r="O1577">
        <v>35</v>
      </c>
      <c r="P1577" t="b">
        <v>0</v>
      </c>
      <c r="Q1577" s="8">
        <f t="shared" si="123"/>
        <v>0.2291</v>
      </c>
      <c r="R1577" s="10">
        <f t="shared" si="124"/>
        <v>65.457142857142856</v>
      </c>
      <c r="S1577" t="s">
        <v>8290</v>
      </c>
      <c r="T1577" t="s">
        <v>8323</v>
      </c>
      <c r="U1577" t="s">
        <v>8345</v>
      </c>
    </row>
    <row r="1578" spans="1:21" ht="29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s="6">
        <f t="shared" si="120"/>
        <v>42140.545925925922</v>
      </c>
      <c r="L1578" s="6">
        <f t="shared" si="121"/>
        <v>42185.545925925922</v>
      </c>
      <c r="M1578" s="15">
        <f t="shared" si="122"/>
        <v>2015</v>
      </c>
      <c r="N1578" t="b">
        <v>0</v>
      </c>
      <c r="O1578">
        <v>10</v>
      </c>
      <c r="P1578" t="b">
        <v>0</v>
      </c>
      <c r="Q1578" s="8">
        <f t="shared" si="123"/>
        <v>0.13</v>
      </c>
      <c r="R1578" s="10">
        <f t="shared" si="124"/>
        <v>65</v>
      </c>
      <c r="S1578" t="s">
        <v>8290</v>
      </c>
      <c r="T1578" t="s">
        <v>8323</v>
      </c>
      <c r="U1578" t="s">
        <v>8345</v>
      </c>
    </row>
    <row r="1579" spans="1:21" ht="43.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s="6">
        <f t="shared" si="120"/>
        <v>41054.514444444438</v>
      </c>
      <c r="L1579" s="6">
        <f t="shared" si="121"/>
        <v>41114.514444444438</v>
      </c>
      <c r="M1579" s="15">
        <f t="shared" si="122"/>
        <v>2012</v>
      </c>
      <c r="N1579" t="b">
        <v>0</v>
      </c>
      <c r="O1579">
        <v>2</v>
      </c>
      <c r="P1579" t="b">
        <v>0</v>
      </c>
      <c r="Q1579" s="8">
        <f t="shared" si="123"/>
        <v>5.4999999999999997E-3</v>
      </c>
      <c r="R1579" s="10">
        <f t="shared" si="124"/>
        <v>27.5</v>
      </c>
      <c r="S1579" t="s">
        <v>8290</v>
      </c>
      <c r="T1579" t="s">
        <v>8323</v>
      </c>
      <c r="U1579" t="s">
        <v>8345</v>
      </c>
    </row>
    <row r="1580" spans="1:21" ht="58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s="6">
        <f t="shared" si="120"/>
        <v>40398.732534722221</v>
      </c>
      <c r="L1580" s="6">
        <f t="shared" si="121"/>
        <v>40422.75</v>
      </c>
      <c r="M1580" s="15">
        <f t="shared" si="122"/>
        <v>2010</v>
      </c>
      <c r="N1580" t="b">
        <v>0</v>
      </c>
      <c r="O1580">
        <v>4</v>
      </c>
      <c r="P1580" t="b">
        <v>0</v>
      </c>
      <c r="Q1580" s="8">
        <f t="shared" si="123"/>
        <v>0.10806536636794939</v>
      </c>
      <c r="R1580" s="10">
        <f t="shared" si="124"/>
        <v>51.25</v>
      </c>
      <c r="S1580" t="s">
        <v>8290</v>
      </c>
      <c r="T1580" t="s">
        <v>8323</v>
      </c>
      <c r="U1580" t="s">
        <v>8345</v>
      </c>
    </row>
    <row r="1581" spans="1:21" ht="29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s="6">
        <f t="shared" si="120"/>
        <v>41481.663090277776</v>
      </c>
      <c r="L1581" s="6">
        <f t="shared" si="121"/>
        <v>41514.663090277776</v>
      </c>
      <c r="M1581" s="15">
        <f t="shared" si="122"/>
        <v>2013</v>
      </c>
      <c r="N1581" t="b">
        <v>0</v>
      </c>
      <c r="O1581">
        <v>2</v>
      </c>
      <c r="P1581" t="b">
        <v>0</v>
      </c>
      <c r="Q1581" s="8">
        <f t="shared" si="123"/>
        <v>8.4008400840084006E-3</v>
      </c>
      <c r="R1581" s="10">
        <f t="shared" si="124"/>
        <v>14</v>
      </c>
      <c r="S1581" t="s">
        <v>8290</v>
      </c>
      <c r="T1581" t="s">
        <v>8323</v>
      </c>
      <c r="U1581" t="s">
        <v>8345</v>
      </c>
    </row>
    <row r="1582" spans="1:21" ht="43.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s="6">
        <f t="shared" si="120"/>
        <v>40989.716736111106</v>
      </c>
      <c r="L1582" s="6">
        <f t="shared" si="121"/>
        <v>41049.716736111106</v>
      </c>
      <c r="M1582" s="15">
        <f t="shared" si="122"/>
        <v>2012</v>
      </c>
      <c r="N1582" t="b">
        <v>0</v>
      </c>
      <c r="O1582">
        <v>0</v>
      </c>
      <c r="P1582" t="b">
        <v>0</v>
      </c>
      <c r="Q1582" s="8">
        <f t="shared" si="123"/>
        <v>0</v>
      </c>
      <c r="R1582" s="10">
        <f t="shared" si="124"/>
        <v>0</v>
      </c>
      <c r="S1582" t="s">
        <v>8290</v>
      </c>
      <c r="T1582" t="s">
        <v>8323</v>
      </c>
      <c r="U1582" t="s">
        <v>8345</v>
      </c>
    </row>
    <row r="1583" spans="1:21" ht="43.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s="6">
        <f t="shared" si="120"/>
        <v>42325.115624999999</v>
      </c>
      <c r="L1583" s="6">
        <f t="shared" si="121"/>
        <v>42357.115624999999</v>
      </c>
      <c r="M1583" s="15">
        <f t="shared" si="122"/>
        <v>2015</v>
      </c>
      <c r="N1583" t="b">
        <v>0</v>
      </c>
      <c r="O1583">
        <v>1</v>
      </c>
      <c r="P1583" t="b">
        <v>0</v>
      </c>
      <c r="Q1583" s="8">
        <f t="shared" si="123"/>
        <v>5.0000000000000001E-3</v>
      </c>
      <c r="R1583" s="10">
        <f t="shared" si="124"/>
        <v>5</v>
      </c>
      <c r="S1583" t="s">
        <v>8291</v>
      </c>
      <c r="T1583" t="s">
        <v>8339</v>
      </c>
      <c r="U1583" t="s">
        <v>8346</v>
      </c>
    </row>
    <row r="1584" spans="1:21" ht="29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s="6">
        <f t="shared" si="120"/>
        <v>42246.456631944442</v>
      </c>
      <c r="L1584" s="6">
        <f t="shared" si="121"/>
        <v>42303.555555555555</v>
      </c>
      <c r="M1584" s="15">
        <f t="shared" si="122"/>
        <v>2015</v>
      </c>
      <c r="N1584" t="b">
        <v>0</v>
      </c>
      <c r="O1584">
        <v>3</v>
      </c>
      <c r="P1584" t="b">
        <v>0</v>
      </c>
      <c r="Q1584" s="8">
        <f t="shared" si="123"/>
        <v>9.2999999999999999E-2</v>
      </c>
      <c r="R1584" s="10">
        <f t="shared" si="124"/>
        <v>31</v>
      </c>
      <c r="S1584" t="s">
        <v>8291</v>
      </c>
      <c r="T1584" t="s">
        <v>8339</v>
      </c>
      <c r="U1584" t="s">
        <v>8346</v>
      </c>
    </row>
    <row r="1585" spans="1:21" ht="58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s="6">
        <f t="shared" si="120"/>
        <v>41877.571655092594</v>
      </c>
      <c r="L1585" s="6">
        <f t="shared" si="121"/>
        <v>41907.571655092594</v>
      </c>
      <c r="M1585" s="15">
        <f t="shared" si="122"/>
        <v>2014</v>
      </c>
      <c r="N1585" t="b">
        <v>0</v>
      </c>
      <c r="O1585">
        <v>1</v>
      </c>
      <c r="P1585" t="b">
        <v>0</v>
      </c>
      <c r="Q1585" s="8">
        <f t="shared" si="123"/>
        <v>7.5000000000000002E-4</v>
      </c>
      <c r="R1585" s="10">
        <f t="shared" si="124"/>
        <v>15</v>
      </c>
      <c r="S1585" t="s">
        <v>8291</v>
      </c>
      <c r="T1585" t="s">
        <v>8339</v>
      </c>
      <c r="U1585" t="s">
        <v>8346</v>
      </c>
    </row>
    <row r="1586" spans="1:21" ht="43.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s="6">
        <f t="shared" si="120"/>
        <v>41779.315983796296</v>
      </c>
      <c r="L1586" s="6">
        <f t="shared" si="121"/>
        <v>41789.315983796296</v>
      </c>
      <c r="M1586" s="15">
        <f t="shared" si="122"/>
        <v>2014</v>
      </c>
      <c r="N1586" t="b">
        <v>0</v>
      </c>
      <c r="O1586">
        <v>0</v>
      </c>
      <c r="P1586" t="b">
        <v>0</v>
      </c>
      <c r="Q1586" s="8">
        <f t="shared" si="123"/>
        <v>0</v>
      </c>
      <c r="R1586" s="10">
        <f t="shared" si="124"/>
        <v>0</v>
      </c>
      <c r="S1586" t="s">
        <v>8291</v>
      </c>
      <c r="T1586" t="s">
        <v>8339</v>
      </c>
      <c r="U1586" t="s">
        <v>8346</v>
      </c>
    </row>
    <row r="1587" spans="1:21" ht="58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s="6">
        <f t="shared" si="120"/>
        <v>42707.562129629623</v>
      </c>
      <c r="L1587" s="6">
        <f t="shared" si="121"/>
        <v>42729.124999999993</v>
      </c>
      <c r="M1587" s="15">
        <f t="shared" si="122"/>
        <v>2016</v>
      </c>
      <c r="N1587" t="b">
        <v>0</v>
      </c>
      <c r="O1587">
        <v>12</v>
      </c>
      <c r="P1587" t="b">
        <v>0</v>
      </c>
      <c r="Q1587" s="8">
        <f t="shared" si="123"/>
        <v>0.79</v>
      </c>
      <c r="R1587" s="10">
        <f t="shared" si="124"/>
        <v>131.66666666666666</v>
      </c>
      <c r="S1587" t="s">
        <v>8291</v>
      </c>
      <c r="T1587" t="s">
        <v>8339</v>
      </c>
      <c r="U1587" t="s">
        <v>8346</v>
      </c>
    </row>
    <row r="1588" spans="1:21" ht="29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s="6">
        <f t="shared" si="120"/>
        <v>42068.771087962959</v>
      </c>
      <c r="L1588" s="6">
        <f t="shared" si="121"/>
        <v>42098.729421296295</v>
      </c>
      <c r="M1588" s="15">
        <f t="shared" si="122"/>
        <v>2015</v>
      </c>
      <c r="N1588" t="b">
        <v>0</v>
      </c>
      <c r="O1588">
        <v>0</v>
      </c>
      <c r="P1588" t="b">
        <v>0</v>
      </c>
      <c r="Q1588" s="8">
        <f t="shared" si="123"/>
        <v>0</v>
      </c>
      <c r="R1588" s="10">
        <f t="shared" si="124"/>
        <v>0</v>
      </c>
      <c r="S1588" t="s">
        <v>8291</v>
      </c>
      <c r="T1588" t="s">
        <v>8339</v>
      </c>
      <c r="U1588" t="s">
        <v>8346</v>
      </c>
    </row>
    <row r="1589" spans="1:21" ht="58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s="6">
        <f t="shared" si="120"/>
        <v>41956.617650462962</v>
      </c>
      <c r="L1589" s="6">
        <f t="shared" si="121"/>
        <v>41986.617650462962</v>
      </c>
      <c r="M1589" s="15">
        <f t="shared" si="122"/>
        <v>2014</v>
      </c>
      <c r="N1589" t="b">
        <v>0</v>
      </c>
      <c r="O1589">
        <v>1</v>
      </c>
      <c r="P1589" t="b">
        <v>0</v>
      </c>
      <c r="Q1589" s="8">
        <f t="shared" si="123"/>
        <v>1.3333333333333334E-4</v>
      </c>
      <c r="R1589" s="10">
        <f t="shared" si="124"/>
        <v>1</v>
      </c>
      <c r="S1589" t="s">
        <v>8291</v>
      </c>
      <c r="T1589" t="s">
        <v>8339</v>
      </c>
      <c r="U1589" t="s">
        <v>8346</v>
      </c>
    </row>
    <row r="1590" spans="1:21" ht="29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s="6">
        <f t="shared" si="120"/>
        <v>42004.916655092595</v>
      </c>
      <c r="L1590" s="6">
        <f t="shared" si="121"/>
        <v>42035.508333333331</v>
      </c>
      <c r="M1590" s="15">
        <f t="shared" si="122"/>
        <v>2014</v>
      </c>
      <c r="N1590" t="b">
        <v>0</v>
      </c>
      <c r="O1590">
        <v>0</v>
      </c>
      <c r="P1590" t="b">
        <v>0</v>
      </c>
      <c r="Q1590" s="8">
        <f t="shared" si="123"/>
        <v>0</v>
      </c>
      <c r="R1590" s="10">
        <f t="shared" si="124"/>
        <v>0</v>
      </c>
      <c r="S1590" t="s">
        <v>8291</v>
      </c>
      <c r="T1590" t="s">
        <v>8339</v>
      </c>
      <c r="U1590" t="s">
        <v>8346</v>
      </c>
    </row>
    <row r="1591" spans="1:21" ht="43.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s="6">
        <f t="shared" si="120"/>
        <v>42256.651458333326</v>
      </c>
      <c r="L1591" s="6">
        <f t="shared" si="121"/>
        <v>42286.651458333326</v>
      </c>
      <c r="M1591" s="15">
        <f t="shared" si="122"/>
        <v>2015</v>
      </c>
      <c r="N1591" t="b">
        <v>0</v>
      </c>
      <c r="O1591">
        <v>0</v>
      </c>
      <c r="P1591" t="b">
        <v>0</v>
      </c>
      <c r="Q1591" s="8">
        <f t="shared" si="123"/>
        <v>0</v>
      </c>
      <c r="R1591" s="10">
        <f t="shared" si="124"/>
        <v>0</v>
      </c>
      <c r="S1591" t="s">
        <v>8291</v>
      </c>
      <c r="T1591" t="s">
        <v>8339</v>
      </c>
      <c r="U1591" t="s">
        <v>8346</v>
      </c>
    </row>
    <row r="1592" spans="1:21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s="6">
        <f t="shared" si="120"/>
        <v>42240.523888888885</v>
      </c>
      <c r="L1592" s="6">
        <f t="shared" si="121"/>
        <v>42270.523888888885</v>
      </c>
      <c r="M1592" s="15">
        <f t="shared" si="122"/>
        <v>2015</v>
      </c>
      <c r="N1592" t="b">
        <v>0</v>
      </c>
      <c r="O1592">
        <v>2</v>
      </c>
      <c r="P1592" t="b">
        <v>0</v>
      </c>
      <c r="Q1592" s="8">
        <f t="shared" si="123"/>
        <v>1.7000000000000001E-2</v>
      </c>
      <c r="R1592" s="10">
        <f t="shared" si="124"/>
        <v>510</v>
      </c>
      <c r="S1592" t="s">
        <v>8291</v>
      </c>
      <c r="T1592" t="s">
        <v>8339</v>
      </c>
      <c r="U1592" t="s">
        <v>8346</v>
      </c>
    </row>
    <row r="1593" spans="1:21" ht="58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s="6">
        <f t="shared" si="120"/>
        <v>42433.392835648141</v>
      </c>
      <c r="L1593" s="6">
        <f t="shared" si="121"/>
        <v>42463.351168981484</v>
      </c>
      <c r="M1593" s="15">
        <f t="shared" si="122"/>
        <v>2016</v>
      </c>
      <c r="N1593" t="b">
        <v>0</v>
      </c>
      <c r="O1593">
        <v>92</v>
      </c>
      <c r="P1593" t="b">
        <v>0</v>
      </c>
      <c r="Q1593" s="8">
        <f t="shared" si="123"/>
        <v>0.29228571428571426</v>
      </c>
      <c r="R1593" s="10">
        <f t="shared" si="124"/>
        <v>44.478260869565219</v>
      </c>
      <c r="S1593" t="s">
        <v>8291</v>
      </c>
      <c r="T1593" t="s">
        <v>8339</v>
      </c>
      <c r="U1593" t="s">
        <v>8346</v>
      </c>
    </row>
    <row r="1594" spans="1:21" ht="29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s="6">
        <f t="shared" si="120"/>
        <v>42045.73940972222</v>
      </c>
      <c r="L1594" s="6">
        <f t="shared" si="121"/>
        <v>42090.697743055549</v>
      </c>
      <c r="M1594" s="15">
        <f t="shared" si="122"/>
        <v>2015</v>
      </c>
      <c r="N1594" t="b">
        <v>0</v>
      </c>
      <c r="O1594">
        <v>0</v>
      </c>
      <c r="P1594" t="b">
        <v>0</v>
      </c>
      <c r="Q1594" s="8">
        <f t="shared" si="123"/>
        <v>0</v>
      </c>
      <c r="R1594" s="10">
        <f t="shared" si="124"/>
        <v>0</v>
      </c>
      <c r="S1594" t="s">
        <v>8291</v>
      </c>
      <c r="T1594" t="s">
        <v>8339</v>
      </c>
      <c r="U1594" t="s">
        <v>8346</v>
      </c>
    </row>
    <row r="1595" spans="1:21" ht="29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s="6">
        <f t="shared" si="120"/>
        <v>42033.51221064815</v>
      </c>
      <c r="L1595" s="6">
        <f t="shared" si="121"/>
        <v>42063.51221064815</v>
      </c>
      <c r="M1595" s="15">
        <f t="shared" si="122"/>
        <v>2015</v>
      </c>
      <c r="N1595" t="b">
        <v>0</v>
      </c>
      <c r="O1595">
        <v>3</v>
      </c>
      <c r="P1595" t="b">
        <v>0</v>
      </c>
      <c r="Q1595" s="8">
        <f t="shared" si="123"/>
        <v>1.3636363636363637E-4</v>
      </c>
      <c r="R1595" s="10">
        <f t="shared" si="124"/>
        <v>1</v>
      </c>
      <c r="S1595" t="s">
        <v>8291</v>
      </c>
      <c r="T1595" t="s">
        <v>8339</v>
      </c>
      <c r="U1595" t="s">
        <v>8346</v>
      </c>
    </row>
    <row r="1596" spans="1:21" ht="29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s="6">
        <f t="shared" si="120"/>
        <v>42445.379421296289</v>
      </c>
      <c r="L1596" s="6">
        <f t="shared" si="121"/>
        <v>42505.347916666666</v>
      </c>
      <c r="M1596" s="15">
        <f t="shared" si="122"/>
        <v>2016</v>
      </c>
      <c r="N1596" t="b">
        <v>0</v>
      </c>
      <c r="O1596">
        <v>10</v>
      </c>
      <c r="P1596" t="b">
        <v>0</v>
      </c>
      <c r="Q1596" s="8">
        <f t="shared" si="123"/>
        <v>0.20499999999999999</v>
      </c>
      <c r="R1596" s="10">
        <f t="shared" si="124"/>
        <v>20.5</v>
      </c>
      <c r="S1596" t="s">
        <v>8291</v>
      </c>
      <c r="T1596" t="s">
        <v>8339</v>
      </c>
      <c r="U1596" t="s">
        <v>8346</v>
      </c>
    </row>
    <row r="1597" spans="1:21" ht="43.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s="6">
        <f t="shared" si="120"/>
        <v>41779.71675925926</v>
      </c>
      <c r="L1597" s="6">
        <f t="shared" si="121"/>
        <v>41808.509027777771</v>
      </c>
      <c r="M1597" s="15">
        <f t="shared" si="122"/>
        <v>2014</v>
      </c>
      <c r="N1597" t="b">
        <v>0</v>
      </c>
      <c r="O1597">
        <v>7</v>
      </c>
      <c r="P1597" t="b">
        <v>0</v>
      </c>
      <c r="Q1597" s="8">
        <f t="shared" si="123"/>
        <v>2.8E-3</v>
      </c>
      <c r="R1597" s="10">
        <f t="shared" si="124"/>
        <v>40</v>
      </c>
      <c r="S1597" t="s">
        <v>8291</v>
      </c>
      <c r="T1597" t="s">
        <v>8339</v>
      </c>
      <c r="U1597" t="s">
        <v>8346</v>
      </c>
    </row>
    <row r="1598" spans="1:21" ht="43.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s="6">
        <f t="shared" si="120"/>
        <v>41941.096863425926</v>
      </c>
      <c r="L1598" s="6">
        <f t="shared" si="121"/>
        <v>41986.13853009259</v>
      </c>
      <c r="M1598" s="15">
        <f t="shared" si="122"/>
        <v>2014</v>
      </c>
      <c r="N1598" t="b">
        <v>0</v>
      </c>
      <c r="O1598">
        <v>3</v>
      </c>
      <c r="P1598" t="b">
        <v>0</v>
      </c>
      <c r="Q1598" s="8">
        <f t="shared" si="123"/>
        <v>2.3076923076923078E-2</v>
      </c>
      <c r="R1598" s="10">
        <f t="shared" si="124"/>
        <v>25</v>
      </c>
      <c r="S1598" t="s">
        <v>8291</v>
      </c>
      <c r="T1598" t="s">
        <v>8339</v>
      </c>
      <c r="U1598" t="s">
        <v>8346</v>
      </c>
    </row>
    <row r="1599" spans="1:21" ht="43.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s="6">
        <f t="shared" si="120"/>
        <v>42603.020798611113</v>
      </c>
      <c r="L1599" s="6">
        <f t="shared" si="121"/>
        <v>42633.020798611113</v>
      </c>
      <c r="M1599" s="15">
        <f t="shared" si="122"/>
        <v>2016</v>
      </c>
      <c r="N1599" t="b">
        <v>0</v>
      </c>
      <c r="O1599">
        <v>0</v>
      </c>
      <c r="P1599" t="b">
        <v>0</v>
      </c>
      <c r="Q1599" s="8">
        <f t="shared" si="123"/>
        <v>0</v>
      </c>
      <c r="R1599" s="10">
        <f t="shared" si="124"/>
        <v>0</v>
      </c>
      <c r="S1599" t="s">
        <v>8291</v>
      </c>
      <c r="T1599" t="s">
        <v>8339</v>
      </c>
      <c r="U1599" t="s">
        <v>8346</v>
      </c>
    </row>
    <row r="1600" spans="1:21" ht="58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s="6">
        <f t="shared" si="120"/>
        <v>42151.334004629629</v>
      </c>
      <c r="L1600" s="6">
        <f t="shared" si="121"/>
        <v>42211.334004629629</v>
      </c>
      <c r="M1600" s="15">
        <f t="shared" si="122"/>
        <v>2015</v>
      </c>
      <c r="N1600" t="b">
        <v>0</v>
      </c>
      <c r="O1600">
        <v>1</v>
      </c>
      <c r="P1600" t="b">
        <v>0</v>
      </c>
      <c r="Q1600" s="8">
        <f t="shared" si="123"/>
        <v>1.25E-3</v>
      </c>
      <c r="R1600" s="10">
        <f t="shared" si="124"/>
        <v>1</v>
      </c>
      <c r="S1600" t="s">
        <v>8291</v>
      </c>
      <c r="T1600" t="s">
        <v>8339</v>
      </c>
      <c r="U1600" t="s">
        <v>8346</v>
      </c>
    </row>
    <row r="1601" spans="1:21" ht="43.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s="6">
        <f t="shared" si="120"/>
        <v>42438.205740740734</v>
      </c>
      <c r="L1601" s="6">
        <f t="shared" si="121"/>
        <v>42468.164074074077</v>
      </c>
      <c r="M1601" s="15">
        <f t="shared" si="122"/>
        <v>2016</v>
      </c>
      <c r="N1601" t="b">
        <v>0</v>
      </c>
      <c r="O1601">
        <v>0</v>
      </c>
      <c r="P1601" t="b">
        <v>0</v>
      </c>
      <c r="Q1601" s="8">
        <f t="shared" si="123"/>
        <v>0</v>
      </c>
      <c r="R1601" s="10">
        <f t="shared" si="124"/>
        <v>0</v>
      </c>
      <c r="S1601" t="s">
        <v>8291</v>
      </c>
      <c r="T1601" t="s">
        <v>8339</v>
      </c>
      <c r="U1601" t="s">
        <v>8346</v>
      </c>
    </row>
    <row r="1602" spans="1:21" ht="58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s="6">
        <f t="shared" si="120"/>
        <v>41790.723981481475</v>
      </c>
      <c r="L1602" s="6">
        <f t="shared" si="121"/>
        <v>41834.882638888885</v>
      </c>
      <c r="M1602" s="15">
        <f t="shared" si="122"/>
        <v>2014</v>
      </c>
      <c r="N1602" t="b">
        <v>0</v>
      </c>
      <c r="O1602">
        <v>9</v>
      </c>
      <c r="P1602" t="b">
        <v>0</v>
      </c>
      <c r="Q1602" s="8">
        <f t="shared" si="123"/>
        <v>7.3400000000000007E-2</v>
      </c>
      <c r="R1602" s="10">
        <f t="shared" si="124"/>
        <v>40.777777777777779</v>
      </c>
      <c r="S1602" t="s">
        <v>8291</v>
      </c>
      <c r="T1602" t="s">
        <v>8339</v>
      </c>
      <c r="U1602" t="s">
        <v>8346</v>
      </c>
    </row>
    <row r="1603" spans="1:21" ht="43.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s="6">
        <f t="shared" ref="K1603:K1666" si="125">(J1603/86400)+25569+(-8/24)</f>
        <v>40637.759641203702</v>
      </c>
      <c r="L1603" s="6">
        <f t="shared" ref="L1603:L1666" si="126">(I1603/86400)+25569+(-8/24)</f>
        <v>40667.759641203702</v>
      </c>
      <c r="M1603" s="15">
        <f t="shared" ref="M1603:M1666" si="127">YEAR(K1603)</f>
        <v>2011</v>
      </c>
      <c r="N1603" t="b">
        <v>0</v>
      </c>
      <c r="O1603">
        <v>56</v>
      </c>
      <c r="P1603" t="b">
        <v>1</v>
      </c>
      <c r="Q1603" s="8">
        <f t="shared" ref="Q1603:Q1666" si="128">E1603/D1603</f>
        <v>1.082492</v>
      </c>
      <c r="R1603" s="10">
        <f t="shared" ref="R1603:R1666" si="129">IFERROR(E1603/O1603,0)</f>
        <v>48.325535714285714</v>
      </c>
      <c r="S1603" t="s">
        <v>8276</v>
      </c>
      <c r="T1603" t="s">
        <v>8326</v>
      </c>
      <c r="U1603" t="s">
        <v>8327</v>
      </c>
    </row>
    <row r="1604" spans="1:21" ht="43.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s="6">
        <f t="shared" si="125"/>
        <v>40787.964317129627</v>
      </c>
      <c r="L1604" s="6">
        <f t="shared" si="126"/>
        <v>40830.625</v>
      </c>
      <c r="M1604" s="15">
        <f t="shared" si="127"/>
        <v>2011</v>
      </c>
      <c r="N1604" t="b">
        <v>0</v>
      </c>
      <c r="O1604">
        <v>32</v>
      </c>
      <c r="P1604" t="b">
        <v>1</v>
      </c>
      <c r="Q1604" s="8">
        <f t="shared" si="128"/>
        <v>1.0016666666666667</v>
      </c>
      <c r="R1604" s="10">
        <f t="shared" si="129"/>
        <v>46.953125</v>
      </c>
      <c r="S1604" t="s">
        <v>8276</v>
      </c>
      <c r="T1604" t="s">
        <v>8326</v>
      </c>
      <c r="U1604" t="s">
        <v>8327</v>
      </c>
    </row>
    <row r="1605" spans="1:21" ht="29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s="6">
        <f t="shared" si="125"/>
        <v>40875.836331018516</v>
      </c>
      <c r="L1605" s="6">
        <f t="shared" si="126"/>
        <v>40935.836331018516</v>
      </c>
      <c r="M1605" s="15">
        <f t="shared" si="127"/>
        <v>2011</v>
      </c>
      <c r="N1605" t="b">
        <v>0</v>
      </c>
      <c r="O1605">
        <v>30</v>
      </c>
      <c r="P1605" t="b">
        <v>1</v>
      </c>
      <c r="Q1605" s="8">
        <f t="shared" si="128"/>
        <v>1.0003299999999999</v>
      </c>
      <c r="R1605" s="10">
        <f t="shared" si="129"/>
        <v>66.688666666666663</v>
      </c>
      <c r="S1605" t="s">
        <v>8276</v>
      </c>
      <c r="T1605" t="s">
        <v>8326</v>
      </c>
      <c r="U1605" t="s">
        <v>8327</v>
      </c>
    </row>
    <row r="1606" spans="1:21" ht="43.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s="6">
        <f t="shared" si="125"/>
        <v>40945.511979166666</v>
      </c>
      <c r="L1606" s="6">
        <f t="shared" si="126"/>
        <v>40985.470312500001</v>
      </c>
      <c r="M1606" s="15">
        <f t="shared" si="127"/>
        <v>2012</v>
      </c>
      <c r="N1606" t="b">
        <v>0</v>
      </c>
      <c r="O1606">
        <v>70</v>
      </c>
      <c r="P1606" t="b">
        <v>1</v>
      </c>
      <c r="Q1606" s="8">
        <f t="shared" si="128"/>
        <v>1.2210714285714286</v>
      </c>
      <c r="R1606" s="10">
        <f t="shared" si="129"/>
        <v>48.842857142857142</v>
      </c>
      <c r="S1606" t="s">
        <v>8276</v>
      </c>
      <c r="T1606" t="s">
        <v>8326</v>
      </c>
      <c r="U1606" t="s">
        <v>8327</v>
      </c>
    </row>
    <row r="1607" spans="1:21" ht="43.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s="6">
        <f t="shared" si="125"/>
        <v>40746.679548611108</v>
      </c>
      <c r="L1607" s="6">
        <f t="shared" si="126"/>
        <v>40755.958333333328</v>
      </c>
      <c r="M1607" s="15">
        <f t="shared" si="127"/>
        <v>2011</v>
      </c>
      <c r="N1607" t="b">
        <v>0</v>
      </c>
      <c r="O1607">
        <v>44</v>
      </c>
      <c r="P1607" t="b">
        <v>1</v>
      </c>
      <c r="Q1607" s="8">
        <f t="shared" si="128"/>
        <v>1.0069333333333335</v>
      </c>
      <c r="R1607" s="10">
        <f t="shared" si="129"/>
        <v>137.30909090909091</v>
      </c>
      <c r="S1607" t="s">
        <v>8276</v>
      </c>
      <c r="T1607" t="s">
        <v>8326</v>
      </c>
      <c r="U1607" t="s">
        <v>8327</v>
      </c>
    </row>
    <row r="1608" spans="1:21" ht="58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s="6">
        <f t="shared" si="125"/>
        <v>40535.778217592589</v>
      </c>
      <c r="L1608" s="6">
        <f t="shared" si="126"/>
        <v>40625.736550925925</v>
      </c>
      <c r="M1608" s="15">
        <f t="shared" si="127"/>
        <v>2010</v>
      </c>
      <c r="N1608" t="b">
        <v>0</v>
      </c>
      <c r="O1608">
        <v>92</v>
      </c>
      <c r="P1608" t="b">
        <v>1</v>
      </c>
      <c r="Q1608" s="8">
        <f t="shared" si="128"/>
        <v>1.01004125</v>
      </c>
      <c r="R1608" s="10">
        <f t="shared" si="129"/>
        <v>87.829673913043479</v>
      </c>
      <c r="S1608" t="s">
        <v>8276</v>
      </c>
      <c r="T1608" t="s">
        <v>8326</v>
      </c>
      <c r="U1608" t="s">
        <v>8327</v>
      </c>
    </row>
    <row r="1609" spans="1:21" ht="43.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s="6">
        <f t="shared" si="125"/>
        <v>41053.475127314814</v>
      </c>
      <c r="L1609" s="6">
        <f t="shared" si="126"/>
        <v>41074.475127314814</v>
      </c>
      <c r="M1609" s="15">
        <f t="shared" si="127"/>
        <v>2012</v>
      </c>
      <c r="N1609" t="b">
        <v>0</v>
      </c>
      <c r="O1609">
        <v>205</v>
      </c>
      <c r="P1609" t="b">
        <v>1</v>
      </c>
      <c r="Q1609" s="8">
        <f t="shared" si="128"/>
        <v>1.4511000000000001</v>
      </c>
      <c r="R1609" s="10">
        <f t="shared" si="129"/>
        <v>70.785365853658533</v>
      </c>
      <c r="S1609" t="s">
        <v>8276</v>
      </c>
      <c r="T1609" t="s">
        <v>8326</v>
      </c>
      <c r="U1609" t="s">
        <v>8327</v>
      </c>
    </row>
    <row r="1610" spans="1:21" ht="29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s="6">
        <f t="shared" si="125"/>
        <v>41607.497523148144</v>
      </c>
      <c r="L1610" s="6">
        <f t="shared" si="126"/>
        <v>41639.893055555549</v>
      </c>
      <c r="M1610" s="15">
        <f t="shared" si="127"/>
        <v>2013</v>
      </c>
      <c r="N1610" t="b">
        <v>0</v>
      </c>
      <c r="O1610">
        <v>23</v>
      </c>
      <c r="P1610" t="b">
        <v>1</v>
      </c>
      <c r="Q1610" s="8">
        <f t="shared" si="128"/>
        <v>1.0125</v>
      </c>
      <c r="R1610" s="10">
        <f t="shared" si="129"/>
        <v>52.826086956521742</v>
      </c>
      <c r="S1610" t="s">
        <v>8276</v>
      </c>
      <c r="T1610" t="s">
        <v>8326</v>
      </c>
      <c r="U1610" t="s">
        <v>8327</v>
      </c>
    </row>
    <row r="1611" spans="1:21" ht="43.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s="6">
        <f t="shared" si="125"/>
        <v>40795.667928240735</v>
      </c>
      <c r="L1611" s="6">
        <f t="shared" si="126"/>
        <v>40849</v>
      </c>
      <c r="M1611" s="15">
        <f t="shared" si="127"/>
        <v>2011</v>
      </c>
      <c r="N1611" t="b">
        <v>0</v>
      </c>
      <c r="O1611">
        <v>4</v>
      </c>
      <c r="P1611" t="b">
        <v>1</v>
      </c>
      <c r="Q1611" s="8">
        <f t="shared" si="128"/>
        <v>1.1833333333333333</v>
      </c>
      <c r="R1611" s="10">
        <f t="shared" si="129"/>
        <v>443.75</v>
      </c>
      <c r="S1611" t="s">
        <v>8276</v>
      </c>
      <c r="T1611" t="s">
        <v>8326</v>
      </c>
      <c r="U1611" t="s">
        <v>8327</v>
      </c>
    </row>
    <row r="1612" spans="1:21" ht="29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s="6">
        <f t="shared" si="125"/>
        <v>41228.591550925921</v>
      </c>
      <c r="L1612" s="6">
        <f t="shared" si="126"/>
        <v>41258.591550925921</v>
      </c>
      <c r="M1612" s="15">
        <f t="shared" si="127"/>
        <v>2012</v>
      </c>
      <c r="N1612" t="b">
        <v>0</v>
      </c>
      <c r="O1612">
        <v>112</v>
      </c>
      <c r="P1612" t="b">
        <v>1</v>
      </c>
      <c r="Q1612" s="8">
        <f t="shared" si="128"/>
        <v>2.7185000000000001</v>
      </c>
      <c r="R1612" s="10">
        <f t="shared" si="129"/>
        <v>48.544642857142854</v>
      </c>
      <c r="S1612" t="s">
        <v>8276</v>
      </c>
      <c r="T1612" t="s">
        <v>8326</v>
      </c>
      <c r="U1612" t="s">
        <v>8327</v>
      </c>
    </row>
    <row r="1613" spans="1:21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s="6">
        <f t="shared" si="125"/>
        <v>41408.667037037034</v>
      </c>
      <c r="L1613" s="6">
        <f t="shared" si="126"/>
        <v>41429.667037037034</v>
      </c>
      <c r="M1613" s="15">
        <f t="shared" si="127"/>
        <v>2013</v>
      </c>
      <c r="N1613" t="b">
        <v>0</v>
      </c>
      <c r="O1613">
        <v>27</v>
      </c>
      <c r="P1613" t="b">
        <v>1</v>
      </c>
      <c r="Q1613" s="8">
        <f t="shared" si="128"/>
        <v>1.25125</v>
      </c>
      <c r="R1613" s="10">
        <f t="shared" si="129"/>
        <v>37.074074074074076</v>
      </c>
      <c r="S1613" t="s">
        <v>8276</v>
      </c>
      <c r="T1613" t="s">
        <v>8326</v>
      </c>
      <c r="U1613" t="s">
        <v>8327</v>
      </c>
    </row>
    <row r="1614" spans="1:21" ht="43.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s="6">
        <f t="shared" si="125"/>
        <v>41246.541481481479</v>
      </c>
      <c r="L1614" s="6">
        <f t="shared" si="126"/>
        <v>41276.541481481479</v>
      </c>
      <c r="M1614" s="15">
        <f t="shared" si="127"/>
        <v>2012</v>
      </c>
      <c r="N1614" t="b">
        <v>0</v>
      </c>
      <c r="O1614">
        <v>11</v>
      </c>
      <c r="P1614" t="b">
        <v>1</v>
      </c>
      <c r="Q1614" s="8">
        <f t="shared" si="128"/>
        <v>1.1000000000000001</v>
      </c>
      <c r="R1614" s="10">
        <f t="shared" si="129"/>
        <v>50</v>
      </c>
      <c r="S1614" t="s">
        <v>8276</v>
      </c>
      <c r="T1614" t="s">
        <v>8326</v>
      </c>
      <c r="U1614" t="s">
        <v>8327</v>
      </c>
    </row>
    <row r="1615" spans="1:21" ht="43.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s="6">
        <f t="shared" si="125"/>
        <v>41081.736134259256</v>
      </c>
      <c r="L1615" s="6">
        <f t="shared" si="126"/>
        <v>41111.736134259256</v>
      </c>
      <c r="M1615" s="15">
        <f t="shared" si="127"/>
        <v>2012</v>
      </c>
      <c r="N1615" t="b">
        <v>0</v>
      </c>
      <c r="O1615">
        <v>26</v>
      </c>
      <c r="P1615" t="b">
        <v>1</v>
      </c>
      <c r="Q1615" s="8">
        <f t="shared" si="128"/>
        <v>1.0149999999999999</v>
      </c>
      <c r="R1615" s="10">
        <f t="shared" si="129"/>
        <v>39.03846153846154</v>
      </c>
      <c r="S1615" t="s">
        <v>8276</v>
      </c>
      <c r="T1615" t="s">
        <v>8326</v>
      </c>
      <c r="U1615" t="s">
        <v>8327</v>
      </c>
    </row>
    <row r="1616" spans="1:21" ht="43.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s="6">
        <f t="shared" si="125"/>
        <v>41794.647789351853</v>
      </c>
      <c r="L1616" s="6">
        <f t="shared" si="126"/>
        <v>41854.375</v>
      </c>
      <c r="M1616" s="15">
        <f t="shared" si="127"/>
        <v>2014</v>
      </c>
      <c r="N1616" t="b">
        <v>0</v>
      </c>
      <c r="O1616">
        <v>77</v>
      </c>
      <c r="P1616" t="b">
        <v>1</v>
      </c>
      <c r="Q1616" s="8">
        <f t="shared" si="128"/>
        <v>1.0269999999999999</v>
      </c>
      <c r="R1616" s="10">
        <f t="shared" si="129"/>
        <v>66.688311688311686</v>
      </c>
      <c r="S1616" t="s">
        <v>8276</v>
      </c>
      <c r="T1616" t="s">
        <v>8326</v>
      </c>
      <c r="U1616" t="s">
        <v>8327</v>
      </c>
    </row>
    <row r="1617" spans="1:21" ht="43.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s="6">
        <f t="shared" si="125"/>
        <v>40844.717546296291</v>
      </c>
      <c r="L1617" s="6">
        <f t="shared" si="126"/>
        <v>40889.759212962963</v>
      </c>
      <c r="M1617" s="15">
        <f t="shared" si="127"/>
        <v>2011</v>
      </c>
      <c r="N1617" t="b">
        <v>0</v>
      </c>
      <c r="O1617">
        <v>136</v>
      </c>
      <c r="P1617" t="b">
        <v>1</v>
      </c>
      <c r="Q1617" s="8">
        <f t="shared" si="128"/>
        <v>1.1412500000000001</v>
      </c>
      <c r="R1617" s="10">
        <f t="shared" si="129"/>
        <v>67.132352941176464</v>
      </c>
      <c r="S1617" t="s">
        <v>8276</v>
      </c>
      <c r="T1617" t="s">
        <v>8326</v>
      </c>
      <c r="U1617" t="s">
        <v>8327</v>
      </c>
    </row>
    <row r="1618" spans="1:21" ht="43.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s="6">
        <f t="shared" si="125"/>
        <v>41194.382187499999</v>
      </c>
      <c r="L1618" s="6">
        <f t="shared" si="126"/>
        <v>41235.583333333328</v>
      </c>
      <c r="M1618" s="15">
        <f t="shared" si="127"/>
        <v>2012</v>
      </c>
      <c r="N1618" t="b">
        <v>0</v>
      </c>
      <c r="O1618">
        <v>157</v>
      </c>
      <c r="P1618" t="b">
        <v>1</v>
      </c>
      <c r="Q1618" s="8">
        <f t="shared" si="128"/>
        <v>1.042</v>
      </c>
      <c r="R1618" s="10">
        <f t="shared" si="129"/>
        <v>66.369426751592357</v>
      </c>
      <c r="S1618" t="s">
        <v>8276</v>
      </c>
      <c r="T1618" t="s">
        <v>8326</v>
      </c>
      <c r="U1618" t="s">
        <v>8327</v>
      </c>
    </row>
    <row r="1619" spans="1:21" ht="29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s="6">
        <f t="shared" si="125"/>
        <v>41546.330879629626</v>
      </c>
      <c r="L1619" s="6">
        <f t="shared" si="126"/>
        <v>41579.458333333328</v>
      </c>
      <c r="M1619" s="15">
        <f t="shared" si="127"/>
        <v>2013</v>
      </c>
      <c r="N1619" t="b">
        <v>0</v>
      </c>
      <c r="O1619">
        <v>158</v>
      </c>
      <c r="P1619" t="b">
        <v>1</v>
      </c>
      <c r="Q1619" s="8">
        <f t="shared" si="128"/>
        <v>1.4585714285714286</v>
      </c>
      <c r="R1619" s="10">
        <f t="shared" si="129"/>
        <v>64.620253164556956</v>
      </c>
      <c r="S1619" t="s">
        <v>8276</v>
      </c>
      <c r="T1619" t="s">
        <v>8326</v>
      </c>
      <c r="U1619" t="s">
        <v>8327</v>
      </c>
    </row>
    <row r="1620" spans="1:21" ht="43.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s="6">
        <f t="shared" si="125"/>
        <v>41301.321006944439</v>
      </c>
      <c r="L1620" s="6">
        <f t="shared" si="126"/>
        <v>41341.321006944439</v>
      </c>
      <c r="M1620" s="15">
        <f t="shared" si="127"/>
        <v>2013</v>
      </c>
      <c r="N1620" t="b">
        <v>0</v>
      </c>
      <c r="O1620">
        <v>27</v>
      </c>
      <c r="P1620" t="b">
        <v>1</v>
      </c>
      <c r="Q1620" s="8">
        <f t="shared" si="128"/>
        <v>1.0506666666666666</v>
      </c>
      <c r="R1620" s="10">
        <f t="shared" si="129"/>
        <v>58.370370370370374</v>
      </c>
      <c r="S1620" t="s">
        <v>8276</v>
      </c>
      <c r="T1620" t="s">
        <v>8326</v>
      </c>
      <c r="U1620" t="s">
        <v>8327</v>
      </c>
    </row>
    <row r="1621" spans="1:21" ht="43.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s="6">
        <f t="shared" si="125"/>
        <v>41875.852847222217</v>
      </c>
      <c r="L1621" s="6">
        <f t="shared" si="126"/>
        <v>41896.852847222217</v>
      </c>
      <c r="M1621" s="15">
        <f t="shared" si="127"/>
        <v>2014</v>
      </c>
      <c r="N1621" t="b">
        <v>0</v>
      </c>
      <c r="O1621">
        <v>23</v>
      </c>
      <c r="P1621" t="b">
        <v>1</v>
      </c>
      <c r="Q1621" s="8">
        <f t="shared" si="128"/>
        <v>1.3333333333333333</v>
      </c>
      <c r="R1621" s="10">
        <f t="shared" si="129"/>
        <v>86.956521739130437</v>
      </c>
      <c r="S1621" t="s">
        <v>8276</v>
      </c>
      <c r="T1621" t="s">
        <v>8326</v>
      </c>
      <c r="U1621" t="s">
        <v>8327</v>
      </c>
    </row>
    <row r="1622" spans="1:21" ht="29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s="6">
        <f t="shared" si="125"/>
        <v>41321.006249999999</v>
      </c>
      <c r="L1622" s="6">
        <f t="shared" si="126"/>
        <v>41328.006249999999</v>
      </c>
      <c r="M1622" s="15">
        <f t="shared" si="127"/>
        <v>2013</v>
      </c>
      <c r="N1622" t="b">
        <v>0</v>
      </c>
      <c r="O1622">
        <v>17</v>
      </c>
      <c r="P1622" t="b">
        <v>1</v>
      </c>
      <c r="Q1622" s="8">
        <f t="shared" si="128"/>
        <v>1.1299999999999999</v>
      </c>
      <c r="R1622" s="10">
        <f t="shared" si="129"/>
        <v>66.470588235294116</v>
      </c>
      <c r="S1622" t="s">
        <v>8276</v>
      </c>
      <c r="T1622" t="s">
        <v>8326</v>
      </c>
      <c r="U1622" t="s">
        <v>8327</v>
      </c>
    </row>
    <row r="1623" spans="1:21" ht="43.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s="6">
        <f t="shared" si="125"/>
        <v>41003.273321759254</v>
      </c>
      <c r="L1623" s="6">
        <f t="shared" si="126"/>
        <v>41056.832638888889</v>
      </c>
      <c r="M1623" s="15">
        <f t="shared" si="127"/>
        <v>2012</v>
      </c>
      <c r="N1623" t="b">
        <v>0</v>
      </c>
      <c r="O1623">
        <v>37</v>
      </c>
      <c r="P1623" t="b">
        <v>1</v>
      </c>
      <c r="Q1623" s="8">
        <f t="shared" si="128"/>
        <v>1.212</v>
      </c>
      <c r="R1623" s="10">
        <f t="shared" si="129"/>
        <v>163.78378378378378</v>
      </c>
      <c r="S1623" t="s">
        <v>8276</v>
      </c>
      <c r="T1623" t="s">
        <v>8326</v>
      </c>
      <c r="U1623" t="s">
        <v>8327</v>
      </c>
    </row>
    <row r="1624" spans="1:21" ht="43.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s="6">
        <f t="shared" si="125"/>
        <v>41949.961504629631</v>
      </c>
      <c r="L1624" s="6">
        <f t="shared" si="126"/>
        <v>41989.999305555553</v>
      </c>
      <c r="M1624" s="15">
        <f t="shared" si="127"/>
        <v>2014</v>
      </c>
      <c r="N1624" t="b">
        <v>0</v>
      </c>
      <c r="O1624">
        <v>65</v>
      </c>
      <c r="P1624" t="b">
        <v>1</v>
      </c>
      <c r="Q1624" s="8">
        <f t="shared" si="128"/>
        <v>1.0172463768115942</v>
      </c>
      <c r="R1624" s="10">
        <f t="shared" si="129"/>
        <v>107.98461538461538</v>
      </c>
      <c r="S1624" t="s">
        <v>8276</v>
      </c>
      <c r="T1624" t="s">
        <v>8326</v>
      </c>
      <c r="U1624" t="s">
        <v>8327</v>
      </c>
    </row>
    <row r="1625" spans="1:21" ht="43.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s="6">
        <f t="shared" si="125"/>
        <v>41453.355196759258</v>
      </c>
      <c r="L1625" s="6">
        <f t="shared" si="126"/>
        <v>41513.355196759258</v>
      </c>
      <c r="M1625" s="15">
        <f t="shared" si="127"/>
        <v>2013</v>
      </c>
      <c r="N1625" t="b">
        <v>0</v>
      </c>
      <c r="O1625">
        <v>18</v>
      </c>
      <c r="P1625" t="b">
        <v>1</v>
      </c>
      <c r="Q1625" s="8">
        <f t="shared" si="128"/>
        <v>1.0106666666666666</v>
      </c>
      <c r="R1625" s="10">
        <f t="shared" si="129"/>
        <v>42.111111111111114</v>
      </c>
      <c r="S1625" t="s">
        <v>8276</v>
      </c>
      <c r="T1625" t="s">
        <v>8326</v>
      </c>
      <c r="U1625" t="s">
        <v>8327</v>
      </c>
    </row>
    <row r="1626" spans="1:21" ht="43.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s="6">
        <f t="shared" si="125"/>
        <v>41243.033969907403</v>
      </c>
      <c r="L1626" s="6">
        <f t="shared" si="126"/>
        <v>41283.033969907403</v>
      </c>
      <c r="M1626" s="15">
        <f t="shared" si="127"/>
        <v>2012</v>
      </c>
      <c r="N1626" t="b">
        <v>0</v>
      </c>
      <c r="O1626">
        <v>25</v>
      </c>
      <c r="P1626" t="b">
        <v>1</v>
      </c>
      <c r="Q1626" s="8">
        <f t="shared" si="128"/>
        <v>1.18</v>
      </c>
      <c r="R1626" s="10">
        <f t="shared" si="129"/>
        <v>47.2</v>
      </c>
      <c r="S1626" t="s">
        <v>8276</v>
      </c>
      <c r="T1626" t="s">
        <v>8326</v>
      </c>
      <c r="U1626" t="s">
        <v>8327</v>
      </c>
    </row>
    <row r="1627" spans="1:21" ht="58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s="6">
        <f t="shared" si="125"/>
        <v>41135.366354166668</v>
      </c>
      <c r="L1627" s="6">
        <f t="shared" si="126"/>
        <v>41163.366354166668</v>
      </c>
      <c r="M1627" s="15">
        <f t="shared" si="127"/>
        <v>2012</v>
      </c>
      <c r="N1627" t="b">
        <v>0</v>
      </c>
      <c r="O1627">
        <v>104</v>
      </c>
      <c r="P1627" t="b">
        <v>1</v>
      </c>
      <c r="Q1627" s="8">
        <f t="shared" si="128"/>
        <v>1.5533333333333332</v>
      </c>
      <c r="R1627" s="10">
        <f t="shared" si="129"/>
        <v>112.01923076923077</v>
      </c>
      <c r="S1627" t="s">
        <v>8276</v>
      </c>
      <c r="T1627" t="s">
        <v>8326</v>
      </c>
      <c r="U1627" t="s">
        <v>8327</v>
      </c>
    </row>
    <row r="1628" spans="1:21" ht="43.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s="6">
        <f t="shared" si="125"/>
        <v>41579.514664351846</v>
      </c>
      <c r="L1628" s="6">
        <f t="shared" si="126"/>
        <v>41609.556331018517</v>
      </c>
      <c r="M1628" s="15">
        <f t="shared" si="127"/>
        <v>2013</v>
      </c>
      <c r="N1628" t="b">
        <v>0</v>
      </c>
      <c r="O1628">
        <v>108</v>
      </c>
      <c r="P1628" t="b">
        <v>1</v>
      </c>
      <c r="Q1628" s="8">
        <f t="shared" si="128"/>
        <v>1.0118750000000001</v>
      </c>
      <c r="R1628" s="10">
        <f t="shared" si="129"/>
        <v>74.953703703703709</v>
      </c>
      <c r="S1628" t="s">
        <v>8276</v>
      </c>
      <c r="T1628" t="s">
        <v>8326</v>
      </c>
      <c r="U1628" t="s">
        <v>8327</v>
      </c>
    </row>
    <row r="1629" spans="1:21" ht="43.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s="6">
        <f t="shared" si="125"/>
        <v>41205.373715277776</v>
      </c>
      <c r="L1629" s="6">
        <f t="shared" si="126"/>
        <v>41238.874305555553</v>
      </c>
      <c r="M1629" s="15">
        <f t="shared" si="127"/>
        <v>2012</v>
      </c>
      <c r="N1629" t="b">
        <v>0</v>
      </c>
      <c r="O1629">
        <v>38</v>
      </c>
      <c r="P1629" t="b">
        <v>1</v>
      </c>
      <c r="Q1629" s="8">
        <f t="shared" si="128"/>
        <v>1.17</v>
      </c>
      <c r="R1629" s="10">
        <f t="shared" si="129"/>
        <v>61.578947368421055</v>
      </c>
      <c r="S1629" t="s">
        <v>8276</v>
      </c>
      <c r="T1629" t="s">
        <v>8326</v>
      </c>
      <c r="U1629" t="s">
        <v>8327</v>
      </c>
    </row>
    <row r="1630" spans="1:21" ht="29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s="6">
        <f t="shared" si="125"/>
        <v>41774.403726851851</v>
      </c>
      <c r="L1630" s="6">
        <f t="shared" si="126"/>
        <v>41807.403726851851</v>
      </c>
      <c r="M1630" s="15">
        <f t="shared" si="127"/>
        <v>2014</v>
      </c>
      <c r="N1630" t="b">
        <v>0</v>
      </c>
      <c r="O1630">
        <v>88</v>
      </c>
      <c r="P1630" t="b">
        <v>1</v>
      </c>
      <c r="Q1630" s="8">
        <f t="shared" si="128"/>
        <v>1.00925</v>
      </c>
      <c r="R1630" s="10">
        <f t="shared" si="129"/>
        <v>45.875</v>
      </c>
      <c r="S1630" t="s">
        <v>8276</v>
      </c>
      <c r="T1630" t="s">
        <v>8326</v>
      </c>
      <c r="U1630" t="s">
        <v>8327</v>
      </c>
    </row>
    <row r="1631" spans="1:21" ht="29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s="6">
        <f t="shared" si="125"/>
        <v>41645.533946759257</v>
      </c>
      <c r="L1631" s="6">
        <f t="shared" si="126"/>
        <v>41690.533946759257</v>
      </c>
      <c r="M1631" s="15">
        <f t="shared" si="127"/>
        <v>2014</v>
      </c>
      <c r="N1631" t="b">
        <v>0</v>
      </c>
      <c r="O1631">
        <v>82</v>
      </c>
      <c r="P1631" t="b">
        <v>1</v>
      </c>
      <c r="Q1631" s="8">
        <f t="shared" si="128"/>
        <v>1.0366666666666666</v>
      </c>
      <c r="R1631" s="10">
        <f t="shared" si="129"/>
        <v>75.853658536585371</v>
      </c>
      <c r="S1631" t="s">
        <v>8276</v>
      </c>
      <c r="T1631" t="s">
        <v>8326</v>
      </c>
      <c r="U1631" t="s">
        <v>8327</v>
      </c>
    </row>
    <row r="1632" spans="1:21" ht="43.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s="6">
        <f t="shared" si="125"/>
        <v>40939.504340277774</v>
      </c>
      <c r="L1632" s="6">
        <f t="shared" si="126"/>
        <v>40969.957638888889</v>
      </c>
      <c r="M1632" s="15">
        <f t="shared" si="127"/>
        <v>2012</v>
      </c>
      <c r="N1632" t="b">
        <v>0</v>
      </c>
      <c r="O1632">
        <v>126</v>
      </c>
      <c r="P1632" t="b">
        <v>1</v>
      </c>
      <c r="Q1632" s="8">
        <f t="shared" si="128"/>
        <v>2.6524999999999999</v>
      </c>
      <c r="R1632" s="10">
        <f t="shared" si="129"/>
        <v>84.206349206349202</v>
      </c>
      <c r="S1632" t="s">
        <v>8276</v>
      </c>
      <c r="T1632" t="s">
        <v>8326</v>
      </c>
      <c r="U1632" t="s">
        <v>8327</v>
      </c>
    </row>
    <row r="1633" spans="1:21" ht="43.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s="6">
        <f t="shared" si="125"/>
        <v>41164.52616898148</v>
      </c>
      <c r="L1633" s="6">
        <f t="shared" si="126"/>
        <v>41194.52616898148</v>
      </c>
      <c r="M1633" s="15">
        <f t="shared" si="127"/>
        <v>2012</v>
      </c>
      <c r="N1633" t="b">
        <v>0</v>
      </c>
      <c r="O1633">
        <v>133</v>
      </c>
      <c r="P1633" t="b">
        <v>1</v>
      </c>
      <c r="Q1633" s="8">
        <f t="shared" si="128"/>
        <v>1.5590999999999999</v>
      </c>
      <c r="R1633" s="10">
        <f t="shared" si="129"/>
        <v>117.22556390977444</v>
      </c>
      <c r="S1633" t="s">
        <v>8276</v>
      </c>
      <c r="T1633" t="s">
        <v>8326</v>
      </c>
      <c r="U1633" t="s">
        <v>8327</v>
      </c>
    </row>
    <row r="1634" spans="1:21" ht="58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s="6">
        <f t="shared" si="125"/>
        <v>40750.007569444446</v>
      </c>
      <c r="L1634" s="6">
        <f t="shared" si="126"/>
        <v>40810.007569444446</v>
      </c>
      <c r="M1634" s="15">
        <f t="shared" si="127"/>
        <v>2011</v>
      </c>
      <c r="N1634" t="b">
        <v>0</v>
      </c>
      <c r="O1634">
        <v>47</v>
      </c>
      <c r="P1634" t="b">
        <v>1</v>
      </c>
      <c r="Q1634" s="8">
        <f t="shared" si="128"/>
        <v>1.0162500000000001</v>
      </c>
      <c r="R1634" s="10">
        <f t="shared" si="129"/>
        <v>86.489361702127653</v>
      </c>
      <c r="S1634" t="s">
        <v>8276</v>
      </c>
      <c r="T1634" t="s">
        <v>8326</v>
      </c>
      <c r="U1634" t="s">
        <v>8327</v>
      </c>
    </row>
    <row r="1635" spans="1:21" ht="43.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s="6">
        <f t="shared" si="125"/>
        <v>40896.550416666665</v>
      </c>
      <c r="L1635" s="6">
        <f t="shared" si="126"/>
        <v>40923.875</v>
      </c>
      <c r="M1635" s="15">
        <f t="shared" si="127"/>
        <v>2011</v>
      </c>
      <c r="N1635" t="b">
        <v>0</v>
      </c>
      <c r="O1635">
        <v>58</v>
      </c>
      <c r="P1635" t="b">
        <v>1</v>
      </c>
      <c r="Q1635" s="8">
        <f t="shared" si="128"/>
        <v>1</v>
      </c>
      <c r="R1635" s="10">
        <f t="shared" si="129"/>
        <v>172.41379310344828</v>
      </c>
      <c r="S1635" t="s">
        <v>8276</v>
      </c>
      <c r="T1635" t="s">
        <v>8326</v>
      </c>
      <c r="U1635" t="s">
        <v>8327</v>
      </c>
    </row>
    <row r="1636" spans="1:21" ht="43.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s="6">
        <f t="shared" si="125"/>
        <v>40657.856493055551</v>
      </c>
      <c r="L1636" s="6">
        <f t="shared" si="126"/>
        <v>40695.915972222218</v>
      </c>
      <c r="M1636" s="15">
        <f t="shared" si="127"/>
        <v>2011</v>
      </c>
      <c r="N1636" t="b">
        <v>0</v>
      </c>
      <c r="O1636">
        <v>32</v>
      </c>
      <c r="P1636" t="b">
        <v>1</v>
      </c>
      <c r="Q1636" s="8">
        <f t="shared" si="128"/>
        <v>1.0049999999999999</v>
      </c>
      <c r="R1636" s="10">
        <f t="shared" si="129"/>
        <v>62.8125</v>
      </c>
      <c r="S1636" t="s">
        <v>8276</v>
      </c>
      <c r="T1636" t="s">
        <v>8326</v>
      </c>
      <c r="U1636" t="s">
        <v>8327</v>
      </c>
    </row>
    <row r="1637" spans="1:21" ht="58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s="6">
        <f t="shared" si="125"/>
        <v>42502.535428240742</v>
      </c>
      <c r="L1637" s="6">
        <f t="shared" si="126"/>
        <v>42562.535428240742</v>
      </c>
      <c r="M1637" s="15">
        <f t="shared" si="127"/>
        <v>2016</v>
      </c>
      <c r="N1637" t="b">
        <v>0</v>
      </c>
      <c r="O1637">
        <v>37</v>
      </c>
      <c r="P1637" t="b">
        <v>1</v>
      </c>
      <c r="Q1637" s="8">
        <f t="shared" si="128"/>
        <v>1.2529999999999999</v>
      </c>
      <c r="R1637" s="10">
        <f t="shared" si="129"/>
        <v>67.729729729729726</v>
      </c>
      <c r="S1637" t="s">
        <v>8276</v>
      </c>
      <c r="T1637" t="s">
        <v>8326</v>
      </c>
      <c r="U1637" t="s">
        <v>8327</v>
      </c>
    </row>
    <row r="1638" spans="1:21" ht="43.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s="6">
        <f t="shared" si="125"/>
        <v>40662.753333333334</v>
      </c>
      <c r="L1638" s="6">
        <f t="shared" si="126"/>
        <v>40705.833333333328</v>
      </c>
      <c r="M1638" s="15">
        <f t="shared" si="127"/>
        <v>2011</v>
      </c>
      <c r="N1638" t="b">
        <v>0</v>
      </c>
      <c r="O1638">
        <v>87</v>
      </c>
      <c r="P1638" t="b">
        <v>1</v>
      </c>
      <c r="Q1638" s="8">
        <f t="shared" si="128"/>
        <v>1.0355555555555556</v>
      </c>
      <c r="R1638" s="10">
        <f t="shared" si="129"/>
        <v>53.5632183908046</v>
      </c>
      <c r="S1638" t="s">
        <v>8276</v>
      </c>
      <c r="T1638" t="s">
        <v>8326</v>
      </c>
      <c r="U1638" t="s">
        <v>8327</v>
      </c>
    </row>
    <row r="1639" spans="1:21" ht="43.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s="6">
        <f t="shared" si="125"/>
        <v>40122.418287037035</v>
      </c>
      <c r="L1639" s="6">
        <f t="shared" si="126"/>
        <v>40178.652083333327</v>
      </c>
      <c r="M1639" s="15">
        <f t="shared" si="127"/>
        <v>2009</v>
      </c>
      <c r="N1639" t="b">
        <v>0</v>
      </c>
      <c r="O1639">
        <v>15</v>
      </c>
      <c r="P1639" t="b">
        <v>1</v>
      </c>
      <c r="Q1639" s="8">
        <f t="shared" si="128"/>
        <v>1.038</v>
      </c>
      <c r="R1639" s="10">
        <f t="shared" si="129"/>
        <v>34.6</v>
      </c>
      <c r="S1639" t="s">
        <v>8276</v>
      </c>
      <c r="T1639" t="s">
        <v>8326</v>
      </c>
      <c r="U1639" t="s">
        <v>8327</v>
      </c>
    </row>
    <row r="1640" spans="1:21" ht="29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s="6">
        <f t="shared" si="125"/>
        <v>41288.353796296295</v>
      </c>
      <c r="L1640" s="6">
        <f t="shared" si="126"/>
        <v>41333.559027777774</v>
      </c>
      <c r="M1640" s="15">
        <f t="shared" si="127"/>
        <v>2013</v>
      </c>
      <c r="N1640" t="b">
        <v>0</v>
      </c>
      <c r="O1640">
        <v>27</v>
      </c>
      <c r="P1640" t="b">
        <v>1</v>
      </c>
      <c r="Q1640" s="8">
        <f t="shared" si="128"/>
        <v>1.05</v>
      </c>
      <c r="R1640" s="10">
        <f t="shared" si="129"/>
        <v>38.888888888888886</v>
      </c>
      <c r="S1640" t="s">
        <v>8276</v>
      </c>
      <c r="T1640" t="s">
        <v>8326</v>
      </c>
      <c r="U1640" t="s">
        <v>8327</v>
      </c>
    </row>
    <row r="1641" spans="1:21" ht="43.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s="6">
        <f t="shared" si="125"/>
        <v>40941.319039351853</v>
      </c>
      <c r="L1641" s="6">
        <f t="shared" si="126"/>
        <v>40971.319039351853</v>
      </c>
      <c r="M1641" s="15">
        <f t="shared" si="127"/>
        <v>2012</v>
      </c>
      <c r="N1641" t="b">
        <v>0</v>
      </c>
      <c r="O1641">
        <v>19</v>
      </c>
      <c r="P1641" t="b">
        <v>1</v>
      </c>
      <c r="Q1641" s="8">
        <f t="shared" si="128"/>
        <v>1</v>
      </c>
      <c r="R1641" s="10">
        <f t="shared" si="129"/>
        <v>94.736842105263165</v>
      </c>
      <c r="S1641" t="s">
        <v>8276</v>
      </c>
      <c r="T1641" t="s">
        <v>8326</v>
      </c>
      <c r="U1641" t="s">
        <v>8327</v>
      </c>
    </row>
    <row r="1642" spans="1:21" ht="43.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s="6">
        <f t="shared" si="125"/>
        <v>40378.897627314815</v>
      </c>
      <c r="L1642" s="6">
        <f t="shared" si="126"/>
        <v>40392.749305555553</v>
      </c>
      <c r="M1642" s="15">
        <f t="shared" si="127"/>
        <v>2010</v>
      </c>
      <c r="N1642" t="b">
        <v>0</v>
      </c>
      <c r="O1642">
        <v>17</v>
      </c>
      <c r="P1642" t="b">
        <v>1</v>
      </c>
      <c r="Q1642" s="8">
        <f t="shared" si="128"/>
        <v>1.6986000000000001</v>
      </c>
      <c r="R1642" s="10">
        <f t="shared" si="129"/>
        <v>39.967058823529413</v>
      </c>
      <c r="S1642" t="s">
        <v>8276</v>
      </c>
      <c r="T1642" t="s">
        <v>8326</v>
      </c>
      <c r="U1642" t="s">
        <v>8327</v>
      </c>
    </row>
    <row r="1643" spans="1:21" ht="29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s="6">
        <f t="shared" si="125"/>
        <v>41962.263240740744</v>
      </c>
      <c r="L1643" s="6">
        <f t="shared" si="126"/>
        <v>41992.263240740744</v>
      </c>
      <c r="M1643" s="15">
        <f t="shared" si="127"/>
        <v>2014</v>
      </c>
      <c r="N1643" t="b">
        <v>0</v>
      </c>
      <c r="O1643">
        <v>26</v>
      </c>
      <c r="P1643" t="b">
        <v>1</v>
      </c>
      <c r="Q1643" s="8">
        <f t="shared" si="128"/>
        <v>1.014</v>
      </c>
      <c r="R1643" s="10">
        <f t="shared" si="129"/>
        <v>97.5</v>
      </c>
      <c r="S1643" t="s">
        <v>8292</v>
      </c>
      <c r="T1643" t="s">
        <v>8326</v>
      </c>
      <c r="U1643" t="s">
        <v>8347</v>
      </c>
    </row>
    <row r="1644" spans="1:21" ht="43.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s="6">
        <f t="shared" si="125"/>
        <v>40687.691284722219</v>
      </c>
      <c r="L1644" s="6">
        <f t="shared" si="126"/>
        <v>40707.691284722219</v>
      </c>
      <c r="M1644" s="15">
        <f t="shared" si="127"/>
        <v>2011</v>
      </c>
      <c r="N1644" t="b">
        <v>0</v>
      </c>
      <c r="O1644">
        <v>28</v>
      </c>
      <c r="P1644" t="b">
        <v>1</v>
      </c>
      <c r="Q1644" s="8">
        <f t="shared" si="128"/>
        <v>1</v>
      </c>
      <c r="R1644" s="10">
        <f t="shared" si="129"/>
        <v>42.857142857142854</v>
      </c>
      <c r="S1644" t="s">
        <v>8292</v>
      </c>
      <c r="T1644" t="s">
        <v>8326</v>
      </c>
      <c r="U1644" t="s">
        <v>8347</v>
      </c>
    </row>
    <row r="1645" spans="1:21" ht="29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s="6">
        <f t="shared" si="125"/>
        <v>41146.490879629629</v>
      </c>
      <c r="L1645" s="6">
        <f t="shared" si="126"/>
        <v>41176.490879629629</v>
      </c>
      <c r="M1645" s="15">
        <f t="shared" si="127"/>
        <v>2012</v>
      </c>
      <c r="N1645" t="b">
        <v>0</v>
      </c>
      <c r="O1645">
        <v>37</v>
      </c>
      <c r="P1645" t="b">
        <v>1</v>
      </c>
      <c r="Q1645" s="8">
        <f t="shared" si="128"/>
        <v>1.2470000000000001</v>
      </c>
      <c r="R1645" s="10">
        <f t="shared" si="129"/>
        <v>168.51351351351352</v>
      </c>
      <c r="S1645" t="s">
        <v>8292</v>
      </c>
      <c r="T1645" t="s">
        <v>8326</v>
      </c>
      <c r="U1645" t="s">
        <v>8347</v>
      </c>
    </row>
    <row r="1646" spans="1:21" ht="43.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s="6">
        <f t="shared" si="125"/>
        <v>41174.726388888885</v>
      </c>
      <c r="L1646" s="6">
        <f t="shared" si="126"/>
        <v>41234.768055555549</v>
      </c>
      <c r="M1646" s="15">
        <f t="shared" si="127"/>
        <v>2012</v>
      </c>
      <c r="N1646" t="b">
        <v>0</v>
      </c>
      <c r="O1646">
        <v>128</v>
      </c>
      <c r="P1646" t="b">
        <v>1</v>
      </c>
      <c r="Q1646" s="8">
        <f t="shared" si="128"/>
        <v>1.095</v>
      </c>
      <c r="R1646" s="10">
        <f t="shared" si="129"/>
        <v>85.546875</v>
      </c>
      <c r="S1646" t="s">
        <v>8292</v>
      </c>
      <c r="T1646" t="s">
        <v>8326</v>
      </c>
      <c r="U1646" t="s">
        <v>8347</v>
      </c>
    </row>
    <row r="1647" spans="1:21" ht="43.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s="6">
        <f t="shared" si="125"/>
        <v>41521.28402777778</v>
      </c>
      <c r="L1647" s="6">
        <f t="shared" si="126"/>
        <v>41535.28402777778</v>
      </c>
      <c r="M1647" s="15">
        <f t="shared" si="127"/>
        <v>2013</v>
      </c>
      <c r="N1647" t="b">
        <v>0</v>
      </c>
      <c r="O1647">
        <v>10</v>
      </c>
      <c r="P1647" t="b">
        <v>1</v>
      </c>
      <c r="Q1647" s="8">
        <f t="shared" si="128"/>
        <v>1.1080000000000001</v>
      </c>
      <c r="R1647" s="10">
        <f t="shared" si="129"/>
        <v>554</v>
      </c>
      <c r="S1647" t="s">
        <v>8292</v>
      </c>
      <c r="T1647" t="s">
        <v>8326</v>
      </c>
      <c r="U1647" t="s">
        <v>8347</v>
      </c>
    </row>
    <row r="1648" spans="1:21" ht="58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s="6">
        <f t="shared" si="125"/>
        <v>41833.116932870369</v>
      </c>
      <c r="L1648" s="6">
        <f t="shared" si="126"/>
        <v>41865.424305555549</v>
      </c>
      <c r="M1648" s="15">
        <f t="shared" si="127"/>
        <v>2014</v>
      </c>
      <c r="N1648" t="b">
        <v>0</v>
      </c>
      <c r="O1648">
        <v>83</v>
      </c>
      <c r="P1648" t="b">
        <v>1</v>
      </c>
      <c r="Q1648" s="8">
        <f t="shared" si="128"/>
        <v>1.1020000000000001</v>
      </c>
      <c r="R1648" s="10">
        <f t="shared" si="129"/>
        <v>26.554216867469879</v>
      </c>
      <c r="S1648" t="s">
        <v>8292</v>
      </c>
      <c r="T1648" t="s">
        <v>8326</v>
      </c>
      <c r="U1648" t="s">
        <v>8347</v>
      </c>
    </row>
    <row r="1649" spans="1:21" ht="43.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s="6">
        <f t="shared" si="125"/>
        <v>41039.076122685183</v>
      </c>
      <c r="L1649" s="6">
        <f t="shared" si="126"/>
        <v>41069.076122685183</v>
      </c>
      <c r="M1649" s="15">
        <f t="shared" si="127"/>
        <v>2012</v>
      </c>
      <c r="N1649" t="b">
        <v>0</v>
      </c>
      <c r="O1649">
        <v>46</v>
      </c>
      <c r="P1649" t="b">
        <v>1</v>
      </c>
      <c r="Q1649" s="8">
        <f t="shared" si="128"/>
        <v>1.0471999999999999</v>
      </c>
      <c r="R1649" s="10">
        <f t="shared" si="129"/>
        <v>113.82608695652173</v>
      </c>
      <c r="S1649" t="s">
        <v>8292</v>
      </c>
      <c r="T1649" t="s">
        <v>8326</v>
      </c>
      <c r="U1649" t="s">
        <v>8347</v>
      </c>
    </row>
    <row r="1650" spans="1:21" ht="43.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s="6">
        <f t="shared" si="125"/>
        <v>40592.371319444443</v>
      </c>
      <c r="L1650" s="6">
        <f t="shared" si="126"/>
        <v>40622.329652777778</v>
      </c>
      <c r="M1650" s="15">
        <f t="shared" si="127"/>
        <v>2011</v>
      </c>
      <c r="N1650" t="b">
        <v>0</v>
      </c>
      <c r="O1650">
        <v>90</v>
      </c>
      <c r="P1650" t="b">
        <v>1</v>
      </c>
      <c r="Q1650" s="8">
        <f t="shared" si="128"/>
        <v>1.2526086956521738</v>
      </c>
      <c r="R1650" s="10">
        <f t="shared" si="129"/>
        <v>32.011111111111113</v>
      </c>
      <c r="S1650" t="s">
        <v>8292</v>
      </c>
      <c r="T1650" t="s">
        <v>8326</v>
      </c>
      <c r="U1650" t="s">
        <v>8347</v>
      </c>
    </row>
    <row r="1651" spans="1:21" ht="43.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s="6">
        <f t="shared" si="125"/>
        <v>41737.351331018515</v>
      </c>
      <c r="L1651" s="6">
        <f t="shared" si="126"/>
        <v>41782.351331018515</v>
      </c>
      <c r="M1651" s="15">
        <f t="shared" si="127"/>
        <v>2014</v>
      </c>
      <c r="N1651" t="b">
        <v>0</v>
      </c>
      <c r="O1651">
        <v>81</v>
      </c>
      <c r="P1651" t="b">
        <v>1</v>
      </c>
      <c r="Q1651" s="8">
        <f t="shared" si="128"/>
        <v>1.0058763157894737</v>
      </c>
      <c r="R1651" s="10">
        <f t="shared" si="129"/>
        <v>47.189259259259259</v>
      </c>
      <c r="S1651" t="s">
        <v>8292</v>
      </c>
      <c r="T1651" t="s">
        <v>8326</v>
      </c>
      <c r="U1651" t="s">
        <v>8347</v>
      </c>
    </row>
    <row r="1652" spans="1:21" ht="43.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s="6">
        <f t="shared" si="125"/>
        <v>41526.102280092593</v>
      </c>
      <c r="L1652" s="6">
        <f t="shared" si="126"/>
        <v>41556.102280092593</v>
      </c>
      <c r="M1652" s="15">
        <f t="shared" si="127"/>
        <v>2013</v>
      </c>
      <c r="N1652" t="b">
        <v>0</v>
      </c>
      <c r="O1652">
        <v>32</v>
      </c>
      <c r="P1652" t="b">
        <v>1</v>
      </c>
      <c r="Q1652" s="8">
        <f t="shared" si="128"/>
        <v>1.4155</v>
      </c>
      <c r="R1652" s="10">
        <f t="shared" si="129"/>
        <v>88.46875</v>
      </c>
      <c r="S1652" t="s">
        <v>8292</v>
      </c>
      <c r="T1652" t="s">
        <v>8326</v>
      </c>
      <c r="U1652" t="s">
        <v>8347</v>
      </c>
    </row>
    <row r="1653" spans="1:21" ht="43.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s="6">
        <f t="shared" si="125"/>
        <v>40625.567361111105</v>
      </c>
      <c r="L1653" s="6">
        <f t="shared" si="126"/>
        <v>40658.957638888889</v>
      </c>
      <c r="M1653" s="15">
        <f t="shared" si="127"/>
        <v>2011</v>
      </c>
      <c r="N1653" t="b">
        <v>0</v>
      </c>
      <c r="O1653">
        <v>20</v>
      </c>
      <c r="P1653" t="b">
        <v>1</v>
      </c>
      <c r="Q1653" s="8">
        <f t="shared" si="128"/>
        <v>1.0075000000000001</v>
      </c>
      <c r="R1653" s="10">
        <f t="shared" si="129"/>
        <v>100.75</v>
      </c>
      <c r="S1653" t="s">
        <v>8292</v>
      </c>
      <c r="T1653" t="s">
        <v>8326</v>
      </c>
      <c r="U1653" t="s">
        <v>8347</v>
      </c>
    </row>
    <row r="1654" spans="1:21" ht="43.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s="6">
        <f t="shared" si="125"/>
        <v>41572.159641203703</v>
      </c>
      <c r="L1654" s="6">
        <f t="shared" si="126"/>
        <v>41602.201307870368</v>
      </c>
      <c r="M1654" s="15">
        <f t="shared" si="127"/>
        <v>2013</v>
      </c>
      <c r="N1654" t="b">
        <v>0</v>
      </c>
      <c r="O1654">
        <v>70</v>
      </c>
      <c r="P1654" t="b">
        <v>1</v>
      </c>
      <c r="Q1654" s="8">
        <f t="shared" si="128"/>
        <v>1.0066666666666666</v>
      </c>
      <c r="R1654" s="10">
        <f t="shared" si="129"/>
        <v>64.714285714285708</v>
      </c>
      <c r="S1654" t="s">
        <v>8292</v>
      </c>
      <c r="T1654" t="s">
        <v>8326</v>
      </c>
      <c r="U1654" t="s">
        <v>8347</v>
      </c>
    </row>
    <row r="1655" spans="1:21" ht="43.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s="6">
        <f t="shared" si="125"/>
        <v>40626.501111111109</v>
      </c>
      <c r="L1655" s="6">
        <f t="shared" si="126"/>
        <v>40657.501111111109</v>
      </c>
      <c r="M1655" s="15">
        <f t="shared" si="127"/>
        <v>2011</v>
      </c>
      <c r="N1655" t="b">
        <v>0</v>
      </c>
      <c r="O1655">
        <v>168</v>
      </c>
      <c r="P1655" t="b">
        <v>1</v>
      </c>
      <c r="Q1655" s="8">
        <f t="shared" si="128"/>
        <v>1.7423040000000001</v>
      </c>
      <c r="R1655" s="10">
        <f t="shared" si="129"/>
        <v>51.854285714285716</v>
      </c>
      <c r="S1655" t="s">
        <v>8292</v>
      </c>
      <c r="T1655" t="s">
        <v>8326</v>
      </c>
      <c r="U1655" t="s">
        <v>8347</v>
      </c>
    </row>
    <row r="1656" spans="1:21" ht="43.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s="6">
        <f t="shared" si="125"/>
        <v>40987.557407407403</v>
      </c>
      <c r="L1656" s="6">
        <f t="shared" si="126"/>
        <v>41017.557407407403</v>
      </c>
      <c r="M1656" s="15">
        <f t="shared" si="127"/>
        <v>2012</v>
      </c>
      <c r="N1656" t="b">
        <v>0</v>
      </c>
      <c r="O1656">
        <v>34</v>
      </c>
      <c r="P1656" t="b">
        <v>1</v>
      </c>
      <c r="Q1656" s="8">
        <f t="shared" si="128"/>
        <v>1.199090909090909</v>
      </c>
      <c r="R1656" s="10">
        <f t="shared" si="129"/>
        <v>38.794117647058826</v>
      </c>
      <c r="S1656" t="s">
        <v>8292</v>
      </c>
      <c r="T1656" t="s">
        <v>8326</v>
      </c>
      <c r="U1656" t="s">
        <v>8347</v>
      </c>
    </row>
    <row r="1657" spans="1:21" ht="29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s="6">
        <f t="shared" si="125"/>
        <v>40974.458564814813</v>
      </c>
      <c r="L1657" s="6">
        <f t="shared" si="126"/>
        <v>41004.416898148142</v>
      </c>
      <c r="M1657" s="15">
        <f t="shared" si="127"/>
        <v>2012</v>
      </c>
      <c r="N1657" t="b">
        <v>0</v>
      </c>
      <c r="O1657">
        <v>48</v>
      </c>
      <c r="P1657" t="b">
        <v>1</v>
      </c>
      <c r="Q1657" s="8">
        <f t="shared" si="128"/>
        <v>1.4286666666666668</v>
      </c>
      <c r="R1657" s="10">
        <f t="shared" si="129"/>
        <v>44.645833333333336</v>
      </c>
      <c r="S1657" t="s">
        <v>8292</v>
      </c>
      <c r="T1657" t="s">
        <v>8326</v>
      </c>
      <c r="U1657" t="s">
        <v>8347</v>
      </c>
    </row>
    <row r="1658" spans="1:21" ht="58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s="6">
        <f t="shared" si="125"/>
        <v>41226.595509259256</v>
      </c>
      <c r="L1658" s="6">
        <f t="shared" si="126"/>
        <v>41256.595509259256</v>
      </c>
      <c r="M1658" s="15">
        <f t="shared" si="127"/>
        <v>2012</v>
      </c>
      <c r="N1658" t="b">
        <v>0</v>
      </c>
      <c r="O1658">
        <v>48</v>
      </c>
      <c r="P1658" t="b">
        <v>1</v>
      </c>
      <c r="Q1658" s="8">
        <f t="shared" si="128"/>
        <v>1.0033493333333334</v>
      </c>
      <c r="R1658" s="10">
        <f t="shared" si="129"/>
        <v>156.77333333333334</v>
      </c>
      <c r="S1658" t="s">
        <v>8292</v>
      </c>
      <c r="T1658" t="s">
        <v>8326</v>
      </c>
      <c r="U1658" t="s">
        <v>8347</v>
      </c>
    </row>
    <row r="1659" spans="1:21" ht="58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s="6">
        <f t="shared" si="125"/>
        <v>41023.448703703703</v>
      </c>
      <c r="L1659" s="6">
        <f t="shared" si="126"/>
        <v>41053.448703703703</v>
      </c>
      <c r="M1659" s="15">
        <f t="shared" si="127"/>
        <v>2012</v>
      </c>
      <c r="N1659" t="b">
        <v>0</v>
      </c>
      <c r="O1659">
        <v>221</v>
      </c>
      <c r="P1659" t="b">
        <v>1</v>
      </c>
      <c r="Q1659" s="8">
        <f t="shared" si="128"/>
        <v>1.0493380000000001</v>
      </c>
      <c r="R1659" s="10">
        <f t="shared" si="129"/>
        <v>118.70339366515837</v>
      </c>
      <c r="S1659" t="s">
        <v>8292</v>
      </c>
      <c r="T1659" t="s">
        <v>8326</v>
      </c>
      <c r="U1659" t="s">
        <v>8347</v>
      </c>
    </row>
    <row r="1660" spans="1:21" ht="43.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s="6">
        <f t="shared" si="125"/>
        <v>41222.888506944444</v>
      </c>
      <c r="L1660" s="6">
        <f t="shared" si="126"/>
        <v>41261.263888888883</v>
      </c>
      <c r="M1660" s="15">
        <f t="shared" si="127"/>
        <v>2012</v>
      </c>
      <c r="N1660" t="b">
        <v>0</v>
      </c>
      <c r="O1660">
        <v>107</v>
      </c>
      <c r="P1660" t="b">
        <v>1</v>
      </c>
      <c r="Q1660" s="8">
        <f t="shared" si="128"/>
        <v>1.3223333333333334</v>
      </c>
      <c r="R1660" s="10">
        <f t="shared" si="129"/>
        <v>74.149532710280369</v>
      </c>
      <c r="S1660" t="s">
        <v>8292</v>
      </c>
      <c r="T1660" t="s">
        <v>8326</v>
      </c>
      <c r="U1660" t="s">
        <v>8347</v>
      </c>
    </row>
    <row r="1661" spans="1:21" ht="43.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s="6">
        <f t="shared" si="125"/>
        <v>41596.580104166664</v>
      </c>
      <c r="L1661" s="6">
        <f t="shared" si="126"/>
        <v>41625.166666666664</v>
      </c>
      <c r="M1661" s="15">
        <f t="shared" si="127"/>
        <v>2013</v>
      </c>
      <c r="N1661" t="b">
        <v>0</v>
      </c>
      <c r="O1661">
        <v>45</v>
      </c>
      <c r="P1661" t="b">
        <v>1</v>
      </c>
      <c r="Q1661" s="8">
        <f t="shared" si="128"/>
        <v>1.1279999999999999</v>
      </c>
      <c r="R1661" s="10">
        <f t="shared" si="129"/>
        <v>12.533333333333333</v>
      </c>
      <c r="S1661" t="s">
        <v>8292</v>
      </c>
      <c r="T1661" t="s">
        <v>8326</v>
      </c>
      <c r="U1661" t="s">
        <v>8347</v>
      </c>
    </row>
    <row r="1662" spans="1:21" ht="58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s="6">
        <f t="shared" si="125"/>
        <v>42459.360532407409</v>
      </c>
      <c r="L1662" s="6">
        <f t="shared" si="126"/>
        <v>42490.582638888889</v>
      </c>
      <c r="M1662" s="15">
        <f t="shared" si="127"/>
        <v>2016</v>
      </c>
      <c r="N1662" t="b">
        <v>0</v>
      </c>
      <c r="O1662">
        <v>36</v>
      </c>
      <c r="P1662" t="b">
        <v>1</v>
      </c>
      <c r="Q1662" s="8">
        <f t="shared" si="128"/>
        <v>12.5375</v>
      </c>
      <c r="R1662" s="10">
        <f t="shared" si="129"/>
        <v>27.861111111111111</v>
      </c>
      <c r="S1662" t="s">
        <v>8292</v>
      </c>
      <c r="T1662" t="s">
        <v>8326</v>
      </c>
      <c r="U1662" t="s">
        <v>8347</v>
      </c>
    </row>
    <row r="1663" spans="1:21" ht="72.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s="6">
        <f t="shared" si="125"/>
        <v>42343.664710648147</v>
      </c>
      <c r="L1663" s="6">
        <f t="shared" si="126"/>
        <v>42386.541666666664</v>
      </c>
      <c r="M1663" s="15">
        <f t="shared" si="127"/>
        <v>2015</v>
      </c>
      <c r="N1663" t="b">
        <v>0</v>
      </c>
      <c r="O1663">
        <v>101</v>
      </c>
      <c r="P1663" t="b">
        <v>1</v>
      </c>
      <c r="Q1663" s="8">
        <f t="shared" si="128"/>
        <v>1.0250632911392406</v>
      </c>
      <c r="R1663" s="10">
        <f t="shared" si="129"/>
        <v>80.178217821782184</v>
      </c>
      <c r="S1663" t="s">
        <v>8292</v>
      </c>
      <c r="T1663" t="s">
        <v>8326</v>
      </c>
      <c r="U1663" t="s">
        <v>8347</v>
      </c>
    </row>
    <row r="1664" spans="1:21" ht="58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s="6">
        <f t="shared" si="125"/>
        <v>40847.864999999998</v>
      </c>
      <c r="L1664" s="6">
        <f t="shared" si="126"/>
        <v>40907.906666666662</v>
      </c>
      <c r="M1664" s="15">
        <f t="shared" si="127"/>
        <v>2011</v>
      </c>
      <c r="N1664" t="b">
        <v>0</v>
      </c>
      <c r="O1664">
        <v>62</v>
      </c>
      <c r="P1664" t="b">
        <v>1</v>
      </c>
      <c r="Q1664" s="8">
        <f t="shared" si="128"/>
        <v>1.026375</v>
      </c>
      <c r="R1664" s="10">
        <f t="shared" si="129"/>
        <v>132.43548387096774</v>
      </c>
      <c r="S1664" t="s">
        <v>8292</v>
      </c>
      <c r="T1664" t="s">
        <v>8326</v>
      </c>
      <c r="U1664" t="s">
        <v>8347</v>
      </c>
    </row>
    <row r="1665" spans="1:21" ht="43.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s="6">
        <f t="shared" si="125"/>
        <v>42005.688738425924</v>
      </c>
      <c r="L1665" s="6">
        <f t="shared" si="126"/>
        <v>42035.688738425924</v>
      </c>
      <c r="M1665" s="15">
        <f t="shared" si="127"/>
        <v>2015</v>
      </c>
      <c r="N1665" t="b">
        <v>0</v>
      </c>
      <c r="O1665">
        <v>32</v>
      </c>
      <c r="P1665" t="b">
        <v>1</v>
      </c>
      <c r="Q1665" s="8">
        <f t="shared" si="128"/>
        <v>1.08</v>
      </c>
      <c r="R1665" s="10">
        <f t="shared" si="129"/>
        <v>33.75</v>
      </c>
      <c r="S1665" t="s">
        <v>8292</v>
      </c>
      <c r="T1665" t="s">
        <v>8326</v>
      </c>
      <c r="U1665" t="s">
        <v>8347</v>
      </c>
    </row>
    <row r="1666" spans="1:21" ht="43.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s="6">
        <f t="shared" si="125"/>
        <v>40939.428449074076</v>
      </c>
      <c r="L1666" s="6">
        <f t="shared" si="126"/>
        <v>40983.832638888889</v>
      </c>
      <c r="M1666" s="15">
        <f t="shared" si="127"/>
        <v>2012</v>
      </c>
      <c r="N1666" t="b">
        <v>0</v>
      </c>
      <c r="O1666">
        <v>89</v>
      </c>
      <c r="P1666" t="b">
        <v>1</v>
      </c>
      <c r="Q1666" s="8">
        <f t="shared" si="128"/>
        <v>1.2240879999999998</v>
      </c>
      <c r="R1666" s="10">
        <f t="shared" si="129"/>
        <v>34.384494382022467</v>
      </c>
      <c r="S1666" t="s">
        <v>8292</v>
      </c>
      <c r="T1666" t="s">
        <v>8326</v>
      </c>
      <c r="U1666" t="s">
        <v>8347</v>
      </c>
    </row>
    <row r="1667" spans="1:21" ht="43.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s="6">
        <f t="shared" ref="K1667:K1730" si="130">(J1667/86400)+25569+(-8/24)</f>
        <v>40564.316122685181</v>
      </c>
      <c r="L1667" s="6">
        <f t="shared" ref="L1667:L1730" si="131">(I1667/86400)+25569+(-8/24)</f>
        <v>40595.791666666664</v>
      </c>
      <c r="M1667" s="15">
        <f t="shared" ref="M1667:M1730" si="132">YEAR(K1667)</f>
        <v>2011</v>
      </c>
      <c r="N1667" t="b">
        <v>0</v>
      </c>
      <c r="O1667">
        <v>93</v>
      </c>
      <c r="P1667" t="b">
        <v>1</v>
      </c>
      <c r="Q1667" s="8">
        <f t="shared" ref="Q1667:Q1730" si="133">E1667/D1667</f>
        <v>1.1945714285714286</v>
      </c>
      <c r="R1667" s="10">
        <f t="shared" ref="R1667:R1730" si="134">IFERROR(E1667/O1667,0)</f>
        <v>44.956989247311824</v>
      </c>
      <c r="S1667" t="s">
        <v>8292</v>
      </c>
      <c r="T1667" t="s">
        <v>8326</v>
      </c>
      <c r="U1667" t="s">
        <v>8347</v>
      </c>
    </row>
    <row r="1668" spans="1:21" ht="43.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s="6">
        <f t="shared" si="130"/>
        <v>41330.91982638889</v>
      </c>
      <c r="L1668" s="6">
        <f t="shared" si="131"/>
        <v>41360.878159722219</v>
      </c>
      <c r="M1668" s="15">
        <f t="shared" si="132"/>
        <v>2013</v>
      </c>
      <c r="N1668" t="b">
        <v>0</v>
      </c>
      <c r="O1668">
        <v>98</v>
      </c>
      <c r="P1668" t="b">
        <v>1</v>
      </c>
      <c r="Q1668" s="8">
        <f t="shared" si="133"/>
        <v>1.6088</v>
      </c>
      <c r="R1668" s="10">
        <f t="shared" si="134"/>
        <v>41.04081632653061</v>
      </c>
      <c r="S1668" t="s">
        <v>8292</v>
      </c>
      <c r="T1668" t="s">
        <v>8326</v>
      </c>
      <c r="U1668" t="s">
        <v>8347</v>
      </c>
    </row>
    <row r="1669" spans="1:21" ht="43.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s="6">
        <f t="shared" si="130"/>
        <v>41681.737245370365</v>
      </c>
      <c r="L1669" s="6">
        <f t="shared" si="131"/>
        <v>41708.957638888889</v>
      </c>
      <c r="M1669" s="15">
        <f t="shared" si="132"/>
        <v>2014</v>
      </c>
      <c r="N1669" t="b">
        <v>0</v>
      </c>
      <c r="O1669">
        <v>82</v>
      </c>
      <c r="P1669" t="b">
        <v>1</v>
      </c>
      <c r="Q1669" s="8">
        <f t="shared" si="133"/>
        <v>1.2685294117647059</v>
      </c>
      <c r="R1669" s="10">
        <f t="shared" si="134"/>
        <v>52.597560975609753</v>
      </c>
      <c r="S1669" t="s">
        <v>8292</v>
      </c>
      <c r="T1669" t="s">
        <v>8326</v>
      </c>
      <c r="U1669" t="s">
        <v>8347</v>
      </c>
    </row>
    <row r="1670" spans="1:21" ht="43.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s="6">
        <f t="shared" si="130"/>
        <v>40844.816423611112</v>
      </c>
      <c r="L1670" s="6">
        <f t="shared" si="131"/>
        <v>40874.858090277776</v>
      </c>
      <c r="M1670" s="15">
        <f t="shared" si="132"/>
        <v>2011</v>
      </c>
      <c r="N1670" t="b">
        <v>0</v>
      </c>
      <c r="O1670">
        <v>116</v>
      </c>
      <c r="P1670" t="b">
        <v>1</v>
      </c>
      <c r="Q1670" s="8">
        <f t="shared" si="133"/>
        <v>1.026375</v>
      </c>
      <c r="R1670" s="10">
        <f t="shared" si="134"/>
        <v>70.784482758620683</v>
      </c>
      <c r="S1670" t="s">
        <v>8292</v>
      </c>
      <c r="T1670" t="s">
        <v>8326</v>
      </c>
      <c r="U1670" t="s">
        <v>8347</v>
      </c>
    </row>
    <row r="1671" spans="1:21" ht="58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s="6">
        <f t="shared" si="130"/>
        <v>42461.551805555551</v>
      </c>
      <c r="L1671" s="6">
        <f t="shared" si="131"/>
        <v>42521.551805555551</v>
      </c>
      <c r="M1671" s="15">
        <f t="shared" si="132"/>
        <v>2016</v>
      </c>
      <c r="N1671" t="b">
        <v>0</v>
      </c>
      <c r="O1671">
        <v>52</v>
      </c>
      <c r="P1671" t="b">
        <v>1</v>
      </c>
      <c r="Q1671" s="8">
        <f t="shared" si="133"/>
        <v>1.3975</v>
      </c>
      <c r="R1671" s="10">
        <f t="shared" si="134"/>
        <v>53.75</v>
      </c>
      <c r="S1671" t="s">
        <v>8292</v>
      </c>
      <c r="T1671" t="s">
        <v>8326</v>
      </c>
      <c r="U1671" t="s">
        <v>8347</v>
      </c>
    </row>
    <row r="1672" spans="1:21" ht="58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s="6">
        <f t="shared" si="130"/>
        <v>40313.597210648142</v>
      </c>
      <c r="L1672" s="6">
        <f t="shared" si="131"/>
        <v>40363.833333333328</v>
      </c>
      <c r="M1672" s="15">
        <f t="shared" si="132"/>
        <v>2010</v>
      </c>
      <c r="N1672" t="b">
        <v>0</v>
      </c>
      <c r="O1672">
        <v>23</v>
      </c>
      <c r="P1672" t="b">
        <v>1</v>
      </c>
      <c r="Q1672" s="8">
        <f t="shared" si="133"/>
        <v>1.026</v>
      </c>
      <c r="R1672" s="10">
        <f t="shared" si="134"/>
        <v>44.608695652173914</v>
      </c>
      <c r="S1672" t="s">
        <v>8292</v>
      </c>
      <c r="T1672" t="s">
        <v>8326</v>
      </c>
      <c r="U1672" t="s">
        <v>8347</v>
      </c>
    </row>
    <row r="1673" spans="1:21" ht="29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s="6">
        <f t="shared" si="130"/>
        <v>42553.210810185185</v>
      </c>
      <c r="L1673" s="6">
        <f t="shared" si="131"/>
        <v>42583.210810185185</v>
      </c>
      <c r="M1673" s="15">
        <f t="shared" si="132"/>
        <v>2016</v>
      </c>
      <c r="N1673" t="b">
        <v>0</v>
      </c>
      <c r="O1673">
        <v>77</v>
      </c>
      <c r="P1673" t="b">
        <v>1</v>
      </c>
      <c r="Q1673" s="8">
        <f t="shared" si="133"/>
        <v>1.0067349999999999</v>
      </c>
      <c r="R1673" s="10">
        <f t="shared" si="134"/>
        <v>26.148961038961041</v>
      </c>
      <c r="S1673" t="s">
        <v>8292</v>
      </c>
      <c r="T1673" t="s">
        <v>8326</v>
      </c>
      <c r="U1673" t="s">
        <v>8347</v>
      </c>
    </row>
    <row r="1674" spans="1:21" ht="43.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s="6">
        <f t="shared" si="130"/>
        <v>41034.323263888888</v>
      </c>
      <c r="L1674" s="6">
        <f t="shared" si="131"/>
        <v>41064.323263888888</v>
      </c>
      <c r="M1674" s="15">
        <f t="shared" si="132"/>
        <v>2012</v>
      </c>
      <c r="N1674" t="b">
        <v>0</v>
      </c>
      <c r="O1674">
        <v>49</v>
      </c>
      <c r="P1674" t="b">
        <v>1</v>
      </c>
      <c r="Q1674" s="8">
        <f t="shared" si="133"/>
        <v>1.1294117647058823</v>
      </c>
      <c r="R1674" s="10">
        <f t="shared" si="134"/>
        <v>39.183673469387756</v>
      </c>
      <c r="S1674" t="s">
        <v>8292</v>
      </c>
      <c r="T1674" t="s">
        <v>8326</v>
      </c>
      <c r="U1674" t="s">
        <v>8347</v>
      </c>
    </row>
    <row r="1675" spans="1:21" ht="43.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s="6">
        <f t="shared" si="130"/>
        <v>42039.545046296298</v>
      </c>
      <c r="L1675" s="6">
        <f t="shared" si="131"/>
        <v>42069.545046296298</v>
      </c>
      <c r="M1675" s="15">
        <f t="shared" si="132"/>
        <v>2015</v>
      </c>
      <c r="N1675" t="b">
        <v>0</v>
      </c>
      <c r="O1675">
        <v>59</v>
      </c>
      <c r="P1675" t="b">
        <v>1</v>
      </c>
      <c r="Q1675" s="8">
        <f t="shared" si="133"/>
        <v>1.2809523809523808</v>
      </c>
      <c r="R1675" s="10">
        <f t="shared" si="134"/>
        <v>45.593220338983052</v>
      </c>
      <c r="S1675" t="s">
        <v>8292</v>
      </c>
      <c r="T1675" t="s">
        <v>8326</v>
      </c>
      <c r="U1675" t="s">
        <v>8347</v>
      </c>
    </row>
    <row r="1676" spans="1:21" ht="43.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s="6">
        <f t="shared" si="130"/>
        <v>42569.272060185183</v>
      </c>
      <c r="L1676" s="6">
        <f t="shared" si="131"/>
        <v>42599.957638888889</v>
      </c>
      <c r="M1676" s="15">
        <f t="shared" si="132"/>
        <v>2016</v>
      </c>
      <c r="N1676" t="b">
        <v>0</v>
      </c>
      <c r="O1676">
        <v>113</v>
      </c>
      <c r="P1676" t="b">
        <v>1</v>
      </c>
      <c r="Q1676" s="8">
        <f t="shared" si="133"/>
        <v>2.0169999999999999</v>
      </c>
      <c r="R1676" s="10">
        <f t="shared" si="134"/>
        <v>89.247787610619469</v>
      </c>
      <c r="S1676" t="s">
        <v>8292</v>
      </c>
      <c r="T1676" t="s">
        <v>8326</v>
      </c>
      <c r="U1676" t="s">
        <v>8347</v>
      </c>
    </row>
    <row r="1677" spans="1:21" ht="29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s="6">
        <f t="shared" si="130"/>
        <v>40802.399768518517</v>
      </c>
      <c r="L1677" s="6">
        <f t="shared" si="131"/>
        <v>40832.585416666661</v>
      </c>
      <c r="M1677" s="15">
        <f t="shared" si="132"/>
        <v>2011</v>
      </c>
      <c r="N1677" t="b">
        <v>0</v>
      </c>
      <c r="O1677">
        <v>34</v>
      </c>
      <c r="P1677" t="b">
        <v>1</v>
      </c>
      <c r="Q1677" s="8">
        <f t="shared" si="133"/>
        <v>1.37416</v>
      </c>
      <c r="R1677" s="10">
        <f t="shared" si="134"/>
        <v>40.416470588235299</v>
      </c>
      <c r="S1677" t="s">
        <v>8292</v>
      </c>
      <c r="T1677" t="s">
        <v>8326</v>
      </c>
      <c r="U1677" t="s">
        <v>8347</v>
      </c>
    </row>
    <row r="1678" spans="1:21" ht="29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s="6">
        <f t="shared" si="130"/>
        <v>40973.392905092587</v>
      </c>
      <c r="L1678" s="6">
        <f t="shared" si="131"/>
        <v>41019.832638888889</v>
      </c>
      <c r="M1678" s="15">
        <f t="shared" si="132"/>
        <v>2012</v>
      </c>
      <c r="N1678" t="b">
        <v>0</v>
      </c>
      <c r="O1678">
        <v>42</v>
      </c>
      <c r="P1678" t="b">
        <v>1</v>
      </c>
      <c r="Q1678" s="8">
        <f t="shared" si="133"/>
        <v>1.1533333333333333</v>
      </c>
      <c r="R1678" s="10">
        <f t="shared" si="134"/>
        <v>82.38095238095238</v>
      </c>
      <c r="S1678" t="s">
        <v>8292</v>
      </c>
      <c r="T1678" t="s">
        <v>8326</v>
      </c>
      <c r="U1678" t="s">
        <v>8347</v>
      </c>
    </row>
    <row r="1679" spans="1:21" ht="43.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s="6">
        <f t="shared" si="130"/>
        <v>42416.073796296296</v>
      </c>
      <c r="L1679" s="6">
        <f t="shared" si="131"/>
        <v>42475.915972222218</v>
      </c>
      <c r="M1679" s="15">
        <f t="shared" si="132"/>
        <v>2016</v>
      </c>
      <c r="N1679" t="b">
        <v>0</v>
      </c>
      <c r="O1679">
        <v>42</v>
      </c>
      <c r="P1679" t="b">
        <v>1</v>
      </c>
      <c r="Q1679" s="8">
        <f t="shared" si="133"/>
        <v>1.1166666666666667</v>
      </c>
      <c r="R1679" s="10">
        <f t="shared" si="134"/>
        <v>159.52380952380952</v>
      </c>
      <c r="S1679" t="s">
        <v>8292</v>
      </c>
      <c r="T1679" t="s">
        <v>8326</v>
      </c>
      <c r="U1679" t="s">
        <v>8347</v>
      </c>
    </row>
    <row r="1680" spans="1:21" ht="43.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s="6">
        <f t="shared" si="130"/>
        <v>41662.521655092591</v>
      </c>
      <c r="L1680" s="6">
        <f t="shared" si="131"/>
        <v>41676.521655092591</v>
      </c>
      <c r="M1680" s="15">
        <f t="shared" si="132"/>
        <v>2014</v>
      </c>
      <c r="N1680" t="b">
        <v>0</v>
      </c>
      <c r="O1680">
        <v>49</v>
      </c>
      <c r="P1680" t="b">
        <v>1</v>
      </c>
      <c r="Q1680" s="8">
        <f t="shared" si="133"/>
        <v>1.1839999999999999</v>
      </c>
      <c r="R1680" s="10">
        <f t="shared" si="134"/>
        <v>36.244897959183675</v>
      </c>
      <c r="S1680" t="s">
        <v>8292</v>
      </c>
      <c r="T1680" t="s">
        <v>8326</v>
      </c>
      <c r="U1680" t="s">
        <v>8347</v>
      </c>
    </row>
    <row r="1681" spans="1:21" ht="58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s="6">
        <f t="shared" si="130"/>
        <v>40722.735474537032</v>
      </c>
      <c r="L1681" s="6">
        <f t="shared" si="131"/>
        <v>40745.735474537032</v>
      </c>
      <c r="M1681" s="15">
        <f t="shared" si="132"/>
        <v>2011</v>
      </c>
      <c r="N1681" t="b">
        <v>0</v>
      </c>
      <c r="O1681">
        <v>56</v>
      </c>
      <c r="P1681" t="b">
        <v>1</v>
      </c>
      <c r="Q1681" s="8">
        <f t="shared" si="133"/>
        <v>1.75</v>
      </c>
      <c r="R1681" s="10">
        <f t="shared" si="134"/>
        <v>62.5</v>
      </c>
      <c r="S1681" t="s">
        <v>8292</v>
      </c>
      <c r="T1681" t="s">
        <v>8326</v>
      </c>
      <c r="U1681" t="s">
        <v>8347</v>
      </c>
    </row>
    <row r="1682" spans="1:21" ht="29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s="6">
        <f t="shared" si="130"/>
        <v>41802.424386574072</v>
      </c>
      <c r="L1682" s="6">
        <f t="shared" si="131"/>
        <v>41832.424386574072</v>
      </c>
      <c r="M1682" s="15">
        <f t="shared" si="132"/>
        <v>2014</v>
      </c>
      <c r="N1682" t="b">
        <v>0</v>
      </c>
      <c r="O1682">
        <v>25</v>
      </c>
      <c r="P1682" t="b">
        <v>1</v>
      </c>
      <c r="Q1682" s="8">
        <f t="shared" si="133"/>
        <v>1.175</v>
      </c>
      <c r="R1682" s="10">
        <f t="shared" si="134"/>
        <v>47</v>
      </c>
      <c r="S1682" t="s">
        <v>8292</v>
      </c>
      <c r="T1682" t="s">
        <v>8326</v>
      </c>
      <c r="U1682" t="s">
        <v>8347</v>
      </c>
    </row>
    <row r="1683" spans="1:21" ht="58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s="6">
        <f t="shared" si="130"/>
        <v>42773.78800925926</v>
      </c>
      <c r="L1683" s="6">
        <f t="shared" si="131"/>
        <v>42822.749999999993</v>
      </c>
      <c r="M1683" s="15">
        <f t="shared" si="132"/>
        <v>2017</v>
      </c>
      <c r="N1683" t="b">
        <v>0</v>
      </c>
      <c r="O1683">
        <v>884</v>
      </c>
      <c r="P1683" t="b">
        <v>0</v>
      </c>
      <c r="Q1683" s="8">
        <f t="shared" si="133"/>
        <v>1.0142212307692309</v>
      </c>
      <c r="R1683" s="10">
        <f t="shared" si="134"/>
        <v>74.575090497737563</v>
      </c>
      <c r="S1683" t="s">
        <v>8293</v>
      </c>
      <c r="T1683" t="s">
        <v>8326</v>
      </c>
      <c r="U1683" t="s">
        <v>8348</v>
      </c>
    </row>
    <row r="1684" spans="1:21" ht="43.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s="6">
        <f t="shared" si="130"/>
        <v>42778.880324074074</v>
      </c>
      <c r="L1684" s="6">
        <f t="shared" si="131"/>
        <v>42838.838657407403</v>
      </c>
      <c r="M1684" s="15">
        <f t="shared" si="132"/>
        <v>2017</v>
      </c>
      <c r="N1684" t="b">
        <v>0</v>
      </c>
      <c r="O1684">
        <v>0</v>
      </c>
      <c r="P1684" t="b">
        <v>0</v>
      </c>
      <c r="Q1684" s="8">
        <f t="shared" si="133"/>
        <v>0</v>
      </c>
      <c r="R1684" s="10">
        <f t="shared" si="134"/>
        <v>0</v>
      </c>
      <c r="S1684" t="s">
        <v>8293</v>
      </c>
      <c r="T1684" t="s">
        <v>8326</v>
      </c>
      <c r="U1684" t="s">
        <v>8348</v>
      </c>
    </row>
    <row r="1685" spans="1:21" ht="43.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s="6">
        <f t="shared" si="130"/>
        <v>42808.44835648148</v>
      </c>
      <c r="L1685" s="6">
        <f t="shared" si="131"/>
        <v>42832.44835648148</v>
      </c>
      <c r="M1685" s="15">
        <f t="shared" si="132"/>
        <v>2017</v>
      </c>
      <c r="N1685" t="b">
        <v>0</v>
      </c>
      <c r="O1685">
        <v>10</v>
      </c>
      <c r="P1685" t="b">
        <v>0</v>
      </c>
      <c r="Q1685" s="8">
        <f t="shared" si="133"/>
        <v>0.21714285714285714</v>
      </c>
      <c r="R1685" s="10">
        <f t="shared" si="134"/>
        <v>76</v>
      </c>
      <c r="S1685" t="s">
        <v>8293</v>
      </c>
      <c r="T1685" t="s">
        <v>8326</v>
      </c>
      <c r="U1685" t="s">
        <v>8348</v>
      </c>
    </row>
    <row r="1686" spans="1:21" ht="29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s="6">
        <f t="shared" si="130"/>
        <v>42783.481956018521</v>
      </c>
      <c r="L1686" s="6">
        <f t="shared" si="131"/>
        <v>42811.440289351849</v>
      </c>
      <c r="M1686" s="15">
        <f t="shared" si="132"/>
        <v>2017</v>
      </c>
      <c r="N1686" t="b">
        <v>0</v>
      </c>
      <c r="O1686">
        <v>101</v>
      </c>
      <c r="P1686" t="b">
        <v>0</v>
      </c>
      <c r="Q1686" s="8">
        <f t="shared" si="133"/>
        <v>1.0912500000000001</v>
      </c>
      <c r="R1686" s="10">
        <f t="shared" si="134"/>
        <v>86.43564356435644</v>
      </c>
      <c r="S1686" t="s">
        <v>8293</v>
      </c>
      <c r="T1686" t="s">
        <v>8326</v>
      </c>
      <c r="U1686" t="s">
        <v>8348</v>
      </c>
    </row>
    <row r="1687" spans="1:21" ht="43.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s="6">
        <f t="shared" si="130"/>
        <v>42787.916932870365</v>
      </c>
      <c r="L1687" s="6">
        <f t="shared" si="131"/>
        <v>42817.8752662037</v>
      </c>
      <c r="M1687" s="15">
        <f t="shared" si="132"/>
        <v>2017</v>
      </c>
      <c r="N1687" t="b">
        <v>0</v>
      </c>
      <c r="O1687">
        <v>15</v>
      </c>
      <c r="P1687" t="b">
        <v>0</v>
      </c>
      <c r="Q1687" s="8">
        <f t="shared" si="133"/>
        <v>1.0285714285714285</v>
      </c>
      <c r="R1687" s="10">
        <f t="shared" si="134"/>
        <v>24</v>
      </c>
      <c r="S1687" t="s">
        <v>8293</v>
      </c>
      <c r="T1687" t="s">
        <v>8326</v>
      </c>
      <c r="U1687" t="s">
        <v>8348</v>
      </c>
    </row>
    <row r="1688" spans="1:21" ht="43.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s="6">
        <f t="shared" si="130"/>
        <v>42792.510636574072</v>
      </c>
      <c r="L1688" s="6">
        <f t="shared" si="131"/>
        <v>42852.468969907401</v>
      </c>
      <c r="M1688" s="15">
        <f t="shared" si="132"/>
        <v>2017</v>
      </c>
      <c r="N1688" t="b">
        <v>0</v>
      </c>
      <c r="O1688">
        <v>1</v>
      </c>
      <c r="P1688" t="b">
        <v>0</v>
      </c>
      <c r="Q1688" s="8">
        <f t="shared" si="133"/>
        <v>3.5999999999999999E-3</v>
      </c>
      <c r="R1688" s="10">
        <f t="shared" si="134"/>
        <v>18</v>
      </c>
      <c r="S1688" t="s">
        <v>8293</v>
      </c>
      <c r="T1688" t="s">
        <v>8326</v>
      </c>
      <c r="U1688" t="s">
        <v>8348</v>
      </c>
    </row>
    <row r="1689" spans="1:21" ht="43.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s="6">
        <f t="shared" si="130"/>
        <v>42801.713483796295</v>
      </c>
      <c r="L1689" s="6">
        <f t="shared" si="131"/>
        <v>42835.510416666664</v>
      </c>
      <c r="M1689" s="15">
        <f t="shared" si="132"/>
        <v>2017</v>
      </c>
      <c r="N1689" t="b">
        <v>0</v>
      </c>
      <c r="O1689">
        <v>39</v>
      </c>
      <c r="P1689" t="b">
        <v>0</v>
      </c>
      <c r="Q1689" s="8">
        <f t="shared" si="133"/>
        <v>0.3125</v>
      </c>
      <c r="R1689" s="10">
        <f t="shared" si="134"/>
        <v>80.128205128205124</v>
      </c>
      <c r="S1689" t="s">
        <v>8293</v>
      </c>
      <c r="T1689" t="s">
        <v>8326</v>
      </c>
      <c r="U1689" t="s">
        <v>8348</v>
      </c>
    </row>
    <row r="1690" spans="1:21" ht="58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s="6">
        <f t="shared" si="130"/>
        <v>42804.201319444437</v>
      </c>
      <c r="L1690" s="6">
        <f t="shared" si="131"/>
        <v>42834.15965277778</v>
      </c>
      <c r="M1690" s="15">
        <f t="shared" si="132"/>
        <v>2017</v>
      </c>
      <c r="N1690" t="b">
        <v>0</v>
      </c>
      <c r="O1690">
        <v>7</v>
      </c>
      <c r="P1690" t="b">
        <v>0</v>
      </c>
      <c r="Q1690" s="8">
        <f t="shared" si="133"/>
        <v>0.443</v>
      </c>
      <c r="R1690" s="10">
        <f t="shared" si="134"/>
        <v>253.14285714285714</v>
      </c>
      <c r="S1690" t="s">
        <v>8293</v>
      </c>
      <c r="T1690" t="s">
        <v>8326</v>
      </c>
      <c r="U1690" t="s">
        <v>8348</v>
      </c>
    </row>
    <row r="1691" spans="1:21" ht="29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s="6">
        <f t="shared" si="130"/>
        <v>42780.609143518515</v>
      </c>
      <c r="L1691" s="6">
        <f t="shared" si="131"/>
        <v>42810.567476851851</v>
      </c>
      <c r="M1691" s="15">
        <f t="shared" si="132"/>
        <v>2017</v>
      </c>
      <c r="N1691" t="b">
        <v>0</v>
      </c>
      <c r="O1691">
        <v>14</v>
      </c>
      <c r="P1691" t="b">
        <v>0</v>
      </c>
      <c r="Q1691" s="8">
        <f t="shared" si="133"/>
        <v>1</v>
      </c>
      <c r="R1691" s="10">
        <f t="shared" si="134"/>
        <v>171.42857142857142</v>
      </c>
      <c r="S1691" t="s">
        <v>8293</v>
      </c>
      <c r="T1691" t="s">
        <v>8326</v>
      </c>
      <c r="U1691" t="s">
        <v>8348</v>
      </c>
    </row>
    <row r="1692" spans="1:21" ht="43.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s="6">
        <f t="shared" si="130"/>
        <v>42801.097708333335</v>
      </c>
      <c r="L1692" s="6">
        <f t="shared" si="131"/>
        <v>42831.056041666663</v>
      </c>
      <c r="M1692" s="15">
        <f t="shared" si="132"/>
        <v>2017</v>
      </c>
      <c r="N1692" t="b">
        <v>0</v>
      </c>
      <c r="O1692">
        <v>11</v>
      </c>
      <c r="P1692" t="b">
        <v>0</v>
      </c>
      <c r="Q1692" s="8">
        <f t="shared" si="133"/>
        <v>0.254</v>
      </c>
      <c r="R1692" s="10">
        <f t="shared" si="134"/>
        <v>57.727272727272727</v>
      </c>
      <c r="S1692" t="s">
        <v>8293</v>
      </c>
      <c r="T1692" t="s">
        <v>8326</v>
      </c>
      <c r="U1692" t="s">
        <v>8348</v>
      </c>
    </row>
    <row r="1693" spans="1:21" ht="43.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s="6">
        <f t="shared" si="130"/>
        <v>42795.368148148147</v>
      </c>
      <c r="L1693" s="6">
        <f t="shared" si="131"/>
        <v>42827.708333333336</v>
      </c>
      <c r="M1693" s="15">
        <f t="shared" si="132"/>
        <v>2017</v>
      </c>
      <c r="N1693" t="b">
        <v>0</v>
      </c>
      <c r="O1693">
        <v>38</v>
      </c>
      <c r="P1693" t="b">
        <v>0</v>
      </c>
      <c r="Q1693" s="8">
        <f t="shared" si="133"/>
        <v>0.33473333333333333</v>
      </c>
      <c r="R1693" s="10">
        <f t="shared" si="134"/>
        <v>264.26315789473682</v>
      </c>
      <c r="S1693" t="s">
        <v>8293</v>
      </c>
      <c r="T1693" t="s">
        <v>8326</v>
      </c>
      <c r="U1693" t="s">
        <v>8348</v>
      </c>
    </row>
    <row r="1694" spans="1:21" ht="43.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s="6">
        <f t="shared" si="130"/>
        <v>42787.81790509259</v>
      </c>
      <c r="L1694" s="6">
        <f t="shared" si="131"/>
        <v>42820.665972222218</v>
      </c>
      <c r="M1694" s="15">
        <f t="shared" si="132"/>
        <v>2017</v>
      </c>
      <c r="N1694" t="b">
        <v>0</v>
      </c>
      <c r="O1694">
        <v>15</v>
      </c>
      <c r="P1694" t="b">
        <v>0</v>
      </c>
      <c r="Q1694" s="8">
        <f t="shared" si="133"/>
        <v>0.47799999999999998</v>
      </c>
      <c r="R1694" s="10">
        <f t="shared" si="134"/>
        <v>159.33333333333334</v>
      </c>
      <c r="S1694" t="s">
        <v>8293</v>
      </c>
      <c r="T1694" t="s">
        <v>8326</v>
      </c>
      <c r="U1694" t="s">
        <v>8348</v>
      </c>
    </row>
    <row r="1695" spans="1:21" ht="58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s="6">
        <f t="shared" si="130"/>
        <v>42803.586944444447</v>
      </c>
      <c r="L1695" s="6">
        <f t="shared" si="131"/>
        <v>42834.499999999993</v>
      </c>
      <c r="M1695" s="15">
        <f t="shared" si="132"/>
        <v>2017</v>
      </c>
      <c r="N1695" t="b">
        <v>0</v>
      </c>
      <c r="O1695">
        <v>8</v>
      </c>
      <c r="P1695" t="b">
        <v>0</v>
      </c>
      <c r="Q1695" s="8">
        <f t="shared" si="133"/>
        <v>9.3333333333333338E-2</v>
      </c>
      <c r="R1695" s="10">
        <f t="shared" si="134"/>
        <v>35</v>
      </c>
      <c r="S1695" t="s">
        <v>8293</v>
      </c>
      <c r="T1695" t="s">
        <v>8326</v>
      </c>
      <c r="U1695" t="s">
        <v>8348</v>
      </c>
    </row>
    <row r="1696" spans="1:21" ht="43.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s="6">
        <f t="shared" si="130"/>
        <v>42791.336504629631</v>
      </c>
      <c r="L1696" s="6">
        <f t="shared" si="131"/>
        <v>42820.85833333333</v>
      </c>
      <c r="M1696" s="15">
        <f t="shared" si="132"/>
        <v>2017</v>
      </c>
      <c r="N1696" t="b">
        <v>0</v>
      </c>
      <c r="O1696">
        <v>1</v>
      </c>
      <c r="P1696" t="b">
        <v>0</v>
      </c>
      <c r="Q1696" s="8">
        <f t="shared" si="133"/>
        <v>5.0000000000000001E-4</v>
      </c>
      <c r="R1696" s="10">
        <f t="shared" si="134"/>
        <v>5</v>
      </c>
      <c r="S1696" t="s">
        <v>8293</v>
      </c>
      <c r="T1696" t="s">
        <v>8326</v>
      </c>
      <c r="U1696" t="s">
        <v>8348</v>
      </c>
    </row>
    <row r="1697" spans="1:21" ht="58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s="6">
        <f t="shared" si="130"/>
        <v>42800.698078703703</v>
      </c>
      <c r="L1697" s="6">
        <f t="shared" si="131"/>
        <v>42834.708333333336</v>
      </c>
      <c r="M1697" s="15">
        <f t="shared" si="132"/>
        <v>2017</v>
      </c>
      <c r="N1697" t="b">
        <v>0</v>
      </c>
      <c r="O1697">
        <v>23</v>
      </c>
      <c r="P1697" t="b">
        <v>0</v>
      </c>
      <c r="Q1697" s="8">
        <f t="shared" si="133"/>
        <v>0.11708333333333333</v>
      </c>
      <c r="R1697" s="10">
        <f t="shared" si="134"/>
        <v>61.086956521739133</v>
      </c>
      <c r="S1697" t="s">
        <v>8293</v>
      </c>
      <c r="T1697" t="s">
        <v>8326</v>
      </c>
      <c r="U1697" t="s">
        <v>8348</v>
      </c>
    </row>
    <row r="1698" spans="1:21" ht="58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s="6">
        <f t="shared" si="130"/>
        <v>42795.736238425925</v>
      </c>
      <c r="L1698" s="6">
        <f t="shared" si="131"/>
        <v>42825.694571759253</v>
      </c>
      <c r="M1698" s="15">
        <f t="shared" si="132"/>
        <v>2017</v>
      </c>
      <c r="N1698" t="b">
        <v>0</v>
      </c>
      <c r="O1698">
        <v>0</v>
      </c>
      <c r="P1698" t="b">
        <v>0</v>
      </c>
      <c r="Q1698" s="8">
        <f t="shared" si="133"/>
        <v>0</v>
      </c>
      <c r="R1698" s="10">
        <f t="shared" si="134"/>
        <v>0</v>
      </c>
      <c r="S1698" t="s">
        <v>8293</v>
      </c>
      <c r="T1698" t="s">
        <v>8326</v>
      </c>
      <c r="U1698" t="s">
        <v>8348</v>
      </c>
    </row>
    <row r="1699" spans="1:21" ht="43.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s="6">
        <f t="shared" si="130"/>
        <v>42804.699629629627</v>
      </c>
      <c r="L1699" s="6">
        <f t="shared" si="131"/>
        <v>42834.657962962963</v>
      </c>
      <c r="M1699" s="15">
        <f t="shared" si="132"/>
        <v>2017</v>
      </c>
      <c r="N1699" t="b">
        <v>0</v>
      </c>
      <c r="O1699">
        <v>22</v>
      </c>
      <c r="P1699" t="b">
        <v>0</v>
      </c>
      <c r="Q1699" s="8">
        <f t="shared" si="133"/>
        <v>0.20208000000000001</v>
      </c>
      <c r="R1699" s="10">
        <f t="shared" si="134"/>
        <v>114.81818181818181</v>
      </c>
      <c r="S1699" t="s">
        <v>8293</v>
      </c>
      <c r="T1699" t="s">
        <v>8326</v>
      </c>
      <c r="U1699" t="s">
        <v>8348</v>
      </c>
    </row>
    <row r="1700" spans="1:21" ht="72.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s="6">
        <f t="shared" si="130"/>
        <v>42795.874537037038</v>
      </c>
      <c r="L1700" s="6">
        <f t="shared" si="131"/>
        <v>42819.814583333333</v>
      </c>
      <c r="M1700" s="15">
        <f t="shared" si="132"/>
        <v>2017</v>
      </c>
      <c r="N1700" t="b">
        <v>0</v>
      </c>
      <c r="O1700">
        <v>0</v>
      </c>
      <c r="P1700" t="b">
        <v>0</v>
      </c>
      <c r="Q1700" s="8">
        <f t="shared" si="133"/>
        <v>0</v>
      </c>
      <c r="R1700" s="10">
        <f t="shared" si="134"/>
        <v>0</v>
      </c>
      <c r="S1700" t="s">
        <v>8293</v>
      </c>
      <c r="T1700" t="s">
        <v>8326</v>
      </c>
      <c r="U1700" t="s">
        <v>8348</v>
      </c>
    </row>
    <row r="1701" spans="1:21" ht="58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s="6">
        <f t="shared" si="130"/>
        <v>42806.530613425923</v>
      </c>
      <c r="L1701" s="6">
        <f t="shared" si="131"/>
        <v>42836.530613425923</v>
      </c>
      <c r="M1701" s="15">
        <f t="shared" si="132"/>
        <v>2017</v>
      </c>
      <c r="N1701" t="b">
        <v>0</v>
      </c>
      <c r="O1701">
        <v>4</v>
      </c>
      <c r="P1701" t="b">
        <v>0</v>
      </c>
      <c r="Q1701" s="8">
        <f t="shared" si="133"/>
        <v>4.2311459353574929E-2</v>
      </c>
      <c r="R1701" s="10">
        <f t="shared" si="134"/>
        <v>54</v>
      </c>
      <c r="S1701" t="s">
        <v>8293</v>
      </c>
      <c r="T1701" t="s">
        <v>8326</v>
      </c>
      <c r="U1701" t="s">
        <v>8348</v>
      </c>
    </row>
    <row r="1702" spans="1:21" ht="43.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s="6">
        <f t="shared" si="130"/>
        <v>42795.738310185181</v>
      </c>
      <c r="L1702" s="6">
        <f t="shared" si="131"/>
        <v>42825.833333333336</v>
      </c>
      <c r="M1702" s="15">
        <f t="shared" si="132"/>
        <v>2017</v>
      </c>
      <c r="N1702" t="b">
        <v>0</v>
      </c>
      <c r="O1702">
        <v>79</v>
      </c>
      <c r="P1702" t="b">
        <v>0</v>
      </c>
      <c r="Q1702" s="8">
        <f t="shared" si="133"/>
        <v>0.2606</v>
      </c>
      <c r="R1702" s="10">
        <f t="shared" si="134"/>
        <v>65.974683544303801</v>
      </c>
      <c r="S1702" t="s">
        <v>8293</v>
      </c>
      <c r="T1702" t="s">
        <v>8326</v>
      </c>
      <c r="U1702" t="s">
        <v>8348</v>
      </c>
    </row>
    <row r="1703" spans="1:21" ht="43.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s="6">
        <f t="shared" si="130"/>
        <v>41989.331076388888</v>
      </c>
      <c r="L1703" s="6">
        <f t="shared" si="131"/>
        <v>42019.331076388888</v>
      </c>
      <c r="M1703" s="15">
        <f t="shared" si="132"/>
        <v>2014</v>
      </c>
      <c r="N1703" t="b">
        <v>0</v>
      </c>
      <c r="O1703">
        <v>2</v>
      </c>
      <c r="P1703" t="b">
        <v>0</v>
      </c>
      <c r="Q1703" s="8">
        <f t="shared" si="133"/>
        <v>1.9801980198019802E-3</v>
      </c>
      <c r="R1703" s="10">
        <f t="shared" si="134"/>
        <v>5</v>
      </c>
      <c r="S1703" t="s">
        <v>8293</v>
      </c>
      <c r="T1703" t="s">
        <v>8326</v>
      </c>
      <c r="U1703" t="s">
        <v>8348</v>
      </c>
    </row>
    <row r="1704" spans="1:21" ht="29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s="6">
        <f t="shared" si="130"/>
        <v>42063.536458333336</v>
      </c>
      <c r="L1704" s="6">
        <f t="shared" si="131"/>
        <v>42093.494791666664</v>
      </c>
      <c r="M1704" s="15">
        <f t="shared" si="132"/>
        <v>2015</v>
      </c>
      <c r="N1704" t="b">
        <v>0</v>
      </c>
      <c r="O1704">
        <v>1</v>
      </c>
      <c r="P1704" t="b">
        <v>0</v>
      </c>
      <c r="Q1704" s="8">
        <f t="shared" si="133"/>
        <v>6.0606060606060605E-5</v>
      </c>
      <c r="R1704" s="10">
        <f t="shared" si="134"/>
        <v>1</v>
      </c>
      <c r="S1704" t="s">
        <v>8293</v>
      </c>
      <c r="T1704" t="s">
        <v>8326</v>
      </c>
      <c r="U1704" t="s">
        <v>8348</v>
      </c>
    </row>
    <row r="1705" spans="1:21" ht="43.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s="6">
        <f t="shared" si="130"/>
        <v>42186.948344907403</v>
      </c>
      <c r="L1705" s="6">
        <f t="shared" si="131"/>
        <v>42246.948344907403</v>
      </c>
      <c r="M1705" s="15">
        <f t="shared" si="132"/>
        <v>2015</v>
      </c>
      <c r="N1705" t="b">
        <v>0</v>
      </c>
      <c r="O1705">
        <v>2</v>
      </c>
      <c r="P1705" t="b">
        <v>0</v>
      </c>
      <c r="Q1705" s="8">
        <f t="shared" si="133"/>
        <v>1.0200000000000001E-2</v>
      </c>
      <c r="R1705" s="10">
        <f t="shared" si="134"/>
        <v>25.5</v>
      </c>
      <c r="S1705" t="s">
        <v>8293</v>
      </c>
      <c r="T1705" t="s">
        <v>8326</v>
      </c>
      <c r="U1705" t="s">
        <v>8348</v>
      </c>
    </row>
    <row r="1706" spans="1:21" ht="43.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s="6">
        <f t="shared" si="130"/>
        <v>42020.806400462963</v>
      </c>
      <c r="L1706" s="6">
        <f t="shared" si="131"/>
        <v>42050.806400462963</v>
      </c>
      <c r="M1706" s="15">
        <f t="shared" si="132"/>
        <v>2015</v>
      </c>
      <c r="N1706" t="b">
        <v>0</v>
      </c>
      <c r="O1706">
        <v>11</v>
      </c>
      <c r="P1706" t="b">
        <v>0</v>
      </c>
      <c r="Q1706" s="8">
        <f t="shared" si="133"/>
        <v>0.65100000000000002</v>
      </c>
      <c r="R1706" s="10">
        <f t="shared" si="134"/>
        <v>118.36363636363636</v>
      </c>
      <c r="S1706" t="s">
        <v>8293</v>
      </c>
      <c r="T1706" t="s">
        <v>8326</v>
      </c>
      <c r="U1706" t="s">
        <v>8348</v>
      </c>
    </row>
    <row r="1707" spans="1:21" ht="43.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s="6">
        <f t="shared" si="130"/>
        <v>42244.683402777773</v>
      </c>
      <c r="L1707" s="6">
        <f t="shared" si="131"/>
        <v>42256.333333333336</v>
      </c>
      <c r="M1707" s="15">
        <f t="shared" si="132"/>
        <v>2015</v>
      </c>
      <c r="N1707" t="b">
        <v>0</v>
      </c>
      <c r="O1707">
        <v>0</v>
      </c>
      <c r="P1707" t="b">
        <v>0</v>
      </c>
      <c r="Q1707" s="8">
        <f t="shared" si="133"/>
        <v>0</v>
      </c>
      <c r="R1707" s="10">
        <f t="shared" si="134"/>
        <v>0</v>
      </c>
      <c r="S1707" t="s">
        <v>8293</v>
      </c>
      <c r="T1707" t="s">
        <v>8326</v>
      </c>
      <c r="U1707" t="s">
        <v>8348</v>
      </c>
    </row>
    <row r="1708" spans="1:21" ht="43.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s="6">
        <f t="shared" si="130"/>
        <v>42178.973055555551</v>
      </c>
      <c r="L1708" s="6">
        <f t="shared" si="131"/>
        <v>42238.973055555551</v>
      </c>
      <c r="M1708" s="15">
        <f t="shared" si="132"/>
        <v>2015</v>
      </c>
      <c r="N1708" t="b">
        <v>0</v>
      </c>
      <c r="O1708">
        <v>0</v>
      </c>
      <c r="P1708" t="b">
        <v>0</v>
      </c>
      <c r="Q1708" s="8">
        <f t="shared" si="133"/>
        <v>0</v>
      </c>
      <c r="R1708" s="10">
        <f t="shared" si="134"/>
        <v>0</v>
      </c>
      <c r="S1708" t="s">
        <v>8293</v>
      </c>
      <c r="T1708" t="s">
        <v>8326</v>
      </c>
      <c r="U1708" t="s">
        <v>8348</v>
      </c>
    </row>
    <row r="1709" spans="1:21" ht="43.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s="6">
        <f t="shared" si="130"/>
        <v>42427.387673611105</v>
      </c>
      <c r="L1709" s="6">
        <f t="shared" si="131"/>
        <v>42457.346006944441</v>
      </c>
      <c r="M1709" s="15">
        <f t="shared" si="132"/>
        <v>2016</v>
      </c>
      <c r="N1709" t="b">
        <v>0</v>
      </c>
      <c r="O1709">
        <v>9</v>
      </c>
      <c r="P1709" t="b">
        <v>0</v>
      </c>
      <c r="Q1709" s="8">
        <f t="shared" si="133"/>
        <v>9.74E-2</v>
      </c>
      <c r="R1709" s="10">
        <f t="shared" si="134"/>
        <v>54.111111111111114</v>
      </c>
      <c r="S1709" t="s">
        <v>8293</v>
      </c>
      <c r="T1709" t="s">
        <v>8326</v>
      </c>
      <c r="U1709" t="s">
        <v>8348</v>
      </c>
    </row>
    <row r="1710" spans="1:21" ht="58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s="6">
        <f t="shared" si="130"/>
        <v>42451.533634259256</v>
      </c>
      <c r="L1710" s="6">
        <f t="shared" si="131"/>
        <v>42491.533634259256</v>
      </c>
      <c r="M1710" s="15">
        <f t="shared" si="132"/>
        <v>2016</v>
      </c>
      <c r="N1710" t="b">
        <v>0</v>
      </c>
      <c r="O1710">
        <v>0</v>
      </c>
      <c r="P1710" t="b">
        <v>0</v>
      </c>
      <c r="Q1710" s="8">
        <f t="shared" si="133"/>
        <v>0</v>
      </c>
      <c r="R1710" s="10">
        <f t="shared" si="134"/>
        <v>0</v>
      </c>
      <c r="S1710" t="s">
        <v>8293</v>
      </c>
      <c r="T1710" t="s">
        <v>8326</v>
      </c>
      <c r="U1710" t="s">
        <v>8348</v>
      </c>
    </row>
    <row r="1711" spans="1:21" ht="43.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s="6">
        <f t="shared" si="130"/>
        <v>41841.230486111112</v>
      </c>
      <c r="L1711" s="6">
        <f t="shared" si="131"/>
        <v>41882.485416666663</v>
      </c>
      <c r="M1711" s="15">
        <f t="shared" si="132"/>
        <v>2014</v>
      </c>
      <c r="N1711" t="b">
        <v>0</v>
      </c>
      <c r="O1711">
        <v>4</v>
      </c>
      <c r="P1711" t="b">
        <v>0</v>
      </c>
      <c r="Q1711" s="8">
        <f t="shared" si="133"/>
        <v>4.8571428571428571E-2</v>
      </c>
      <c r="R1711" s="10">
        <f t="shared" si="134"/>
        <v>21.25</v>
      </c>
      <c r="S1711" t="s">
        <v>8293</v>
      </c>
      <c r="T1711" t="s">
        <v>8326</v>
      </c>
      <c r="U1711" t="s">
        <v>8348</v>
      </c>
    </row>
    <row r="1712" spans="1:21" ht="29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s="6">
        <f t="shared" si="130"/>
        <v>42341.257962962962</v>
      </c>
      <c r="L1712" s="6">
        <f t="shared" si="131"/>
        <v>42387.208333333336</v>
      </c>
      <c r="M1712" s="15">
        <f t="shared" si="132"/>
        <v>2015</v>
      </c>
      <c r="N1712" t="b">
        <v>0</v>
      </c>
      <c r="O1712">
        <v>1</v>
      </c>
      <c r="P1712" t="b">
        <v>0</v>
      </c>
      <c r="Q1712" s="8">
        <f t="shared" si="133"/>
        <v>6.7999999999999996E-3</v>
      </c>
      <c r="R1712" s="10">
        <f t="shared" si="134"/>
        <v>34</v>
      </c>
      <c r="S1712" t="s">
        <v>8293</v>
      </c>
      <c r="T1712" t="s">
        <v>8326</v>
      </c>
      <c r="U1712" t="s">
        <v>8348</v>
      </c>
    </row>
    <row r="1713" spans="1:21" ht="43.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s="6">
        <f t="shared" si="130"/>
        <v>41852.312893518516</v>
      </c>
      <c r="L1713" s="6">
        <f t="shared" si="131"/>
        <v>41883.312893518516</v>
      </c>
      <c r="M1713" s="15">
        <f t="shared" si="132"/>
        <v>2014</v>
      </c>
      <c r="N1713" t="b">
        <v>0</v>
      </c>
      <c r="O1713">
        <v>2</v>
      </c>
      <c r="P1713" t="b">
        <v>0</v>
      </c>
      <c r="Q1713" s="8">
        <f t="shared" si="133"/>
        <v>0.105</v>
      </c>
      <c r="R1713" s="10">
        <f t="shared" si="134"/>
        <v>525</v>
      </c>
      <c r="S1713" t="s">
        <v>8293</v>
      </c>
      <c r="T1713" t="s">
        <v>8326</v>
      </c>
      <c r="U1713" t="s">
        <v>8348</v>
      </c>
    </row>
    <row r="1714" spans="1:21" ht="58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s="6">
        <f t="shared" si="130"/>
        <v>42125.580474537033</v>
      </c>
      <c r="L1714" s="6">
        <f t="shared" si="131"/>
        <v>42185.580474537033</v>
      </c>
      <c r="M1714" s="15">
        <f t="shared" si="132"/>
        <v>2015</v>
      </c>
      <c r="N1714" t="b">
        <v>0</v>
      </c>
      <c r="O1714">
        <v>0</v>
      </c>
      <c r="P1714" t="b">
        <v>0</v>
      </c>
      <c r="Q1714" s="8">
        <f t="shared" si="133"/>
        <v>0</v>
      </c>
      <c r="R1714" s="10">
        <f t="shared" si="134"/>
        <v>0</v>
      </c>
      <c r="S1714" t="s">
        <v>8293</v>
      </c>
      <c r="T1714" t="s">
        <v>8326</v>
      </c>
      <c r="U1714" t="s">
        <v>8348</v>
      </c>
    </row>
    <row r="1715" spans="1:21" ht="58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s="6">
        <f t="shared" si="130"/>
        <v>41887.467731481483</v>
      </c>
      <c r="L1715" s="6">
        <f t="shared" si="131"/>
        <v>41917.467731481483</v>
      </c>
      <c r="M1715" s="15">
        <f t="shared" si="132"/>
        <v>2014</v>
      </c>
      <c r="N1715" t="b">
        <v>0</v>
      </c>
      <c r="O1715">
        <v>1</v>
      </c>
      <c r="P1715" t="b">
        <v>0</v>
      </c>
      <c r="Q1715" s="8">
        <f t="shared" si="133"/>
        <v>1.6666666666666666E-2</v>
      </c>
      <c r="R1715" s="10">
        <f t="shared" si="134"/>
        <v>50</v>
      </c>
      <c r="S1715" t="s">
        <v>8293</v>
      </c>
      <c r="T1715" t="s">
        <v>8326</v>
      </c>
      <c r="U1715" t="s">
        <v>8348</v>
      </c>
    </row>
    <row r="1716" spans="1:21" ht="43.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s="6">
        <f t="shared" si="130"/>
        <v>42095.585196759253</v>
      </c>
      <c r="L1716" s="6">
        <f t="shared" si="131"/>
        <v>42125.585196759253</v>
      </c>
      <c r="M1716" s="15">
        <f t="shared" si="132"/>
        <v>2015</v>
      </c>
      <c r="N1716" t="b">
        <v>0</v>
      </c>
      <c r="O1716">
        <v>17</v>
      </c>
      <c r="P1716" t="b">
        <v>0</v>
      </c>
      <c r="Q1716" s="8">
        <f t="shared" si="133"/>
        <v>7.868E-2</v>
      </c>
      <c r="R1716" s="10">
        <f t="shared" si="134"/>
        <v>115.70588235294117</v>
      </c>
      <c r="S1716" t="s">
        <v>8293</v>
      </c>
      <c r="T1716" t="s">
        <v>8326</v>
      </c>
      <c r="U1716" t="s">
        <v>8348</v>
      </c>
    </row>
    <row r="1717" spans="1:21" ht="43.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s="6">
        <f t="shared" si="130"/>
        <v>42063.884085648147</v>
      </c>
      <c r="L1717" s="6">
        <f t="shared" si="131"/>
        <v>42093.806944444441</v>
      </c>
      <c r="M1717" s="15">
        <f t="shared" si="132"/>
        <v>2015</v>
      </c>
      <c r="N1717" t="b">
        <v>0</v>
      </c>
      <c r="O1717">
        <v>2</v>
      </c>
      <c r="P1717" t="b">
        <v>0</v>
      </c>
      <c r="Q1717" s="8">
        <f t="shared" si="133"/>
        <v>2.2000000000000001E-3</v>
      </c>
      <c r="R1717" s="10">
        <f t="shared" si="134"/>
        <v>5.5</v>
      </c>
      <c r="S1717" t="s">
        <v>8293</v>
      </c>
      <c r="T1717" t="s">
        <v>8326</v>
      </c>
      <c r="U1717" t="s">
        <v>8348</v>
      </c>
    </row>
    <row r="1718" spans="1:21" ht="58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s="6">
        <f t="shared" si="130"/>
        <v>42673.244201388887</v>
      </c>
      <c r="L1718" s="6">
        <f t="shared" si="131"/>
        <v>42713.285868055558</v>
      </c>
      <c r="M1718" s="15">
        <f t="shared" si="132"/>
        <v>2016</v>
      </c>
      <c r="N1718" t="b">
        <v>0</v>
      </c>
      <c r="O1718">
        <v>3</v>
      </c>
      <c r="P1718" t="b">
        <v>0</v>
      </c>
      <c r="Q1718" s="8">
        <f t="shared" si="133"/>
        <v>7.4999999999999997E-2</v>
      </c>
      <c r="R1718" s="10">
        <f t="shared" si="134"/>
        <v>50</v>
      </c>
      <c r="S1718" t="s">
        <v>8293</v>
      </c>
      <c r="T1718" t="s">
        <v>8326</v>
      </c>
      <c r="U1718" t="s">
        <v>8348</v>
      </c>
    </row>
    <row r="1719" spans="1:21" ht="43.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s="6">
        <f t="shared" si="130"/>
        <v>42460.648587962962</v>
      </c>
      <c r="L1719" s="6">
        <f t="shared" si="131"/>
        <v>42480.833333333336</v>
      </c>
      <c r="M1719" s="15">
        <f t="shared" si="132"/>
        <v>2016</v>
      </c>
      <c r="N1719" t="b">
        <v>0</v>
      </c>
      <c r="O1719">
        <v>41</v>
      </c>
      <c r="P1719" t="b">
        <v>0</v>
      </c>
      <c r="Q1719" s="8">
        <f t="shared" si="133"/>
        <v>0.42725880551301687</v>
      </c>
      <c r="R1719" s="10">
        <f t="shared" si="134"/>
        <v>34.024390243902438</v>
      </c>
      <c r="S1719" t="s">
        <v>8293</v>
      </c>
      <c r="T1719" t="s">
        <v>8326</v>
      </c>
      <c r="U1719" t="s">
        <v>8348</v>
      </c>
    </row>
    <row r="1720" spans="1:21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s="6">
        <f t="shared" si="130"/>
        <v>42460.277187499996</v>
      </c>
      <c r="L1720" s="6">
        <f t="shared" si="131"/>
        <v>42503.874305555553</v>
      </c>
      <c r="M1720" s="15">
        <f t="shared" si="132"/>
        <v>2016</v>
      </c>
      <c r="N1720" t="b">
        <v>0</v>
      </c>
      <c r="O1720">
        <v>2</v>
      </c>
      <c r="P1720" t="b">
        <v>0</v>
      </c>
      <c r="Q1720" s="8">
        <f t="shared" si="133"/>
        <v>2.142857142857143E-3</v>
      </c>
      <c r="R1720" s="10">
        <f t="shared" si="134"/>
        <v>37.5</v>
      </c>
      <c r="S1720" t="s">
        <v>8293</v>
      </c>
      <c r="T1720" t="s">
        <v>8326</v>
      </c>
      <c r="U1720" t="s">
        <v>8348</v>
      </c>
    </row>
    <row r="1721" spans="1:21" ht="43.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s="6">
        <f t="shared" si="130"/>
        <v>41869.201284722221</v>
      </c>
      <c r="L1721" s="6">
        <f t="shared" si="131"/>
        <v>41899.201284722221</v>
      </c>
      <c r="M1721" s="15">
        <f t="shared" si="132"/>
        <v>2014</v>
      </c>
      <c r="N1721" t="b">
        <v>0</v>
      </c>
      <c r="O1721">
        <v>3</v>
      </c>
      <c r="P1721" t="b">
        <v>0</v>
      </c>
      <c r="Q1721" s="8">
        <f t="shared" si="133"/>
        <v>8.7500000000000008E-3</v>
      </c>
      <c r="R1721" s="10">
        <f t="shared" si="134"/>
        <v>11.666666666666666</v>
      </c>
      <c r="S1721" t="s">
        <v>8293</v>
      </c>
      <c r="T1721" t="s">
        <v>8326</v>
      </c>
      <c r="U1721" t="s">
        <v>8348</v>
      </c>
    </row>
    <row r="1722" spans="1:21" ht="43.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s="6">
        <f t="shared" si="130"/>
        <v>41922.449895833335</v>
      </c>
      <c r="L1722" s="6">
        <f t="shared" si="131"/>
        <v>41952.491562499999</v>
      </c>
      <c r="M1722" s="15">
        <f t="shared" si="132"/>
        <v>2014</v>
      </c>
      <c r="N1722" t="b">
        <v>0</v>
      </c>
      <c r="O1722">
        <v>8</v>
      </c>
      <c r="P1722" t="b">
        <v>0</v>
      </c>
      <c r="Q1722" s="8">
        <f t="shared" si="133"/>
        <v>5.6250000000000001E-2</v>
      </c>
      <c r="R1722" s="10">
        <f t="shared" si="134"/>
        <v>28.125</v>
      </c>
      <c r="S1722" t="s">
        <v>8293</v>
      </c>
      <c r="T1722" t="s">
        <v>8326</v>
      </c>
      <c r="U1722" t="s">
        <v>8348</v>
      </c>
    </row>
    <row r="1723" spans="1:21" ht="43.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s="6">
        <f t="shared" si="130"/>
        <v>42319.12804398148</v>
      </c>
      <c r="L1723" s="6">
        <f t="shared" si="131"/>
        <v>42349.12804398148</v>
      </c>
      <c r="M1723" s="15">
        <f t="shared" si="132"/>
        <v>2015</v>
      </c>
      <c r="N1723" t="b">
        <v>0</v>
      </c>
      <c r="O1723">
        <v>0</v>
      </c>
      <c r="P1723" t="b">
        <v>0</v>
      </c>
      <c r="Q1723" s="8">
        <f t="shared" si="133"/>
        <v>0</v>
      </c>
      <c r="R1723" s="10">
        <f t="shared" si="134"/>
        <v>0</v>
      </c>
      <c r="S1723" t="s">
        <v>8293</v>
      </c>
      <c r="T1723" t="s">
        <v>8326</v>
      </c>
      <c r="U1723" t="s">
        <v>8348</v>
      </c>
    </row>
    <row r="1724" spans="1:21" ht="43.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s="6">
        <f t="shared" si="130"/>
        <v>42425.627650462957</v>
      </c>
      <c r="L1724" s="6">
        <f t="shared" si="131"/>
        <v>42462.673611111109</v>
      </c>
      <c r="M1724" s="15">
        <f t="shared" si="132"/>
        <v>2016</v>
      </c>
      <c r="N1724" t="b">
        <v>0</v>
      </c>
      <c r="O1724">
        <v>1</v>
      </c>
      <c r="P1724" t="b">
        <v>0</v>
      </c>
      <c r="Q1724" s="8">
        <f t="shared" si="133"/>
        <v>3.4722222222222224E-4</v>
      </c>
      <c r="R1724" s="10">
        <f t="shared" si="134"/>
        <v>1</v>
      </c>
      <c r="S1724" t="s">
        <v>8293</v>
      </c>
      <c r="T1724" t="s">
        <v>8326</v>
      </c>
      <c r="U1724" t="s">
        <v>8348</v>
      </c>
    </row>
    <row r="1725" spans="1:21" ht="58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s="6">
        <f t="shared" si="130"/>
        <v>42129.492071759254</v>
      </c>
      <c r="L1725" s="6">
        <f t="shared" si="131"/>
        <v>42185.916666666664</v>
      </c>
      <c r="M1725" s="15">
        <f t="shared" si="132"/>
        <v>2015</v>
      </c>
      <c r="N1725" t="b">
        <v>0</v>
      </c>
      <c r="O1725">
        <v>3</v>
      </c>
      <c r="P1725" t="b">
        <v>0</v>
      </c>
      <c r="Q1725" s="8">
        <f t="shared" si="133"/>
        <v>6.5000000000000002E-2</v>
      </c>
      <c r="R1725" s="10">
        <f t="shared" si="134"/>
        <v>216.66666666666666</v>
      </c>
      <c r="S1725" t="s">
        <v>8293</v>
      </c>
      <c r="T1725" t="s">
        <v>8326</v>
      </c>
      <c r="U1725" t="s">
        <v>8348</v>
      </c>
    </row>
    <row r="1726" spans="1:21" ht="43.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s="6">
        <f t="shared" si="130"/>
        <v>41912.599097222221</v>
      </c>
      <c r="L1726" s="6">
        <f t="shared" si="131"/>
        <v>41942.599097222221</v>
      </c>
      <c r="M1726" s="15">
        <f t="shared" si="132"/>
        <v>2014</v>
      </c>
      <c r="N1726" t="b">
        <v>0</v>
      </c>
      <c r="O1726">
        <v>4</v>
      </c>
      <c r="P1726" t="b">
        <v>0</v>
      </c>
      <c r="Q1726" s="8">
        <f t="shared" si="133"/>
        <v>5.8333333333333336E-3</v>
      </c>
      <c r="R1726" s="10">
        <f t="shared" si="134"/>
        <v>8.75</v>
      </c>
      <c r="S1726" t="s">
        <v>8293</v>
      </c>
      <c r="T1726" t="s">
        <v>8326</v>
      </c>
      <c r="U1726" t="s">
        <v>8348</v>
      </c>
    </row>
    <row r="1727" spans="1:21" ht="43.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s="6">
        <f t="shared" si="130"/>
        <v>41845.634826388887</v>
      </c>
      <c r="L1727" s="6">
        <f t="shared" si="131"/>
        <v>41875.634826388887</v>
      </c>
      <c r="M1727" s="15">
        <f t="shared" si="132"/>
        <v>2014</v>
      </c>
      <c r="N1727" t="b">
        <v>0</v>
      </c>
      <c r="O1727">
        <v>9</v>
      </c>
      <c r="P1727" t="b">
        <v>0</v>
      </c>
      <c r="Q1727" s="8">
        <f t="shared" si="133"/>
        <v>0.10181818181818182</v>
      </c>
      <c r="R1727" s="10">
        <f t="shared" si="134"/>
        <v>62.222222222222221</v>
      </c>
      <c r="S1727" t="s">
        <v>8293</v>
      </c>
      <c r="T1727" t="s">
        <v>8326</v>
      </c>
      <c r="U1727" t="s">
        <v>8348</v>
      </c>
    </row>
    <row r="1728" spans="1:21" ht="29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s="6">
        <f t="shared" si="130"/>
        <v>41788.586388888885</v>
      </c>
      <c r="L1728" s="6">
        <f t="shared" si="131"/>
        <v>41817.586388888885</v>
      </c>
      <c r="M1728" s="15">
        <f t="shared" si="132"/>
        <v>2014</v>
      </c>
      <c r="N1728" t="b">
        <v>0</v>
      </c>
      <c r="O1728">
        <v>16</v>
      </c>
      <c r="P1728" t="b">
        <v>0</v>
      </c>
      <c r="Q1728" s="8">
        <f t="shared" si="133"/>
        <v>0.33784615384615385</v>
      </c>
      <c r="R1728" s="10">
        <f t="shared" si="134"/>
        <v>137.25</v>
      </c>
      <c r="S1728" t="s">
        <v>8293</v>
      </c>
      <c r="T1728" t="s">
        <v>8326</v>
      </c>
      <c r="U1728" t="s">
        <v>8348</v>
      </c>
    </row>
    <row r="1729" spans="1:21" ht="43.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s="6">
        <f t="shared" si="130"/>
        <v>42044.594641203701</v>
      </c>
      <c r="L1729" s="6">
        <f t="shared" si="131"/>
        <v>42099.124999999993</v>
      </c>
      <c r="M1729" s="15">
        <f t="shared" si="132"/>
        <v>2015</v>
      </c>
      <c r="N1729" t="b">
        <v>0</v>
      </c>
      <c r="O1729">
        <v>1</v>
      </c>
      <c r="P1729" t="b">
        <v>0</v>
      </c>
      <c r="Q1729" s="8">
        <f t="shared" si="133"/>
        <v>3.3333333333333332E-4</v>
      </c>
      <c r="R1729" s="10">
        <f t="shared" si="134"/>
        <v>1</v>
      </c>
      <c r="S1729" t="s">
        <v>8293</v>
      </c>
      <c r="T1729" t="s">
        <v>8326</v>
      </c>
      <c r="U1729" t="s">
        <v>8348</v>
      </c>
    </row>
    <row r="1730" spans="1:21" ht="43.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s="6">
        <f t="shared" si="130"/>
        <v>42268.292523148142</v>
      </c>
      <c r="L1730" s="6">
        <f t="shared" si="131"/>
        <v>42298.292523148142</v>
      </c>
      <c r="M1730" s="15">
        <f t="shared" si="132"/>
        <v>2015</v>
      </c>
      <c r="N1730" t="b">
        <v>0</v>
      </c>
      <c r="O1730">
        <v>7</v>
      </c>
      <c r="P1730" t="b">
        <v>0</v>
      </c>
      <c r="Q1730" s="8">
        <f t="shared" si="133"/>
        <v>0.68400000000000005</v>
      </c>
      <c r="R1730" s="10">
        <f t="shared" si="134"/>
        <v>122.14285714285714</v>
      </c>
      <c r="S1730" t="s">
        <v>8293</v>
      </c>
      <c r="T1730" t="s">
        <v>8326</v>
      </c>
      <c r="U1730" t="s">
        <v>8348</v>
      </c>
    </row>
    <row r="1731" spans="1:21" ht="43.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s="6">
        <f t="shared" ref="K1731:K1794" si="135">(J1731/86400)+25569+(-8/24)</f>
        <v>42470.718819444439</v>
      </c>
      <c r="L1731" s="6">
        <f t="shared" ref="L1731:L1794" si="136">(I1731/86400)+25569+(-8/24)</f>
        <v>42530.718819444439</v>
      </c>
      <c r="M1731" s="15">
        <f t="shared" ref="M1731:M1794" si="137">YEAR(K1731)</f>
        <v>2016</v>
      </c>
      <c r="N1731" t="b">
        <v>0</v>
      </c>
      <c r="O1731">
        <v>0</v>
      </c>
      <c r="P1731" t="b">
        <v>0</v>
      </c>
      <c r="Q1731" s="8">
        <f t="shared" ref="Q1731:Q1794" si="138">E1731/D1731</f>
        <v>0</v>
      </c>
      <c r="R1731" s="10">
        <f t="shared" ref="R1731:R1794" si="139">IFERROR(E1731/O1731,0)</f>
        <v>0</v>
      </c>
      <c r="S1731" t="s">
        <v>8293</v>
      </c>
      <c r="T1731" t="s">
        <v>8326</v>
      </c>
      <c r="U1731" t="s">
        <v>8348</v>
      </c>
    </row>
    <row r="1732" spans="1:21" ht="43.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s="6">
        <f t="shared" si="135"/>
        <v>42271.754432870366</v>
      </c>
      <c r="L1732" s="6">
        <f t="shared" si="136"/>
        <v>42301.754432870366</v>
      </c>
      <c r="M1732" s="15">
        <f t="shared" si="137"/>
        <v>2015</v>
      </c>
      <c r="N1732" t="b">
        <v>0</v>
      </c>
      <c r="O1732">
        <v>0</v>
      </c>
      <c r="P1732" t="b">
        <v>0</v>
      </c>
      <c r="Q1732" s="8">
        <f t="shared" si="138"/>
        <v>0</v>
      </c>
      <c r="R1732" s="10">
        <f t="shared" si="139"/>
        <v>0</v>
      </c>
      <c r="S1732" t="s">
        <v>8293</v>
      </c>
      <c r="T1732" t="s">
        <v>8326</v>
      </c>
      <c r="U1732" t="s">
        <v>8348</v>
      </c>
    </row>
    <row r="1733" spans="1:21" ht="29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s="6">
        <f t="shared" si="135"/>
        <v>42152.573518518511</v>
      </c>
      <c r="L1733" s="6">
        <f t="shared" si="136"/>
        <v>42166.291666666664</v>
      </c>
      <c r="M1733" s="15">
        <f t="shared" si="137"/>
        <v>2015</v>
      </c>
      <c r="N1733" t="b">
        <v>0</v>
      </c>
      <c r="O1733">
        <v>0</v>
      </c>
      <c r="P1733" t="b">
        <v>0</v>
      </c>
      <c r="Q1733" s="8">
        <f t="shared" si="138"/>
        <v>0</v>
      </c>
      <c r="R1733" s="10">
        <f t="shared" si="139"/>
        <v>0</v>
      </c>
      <c r="S1733" t="s">
        <v>8293</v>
      </c>
      <c r="T1733" t="s">
        <v>8326</v>
      </c>
      <c r="U1733" t="s">
        <v>8348</v>
      </c>
    </row>
    <row r="1734" spans="1:21" ht="43.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s="6">
        <f t="shared" si="135"/>
        <v>42325.350474537037</v>
      </c>
      <c r="L1734" s="6">
        <f t="shared" si="136"/>
        <v>42384.874999999993</v>
      </c>
      <c r="M1734" s="15">
        <f t="shared" si="137"/>
        <v>2015</v>
      </c>
      <c r="N1734" t="b">
        <v>0</v>
      </c>
      <c r="O1734">
        <v>0</v>
      </c>
      <c r="P1734" t="b">
        <v>0</v>
      </c>
      <c r="Q1734" s="8">
        <f t="shared" si="138"/>
        <v>0</v>
      </c>
      <c r="R1734" s="10">
        <f t="shared" si="139"/>
        <v>0</v>
      </c>
      <c r="S1734" t="s">
        <v>8293</v>
      </c>
      <c r="T1734" t="s">
        <v>8326</v>
      </c>
      <c r="U1734" t="s">
        <v>8348</v>
      </c>
    </row>
    <row r="1735" spans="1:21" ht="43.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s="6">
        <f t="shared" si="135"/>
        <v>42614.342291666668</v>
      </c>
      <c r="L1735" s="6">
        <f t="shared" si="136"/>
        <v>42626.562499999993</v>
      </c>
      <c r="M1735" s="15">
        <f t="shared" si="137"/>
        <v>2016</v>
      </c>
      <c r="N1735" t="b">
        <v>0</v>
      </c>
      <c r="O1735">
        <v>0</v>
      </c>
      <c r="P1735" t="b">
        <v>0</v>
      </c>
      <c r="Q1735" s="8">
        <f t="shared" si="138"/>
        <v>0</v>
      </c>
      <c r="R1735" s="10">
        <f t="shared" si="139"/>
        <v>0</v>
      </c>
      <c r="S1735" t="s">
        <v>8293</v>
      </c>
      <c r="T1735" t="s">
        <v>8326</v>
      </c>
      <c r="U1735" t="s">
        <v>8348</v>
      </c>
    </row>
    <row r="1736" spans="1:21" ht="43.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s="6">
        <f t="shared" si="135"/>
        <v>42101.703194444439</v>
      </c>
      <c r="L1736" s="6">
        <f t="shared" si="136"/>
        <v>42131.703194444439</v>
      </c>
      <c r="M1736" s="15">
        <f t="shared" si="137"/>
        <v>2015</v>
      </c>
      <c r="N1736" t="b">
        <v>0</v>
      </c>
      <c r="O1736">
        <v>1</v>
      </c>
      <c r="P1736" t="b">
        <v>0</v>
      </c>
      <c r="Q1736" s="8">
        <f t="shared" si="138"/>
        <v>2.2222222222222223E-4</v>
      </c>
      <c r="R1736" s="10">
        <f t="shared" si="139"/>
        <v>1</v>
      </c>
      <c r="S1736" t="s">
        <v>8293</v>
      </c>
      <c r="T1736" t="s">
        <v>8326</v>
      </c>
      <c r="U1736" t="s">
        <v>8348</v>
      </c>
    </row>
    <row r="1737" spans="1:21" ht="43.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s="6">
        <f t="shared" si="135"/>
        <v>42559.480844907404</v>
      </c>
      <c r="L1737" s="6">
        <f t="shared" si="136"/>
        <v>42589.480844907404</v>
      </c>
      <c r="M1737" s="15">
        <f t="shared" si="137"/>
        <v>2016</v>
      </c>
      <c r="N1737" t="b">
        <v>0</v>
      </c>
      <c r="O1737">
        <v>2</v>
      </c>
      <c r="P1737" t="b">
        <v>0</v>
      </c>
      <c r="Q1737" s="8">
        <f t="shared" si="138"/>
        <v>0.11</v>
      </c>
      <c r="R1737" s="10">
        <f t="shared" si="139"/>
        <v>55</v>
      </c>
      <c r="S1737" t="s">
        <v>8293</v>
      </c>
      <c r="T1737" t="s">
        <v>8326</v>
      </c>
      <c r="U1737" t="s">
        <v>8348</v>
      </c>
    </row>
    <row r="1738" spans="1:21" ht="29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s="6">
        <f t="shared" si="135"/>
        <v>42286.52815972222</v>
      </c>
      <c r="L1738" s="6">
        <f t="shared" si="136"/>
        <v>42316.569826388884</v>
      </c>
      <c r="M1738" s="15">
        <f t="shared" si="137"/>
        <v>2015</v>
      </c>
      <c r="N1738" t="b">
        <v>0</v>
      </c>
      <c r="O1738">
        <v>1</v>
      </c>
      <c r="P1738" t="b">
        <v>0</v>
      </c>
      <c r="Q1738" s="8">
        <f t="shared" si="138"/>
        <v>7.3333333333333332E-3</v>
      </c>
      <c r="R1738" s="10">
        <f t="shared" si="139"/>
        <v>22</v>
      </c>
      <c r="S1738" t="s">
        <v>8293</v>
      </c>
      <c r="T1738" t="s">
        <v>8326</v>
      </c>
      <c r="U1738" t="s">
        <v>8348</v>
      </c>
    </row>
    <row r="1739" spans="1:21" ht="43.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s="6">
        <f t="shared" si="135"/>
        <v>42175.615648148145</v>
      </c>
      <c r="L1739" s="6">
        <f t="shared" si="136"/>
        <v>42205.615648148145</v>
      </c>
      <c r="M1739" s="15">
        <f t="shared" si="137"/>
        <v>2015</v>
      </c>
      <c r="N1739" t="b">
        <v>0</v>
      </c>
      <c r="O1739">
        <v>15</v>
      </c>
      <c r="P1739" t="b">
        <v>0</v>
      </c>
      <c r="Q1739" s="8">
        <f t="shared" si="138"/>
        <v>0.21249999999999999</v>
      </c>
      <c r="R1739" s="10">
        <f t="shared" si="139"/>
        <v>56.666666666666664</v>
      </c>
      <c r="S1739" t="s">
        <v>8293</v>
      </c>
      <c r="T1739" t="s">
        <v>8326</v>
      </c>
      <c r="U1739" t="s">
        <v>8348</v>
      </c>
    </row>
    <row r="1740" spans="1:21" ht="29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s="6">
        <f t="shared" si="135"/>
        <v>41884.540995370371</v>
      </c>
      <c r="L1740" s="6">
        <f t="shared" si="136"/>
        <v>41914.540995370371</v>
      </c>
      <c r="M1740" s="15">
        <f t="shared" si="137"/>
        <v>2014</v>
      </c>
      <c r="N1740" t="b">
        <v>0</v>
      </c>
      <c r="O1740">
        <v>1</v>
      </c>
      <c r="P1740" t="b">
        <v>0</v>
      </c>
      <c r="Q1740" s="8">
        <f t="shared" si="138"/>
        <v>4.0000000000000001E-3</v>
      </c>
      <c r="R1740" s="10">
        <f t="shared" si="139"/>
        <v>20</v>
      </c>
      <c r="S1740" t="s">
        <v>8293</v>
      </c>
      <c r="T1740" t="s">
        <v>8326</v>
      </c>
      <c r="U1740" t="s">
        <v>8348</v>
      </c>
    </row>
    <row r="1741" spans="1:21" ht="43.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s="6">
        <f t="shared" si="135"/>
        <v>42435.540879629632</v>
      </c>
      <c r="L1741" s="6">
        <f t="shared" si="136"/>
        <v>42494.499212962961</v>
      </c>
      <c r="M1741" s="15">
        <f t="shared" si="137"/>
        <v>2016</v>
      </c>
      <c r="N1741" t="b">
        <v>0</v>
      </c>
      <c r="O1741">
        <v>1</v>
      </c>
      <c r="P1741" t="b">
        <v>0</v>
      </c>
      <c r="Q1741" s="8">
        <f t="shared" si="138"/>
        <v>1E-3</v>
      </c>
      <c r="R1741" s="10">
        <f t="shared" si="139"/>
        <v>1</v>
      </c>
      <c r="S1741" t="s">
        <v>8293</v>
      </c>
      <c r="T1741" t="s">
        <v>8326</v>
      </c>
      <c r="U1741" t="s">
        <v>8348</v>
      </c>
    </row>
    <row r="1742" spans="1:21" ht="43.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s="6">
        <f t="shared" si="135"/>
        <v>42171.484050925923</v>
      </c>
      <c r="L1742" s="6">
        <f t="shared" si="136"/>
        <v>42201.484050925923</v>
      </c>
      <c r="M1742" s="15">
        <f t="shared" si="137"/>
        <v>2015</v>
      </c>
      <c r="N1742" t="b">
        <v>0</v>
      </c>
      <c r="O1742">
        <v>0</v>
      </c>
      <c r="P1742" t="b">
        <v>0</v>
      </c>
      <c r="Q1742" s="8">
        <f t="shared" si="138"/>
        <v>0</v>
      </c>
      <c r="R1742" s="10">
        <f t="shared" si="139"/>
        <v>0</v>
      </c>
      <c r="S1742" t="s">
        <v>8293</v>
      </c>
      <c r="T1742" t="s">
        <v>8326</v>
      </c>
      <c r="U1742" t="s">
        <v>8348</v>
      </c>
    </row>
    <row r="1743" spans="1:21" ht="29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s="6">
        <f t="shared" si="135"/>
        <v>42120.294803240737</v>
      </c>
      <c r="L1743" s="6">
        <f t="shared" si="136"/>
        <v>42165.294803240737</v>
      </c>
      <c r="M1743" s="15">
        <f t="shared" si="137"/>
        <v>2015</v>
      </c>
      <c r="N1743" t="b">
        <v>0</v>
      </c>
      <c r="O1743">
        <v>52</v>
      </c>
      <c r="P1743" t="b">
        <v>1</v>
      </c>
      <c r="Q1743" s="8">
        <f t="shared" si="138"/>
        <v>1.1083333333333334</v>
      </c>
      <c r="R1743" s="10">
        <f t="shared" si="139"/>
        <v>25.576923076923077</v>
      </c>
      <c r="S1743" t="s">
        <v>8285</v>
      </c>
      <c r="T1743" t="s">
        <v>8339</v>
      </c>
      <c r="U1743" t="s">
        <v>8340</v>
      </c>
    </row>
    <row r="1744" spans="1:21" ht="43.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s="6">
        <f t="shared" si="135"/>
        <v>42710.543634259258</v>
      </c>
      <c r="L1744" s="6">
        <f t="shared" si="136"/>
        <v>42742.541666666664</v>
      </c>
      <c r="M1744" s="15">
        <f t="shared" si="137"/>
        <v>2016</v>
      </c>
      <c r="N1744" t="b">
        <v>0</v>
      </c>
      <c r="O1744">
        <v>34</v>
      </c>
      <c r="P1744" t="b">
        <v>1</v>
      </c>
      <c r="Q1744" s="8">
        <f t="shared" si="138"/>
        <v>1.0874999999999999</v>
      </c>
      <c r="R1744" s="10">
        <f t="shared" si="139"/>
        <v>63.970588235294116</v>
      </c>
      <c r="S1744" t="s">
        <v>8285</v>
      </c>
      <c r="T1744" t="s">
        <v>8339</v>
      </c>
      <c r="U1744" t="s">
        <v>8340</v>
      </c>
    </row>
    <row r="1745" spans="1:21" ht="43.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s="6">
        <f t="shared" si="135"/>
        <v>42586.592303240737</v>
      </c>
      <c r="L1745" s="6">
        <f t="shared" si="136"/>
        <v>42608.832638888889</v>
      </c>
      <c r="M1745" s="15">
        <f t="shared" si="137"/>
        <v>2016</v>
      </c>
      <c r="N1745" t="b">
        <v>0</v>
      </c>
      <c r="O1745">
        <v>67</v>
      </c>
      <c r="P1745" t="b">
        <v>1</v>
      </c>
      <c r="Q1745" s="8">
        <f t="shared" si="138"/>
        <v>1.0041666666666667</v>
      </c>
      <c r="R1745" s="10">
        <f t="shared" si="139"/>
        <v>89.925373134328353</v>
      </c>
      <c r="S1745" t="s">
        <v>8285</v>
      </c>
      <c r="T1745" t="s">
        <v>8339</v>
      </c>
      <c r="U1745" t="s">
        <v>8340</v>
      </c>
    </row>
    <row r="1746" spans="1:21" ht="58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s="6">
        <f t="shared" si="135"/>
        <v>42026.271724537037</v>
      </c>
      <c r="L1746" s="6">
        <f t="shared" si="136"/>
        <v>42071.230057870365</v>
      </c>
      <c r="M1746" s="15">
        <f t="shared" si="137"/>
        <v>2015</v>
      </c>
      <c r="N1746" t="b">
        <v>0</v>
      </c>
      <c r="O1746">
        <v>70</v>
      </c>
      <c r="P1746" t="b">
        <v>1</v>
      </c>
      <c r="Q1746" s="8">
        <f t="shared" si="138"/>
        <v>1.1845454545454546</v>
      </c>
      <c r="R1746" s="10">
        <f t="shared" si="139"/>
        <v>93.071428571428569</v>
      </c>
      <c r="S1746" t="s">
        <v>8285</v>
      </c>
      <c r="T1746" t="s">
        <v>8339</v>
      </c>
      <c r="U1746" t="s">
        <v>8340</v>
      </c>
    </row>
    <row r="1747" spans="1:21" ht="43.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s="6">
        <f t="shared" si="135"/>
        <v>42689.926365740735</v>
      </c>
      <c r="L1747" s="6">
        <f t="shared" si="136"/>
        <v>42725.749999999993</v>
      </c>
      <c r="M1747" s="15">
        <f t="shared" si="137"/>
        <v>2016</v>
      </c>
      <c r="N1747" t="b">
        <v>0</v>
      </c>
      <c r="O1747">
        <v>89</v>
      </c>
      <c r="P1747" t="b">
        <v>1</v>
      </c>
      <c r="Q1747" s="8">
        <f t="shared" si="138"/>
        <v>1.1401428571428571</v>
      </c>
      <c r="R1747" s="10">
        <f t="shared" si="139"/>
        <v>89.674157303370791</v>
      </c>
      <c r="S1747" t="s">
        <v>8285</v>
      </c>
      <c r="T1747" t="s">
        <v>8339</v>
      </c>
      <c r="U1747" t="s">
        <v>8340</v>
      </c>
    </row>
    <row r="1748" spans="1:21" ht="58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s="6">
        <f t="shared" si="135"/>
        <v>42667.843368055554</v>
      </c>
      <c r="L1748" s="6">
        <f t="shared" si="136"/>
        <v>42697.749999999993</v>
      </c>
      <c r="M1748" s="15">
        <f t="shared" si="137"/>
        <v>2016</v>
      </c>
      <c r="N1748" t="b">
        <v>0</v>
      </c>
      <c r="O1748">
        <v>107</v>
      </c>
      <c r="P1748" t="b">
        <v>1</v>
      </c>
      <c r="Q1748" s="8">
        <f t="shared" si="138"/>
        <v>1.4810000000000001</v>
      </c>
      <c r="R1748" s="10">
        <f t="shared" si="139"/>
        <v>207.61682242990653</v>
      </c>
      <c r="S1748" t="s">
        <v>8285</v>
      </c>
      <c r="T1748" t="s">
        <v>8339</v>
      </c>
      <c r="U1748" t="s">
        <v>8340</v>
      </c>
    </row>
    <row r="1749" spans="1:21" ht="43.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s="6">
        <f t="shared" si="135"/>
        <v>42292.10219907407</v>
      </c>
      <c r="L1749" s="6">
        <f t="shared" si="136"/>
        <v>42321.291666666664</v>
      </c>
      <c r="M1749" s="15">
        <f t="shared" si="137"/>
        <v>2015</v>
      </c>
      <c r="N1749" t="b">
        <v>0</v>
      </c>
      <c r="O1749">
        <v>159</v>
      </c>
      <c r="P1749" t="b">
        <v>1</v>
      </c>
      <c r="Q1749" s="8">
        <f t="shared" si="138"/>
        <v>1.0495555555555556</v>
      </c>
      <c r="R1749" s="10">
        <f t="shared" si="139"/>
        <v>59.408805031446541</v>
      </c>
      <c r="S1749" t="s">
        <v>8285</v>
      </c>
      <c r="T1749" t="s">
        <v>8339</v>
      </c>
      <c r="U1749" t="s">
        <v>8340</v>
      </c>
    </row>
    <row r="1750" spans="1:21" ht="43.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s="6">
        <f t="shared" si="135"/>
        <v>42219.617395833331</v>
      </c>
      <c r="L1750" s="6">
        <f t="shared" si="136"/>
        <v>42249.617395833331</v>
      </c>
      <c r="M1750" s="15">
        <f t="shared" si="137"/>
        <v>2015</v>
      </c>
      <c r="N1750" t="b">
        <v>0</v>
      </c>
      <c r="O1750">
        <v>181</v>
      </c>
      <c r="P1750" t="b">
        <v>1</v>
      </c>
      <c r="Q1750" s="8">
        <f t="shared" si="138"/>
        <v>1.29948</v>
      </c>
      <c r="R1750" s="10">
        <f t="shared" si="139"/>
        <v>358.97237569060775</v>
      </c>
      <c r="S1750" t="s">
        <v>8285</v>
      </c>
      <c r="T1750" t="s">
        <v>8339</v>
      </c>
      <c r="U1750" t="s">
        <v>8340</v>
      </c>
    </row>
    <row r="1751" spans="1:21" ht="29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s="6">
        <f t="shared" si="135"/>
        <v>42758.642604166664</v>
      </c>
      <c r="L1751" s="6">
        <f t="shared" si="136"/>
        <v>42795.458333333336</v>
      </c>
      <c r="M1751" s="15">
        <f t="shared" si="137"/>
        <v>2017</v>
      </c>
      <c r="N1751" t="b">
        <v>0</v>
      </c>
      <c r="O1751">
        <v>131</v>
      </c>
      <c r="P1751" t="b">
        <v>1</v>
      </c>
      <c r="Q1751" s="8">
        <f t="shared" si="138"/>
        <v>1.2348756218905472</v>
      </c>
      <c r="R1751" s="10">
        <f t="shared" si="139"/>
        <v>94.736641221374043</v>
      </c>
      <c r="S1751" t="s">
        <v>8285</v>
      </c>
      <c r="T1751" t="s">
        <v>8339</v>
      </c>
      <c r="U1751" t="s">
        <v>8340</v>
      </c>
    </row>
    <row r="1752" spans="1:21" ht="43.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s="6">
        <f t="shared" si="135"/>
        <v>42454.503518518519</v>
      </c>
      <c r="L1752" s="6">
        <f t="shared" si="136"/>
        <v>42479.503518518519</v>
      </c>
      <c r="M1752" s="15">
        <f t="shared" si="137"/>
        <v>2016</v>
      </c>
      <c r="N1752" t="b">
        <v>0</v>
      </c>
      <c r="O1752">
        <v>125</v>
      </c>
      <c r="P1752" t="b">
        <v>1</v>
      </c>
      <c r="Q1752" s="8">
        <f t="shared" si="138"/>
        <v>2.0162</v>
      </c>
      <c r="R1752" s="10">
        <f t="shared" si="139"/>
        <v>80.647999999999996</v>
      </c>
      <c r="S1752" t="s">
        <v>8285</v>
      </c>
      <c r="T1752" t="s">
        <v>8339</v>
      </c>
      <c r="U1752" t="s">
        <v>8340</v>
      </c>
    </row>
    <row r="1753" spans="1:21" ht="29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s="6">
        <f t="shared" si="135"/>
        <v>42052.448182870365</v>
      </c>
      <c r="L1753" s="6">
        <f t="shared" si="136"/>
        <v>42082.4065162037</v>
      </c>
      <c r="M1753" s="15">
        <f t="shared" si="137"/>
        <v>2015</v>
      </c>
      <c r="N1753" t="b">
        <v>0</v>
      </c>
      <c r="O1753">
        <v>61</v>
      </c>
      <c r="P1753" t="b">
        <v>1</v>
      </c>
      <c r="Q1753" s="8">
        <f t="shared" si="138"/>
        <v>1.0289999999999999</v>
      </c>
      <c r="R1753" s="10">
        <f t="shared" si="139"/>
        <v>168.68852459016392</v>
      </c>
      <c r="S1753" t="s">
        <v>8285</v>
      </c>
      <c r="T1753" t="s">
        <v>8339</v>
      </c>
      <c r="U1753" t="s">
        <v>8340</v>
      </c>
    </row>
    <row r="1754" spans="1:21" ht="29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s="6">
        <f t="shared" si="135"/>
        <v>42626.919930555552</v>
      </c>
      <c r="L1754" s="6">
        <f t="shared" si="136"/>
        <v>42656.919930555552</v>
      </c>
      <c r="M1754" s="15">
        <f t="shared" si="137"/>
        <v>2016</v>
      </c>
      <c r="N1754" t="b">
        <v>0</v>
      </c>
      <c r="O1754">
        <v>90</v>
      </c>
      <c r="P1754" t="b">
        <v>1</v>
      </c>
      <c r="Q1754" s="8">
        <f t="shared" si="138"/>
        <v>2.6016666666666666</v>
      </c>
      <c r="R1754" s="10">
        <f t="shared" si="139"/>
        <v>34.68888888888889</v>
      </c>
      <c r="S1754" t="s">
        <v>8285</v>
      </c>
      <c r="T1754" t="s">
        <v>8339</v>
      </c>
      <c r="U1754" t="s">
        <v>8340</v>
      </c>
    </row>
    <row r="1755" spans="1:21" ht="43.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s="6">
        <f t="shared" si="135"/>
        <v>42420.416296296295</v>
      </c>
      <c r="L1755" s="6">
        <f t="shared" si="136"/>
        <v>42450.374629629623</v>
      </c>
      <c r="M1755" s="15">
        <f t="shared" si="137"/>
        <v>2016</v>
      </c>
      <c r="N1755" t="b">
        <v>0</v>
      </c>
      <c r="O1755">
        <v>35</v>
      </c>
      <c r="P1755" t="b">
        <v>1</v>
      </c>
      <c r="Q1755" s="8">
        <f t="shared" si="138"/>
        <v>1.08</v>
      </c>
      <c r="R1755" s="10">
        <f t="shared" si="139"/>
        <v>462.85714285714283</v>
      </c>
      <c r="S1755" t="s">
        <v>8285</v>
      </c>
      <c r="T1755" t="s">
        <v>8339</v>
      </c>
      <c r="U1755" t="s">
        <v>8340</v>
      </c>
    </row>
    <row r="1756" spans="1:21" ht="43.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s="6">
        <f t="shared" si="135"/>
        <v>42067.543437499997</v>
      </c>
      <c r="L1756" s="6">
        <f t="shared" si="136"/>
        <v>42097.501770833333</v>
      </c>
      <c r="M1756" s="15">
        <f t="shared" si="137"/>
        <v>2015</v>
      </c>
      <c r="N1756" t="b">
        <v>0</v>
      </c>
      <c r="O1756">
        <v>90</v>
      </c>
      <c r="P1756" t="b">
        <v>1</v>
      </c>
      <c r="Q1756" s="8">
        <f t="shared" si="138"/>
        <v>1.1052941176470588</v>
      </c>
      <c r="R1756" s="10">
        <f t="shared" si="139"/>
        <v>104.38888888888889</v>
      </c>
      <c r="S1756" t="s">
        <v>8285</v>
      </c>
      <c r="T1756" t="s">
        <v>8339</v>
      </c>
      <c r="U1756" t="s">
        <v>8340</v>
      </c>
    </row>
    <row r="1757" spans="1:21" ht="43.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s="6">
        <f t="shared" si="135"/>
        <v>42252.455567129626</v>
      </c>
      <c r="L1757" s="6">
        <f t="shared" si="136"/>
        <v>42282.455567129626</v>
      </c>
      <c r="M1757" s="15">
        <f t="shared" si="137"/>
        <v>2015</v>
      </c>
      <c r="N1757" t="b">
        <v>0</v>
      </c>
      <c r="O1757">
        <v>4</v>
      </c>
      <c r="P1757" t="b">
        <v>1</v>
      </c>
      <c r="Q1757" s="8">
        <f t="shared" si="138"/>
        <v>1.2</v>
      </c>
      <c r="R1757" s="10">
        <f t="shared" si="139"/>
        <v>7.5</v>
      </c>
      <c r="S1757" t="s">
        <v>8285</v>
      </c>
      <c r="T1757" t="s">
        <v>8339</v>
      </c>
      <c r="U1757" t="s">
        <v>8340</v>
      </c>
    </row>
    <row r="1758" spans="1:21" ht="43.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s="6">
        <f t="shared" si="135"/>
        <v>42570.834131944437</v>
      </c>
      <c r="L1758" s="6">
        <f t="shared" si="136"/>
        <v>42610.834131944437</v>
      </c>
      <c r="M1758" s="15">
        <f t="shared" si="137"/>
        <v>2016</v>
      </c>
      <c r="N1758" t="b">
        <v>0</v>
      </c>
      <c r="O1758">
        <v>120</v>
      </c>
      <c r="P1758" t="b">
        <v>1</v>
      </c>
      <c r="Q1758" s="8">
        <f t="shared" si="138"/>
        <v>1.0282909090909091</v>
      </c>
      <c r="R1758" s="10">
        <f t="shared" si="139"/>
        <v>47.13</v>
      </c>
      <c r="S1758" t="s">
        <v>8285</v>
      </c>
      <c r="T1758" t="s">
        <v>8339</v>
      </c>
      <c r="U1758" t="s">
        <v>8340</v>
      </c>
    </row>
    <row r="1759" spans="1:21" ht="43.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s="6">
        <f t="shared" si="135"/>
        <v>42733.494016203702</v>
      </c>
      <c r="L1759" s="6">
        <f t="shared" si="136"/>
        <v>42763.478472222218</v>
      </c>
      <c r="M1759" s="15">
        <f t="shared" si="137"/>
        <v>2016</v>
      </c>
      <c r="N1759" t="b">
        <v>0</v>
      </c>
      <c r="O1759">
        <v>14</v>
      </c>
      <c r="P1759" t="b">
        <v>1</v>
      </c>
      <c r="Q1759" s="8">
        <f t="shared" si="138"/>
        <v>1.1599999999999999</v>
      </c>
      <c r="R1759" s="10">
        <f t="shared" si="139"/>
        <v>414.28571428571428</v>
      </c>
      <c r="S1759" t="s">
        <v>8285</v>
      </c>
      <c r="T1759" t="s">
        <v>8339</v>
      </c>
      <c r="U1759" t="s">
        <v>8340</v>
      </c>
    </row>
    <row r="1760" spans="1:21" ht="58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s="6">
        <f t="shared" si="135"/>
        <v>42505.62259259259</v>
      </c>
      <c r="L1760" s="6">
        <f t="shared" si="136"/>
        <v>42565.62259259259</v>
      </c>
      <c r="M1760" s="15">
        <f t="shared" si="137"/>
        <v>2016</v>
      </c>
      <c r="N1760" t="b">
        <v>0</v>
      </c>
      <c r="O1760">
        <v>27</v>
      </c>
      <c r="P1760" t="b">
        <v>1</v>
      </c>
      <c r="Q1760" s="8">
        <f t="shared" si="138"/>
        <v>1.147</v>
      </c>
      <c r="R1760" s="10">
        <f t="shared" si="139"/>
        <v>42.481481481481481</v>
      </c>
      <c r="S1760" t="s">
        <v>8285</v>
      </c>
      <c r="T1760" t="s">
        <v>8339</v>
      </c>
      <c r="U1760" t="s">
        <v>8340</v>
      </c>
    </row>
    <row r="1761" spans="1:21" ht="29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s="6">
        <f t="shared" si="135"/>
        <v>42068.495706018519</v>
      </c>
      <c r="L1761" s="6">
        <f t="shared" si="136"/>
        <v>42088.454039351847</v>
      </c>
      <c r="M1761" s="15">
        <f t="shared" si="137"/>
        <v>2015</v>
      </c>
      <c r="N1761" t="b">
        <v>0</v>
      </c>
      <c r="O1761">
        <v>49</v>
      </c>
      <c r="P1761" t="b">
        <v>1</v>
      </c>
      <c r="Q1761" s="8">
        <f t="shared" si="138"/>
        <v>1.0660000000000001</v>
      </c>
      <c r="R1761" s="10">
        <f t="shared" si="139"/>
        <v>108.77551020408163</v>
      </c>
      <c r="S1761" t="s">
        <v>8285</v>
      </c>
      <c r="T1761" t="s">
        <v>8339</v>
      </c>
      <c r="U1761" t="s">
        <v>8340</v>
      </c>
    </row>
    <row r="1762" spans="1:21" ht="58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s="6">
        <f t="shared" si="135"/>
        <v>42405.339270833334</v>
      </c>
      <c r="L1762" s="6">
        <f t="shared" si="136"/>
        <v>42425.339270833334</v>
      </c>
      <c r="M1762" s="15">
        <f t="shared" si="137"/>
        <v>2016</v>
      </c>
      <c r="N1762" t="b">
        <v>0</v>
      </c>
      <c r="O1762">
        <v>102</v>
      </c>
      <c r="P1762" t="b">
        <v>1</v>
      </c>
      <c r="Q1762" s="8">
        <f t="shared" si="138"/>
        <v>1.6544000000000001</v>
      </c>
      <c r="R1762" s="10">
        <f t="shared" si="139"/>
        <v>81.098039215686271</v>
      </c>
      <c r="S1762" t="s">
        <v>8285</v>
      </c>
      <c r="T1762" t="s">
        <v>8339</v>
      </c>
      <c r="U1762" t="s">
        <v>8340</v>
      </c>
    </row>
    <row r="1763" spans="1:21" ht="29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s="6">
        <f t="shared" si="135"/>
        <v>42209.234490740739</v>
      </c>
      <c r="L1763" s="6">
        <f t="shared" si="136"/>
        <v>42259.234490740739</v>
      </c>
      <c r="M1763" s="15">
        <f t="shared" si="137"/>
        <v>2015</v>
      </c>
      <c r="N1763" t="b">
        <v>0</v>
      </c>
      <c r="O1763">
        <v>3</v>
      </c>
      <c r="P1763" t="b">
        <v>1</v>
      </c>
      <c r="Q1763" s="8">
        <f t="shared" si="138"/>
        <v>1.55</v>
      </c>
      <c r="R1763" s="10">
        <f t="shared" si="139"/>
        <v>51.666666666666664</v>
      </c>
      <c r="S1763" t="s">
        <v>8285</v>
      </c>
      <c r="T1763" t="s">
        <v>8339</v>
      </c>
      <c r="U1763" t="s">
        <v>8340</v>
      </c>
    </row>
    <row r="1764" spans="1:21" ht="29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s="6">
        <f t="shared" si="135"/>
        <v>42410.648668981477</v>
      </c>
      <c r="L1764" s="6">
        <f t="shared" si="136"/>
        <v>42440.648668981477</v>
      </c>
      <c r="M1764" s="15">
        <f t="shared" si="137"/>
        <v>2016</v>
      </c>
      <c r="N1764" t="b">
        <v>0</v>
      </c>
      <c r="O1764">
        <v>25</v>
      </c>
      <c r="P1764" t="b">
        <v>1</v>
      </c>
      <c r="Q1764" s="8">
        <f t="shared" si="138"/>
        <v>8.85</v>
      </c>
      <c r="R1764" s="10">
        <f t="shared" si="139"/>
        <v>35.4</v>
      </c>
      <c r="S1764" t="s">
        <v>8285</v>
      </c>
      <c r="T1764" t="s">
        <v>8339</v>
      </c>
      <c r="U1764" t="s">
        <v>8340</v>
      </c>
    </row>
    <row r="1765" spans="1:21" ht="58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s="6">
        <f t="shared" si="135"/>
        <v>42636.535185185181</v>
      </c>
      <c r="L1765" s="6">
        <f t="shared" si="136"/>
        <v>42666.535185185181</v>
      </c>
      <c r="M1765" s="15">
        <f t="shared" si="137"/>
        <v>2016</v>
      </c>
      <c r="N1765" t="b">
        <v>0</v>
      </c>
      <c r="O1765">
        <v>118</v>
      </c>
      <c r="P1765" t="b">
        <v>1</v>
      </c>
      <c r="Q1765" s="8">
        <f t="shared" si="138"/>
        <v>1.0190833333333333</v>
      </c>
      <c r="R1765" s="10">
        <f t="shared" si="139"/>
        <v>103.63559322033899</v>
      </c>
      <c r="S1765" t="s">
        <v>8285</v>
      </c>
      <c r="T1765" t="s">
        <v>8339</v>
      </c>
      <c r="U1765" t="s">
        <v>8340</v>
      </c>
    </row>
    <row r="1766" spans="1:21" ht="43.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s="6">
        <f t="shared" si="135"/>
        <v>41825.15253472222</v>
      </c>
      <c r="L1766" s="6">
        <f t="shared" si="136"/>
        <v>41854.15253472222</v>
      </c>
      <c r="M1766" s="15">
        <f t="shared" si="137"/>
        <v>2014</v>
      </c>
      <c r="N1766" t="b">
        <v>1</v>
      </c>
      <c r="O1766">
        <v>39</v>
      </c>
      <c r="P1766" t="b">
        <v>0</v>
      </c>
      <c r="Q1766" s="8">
        <f t="shared" si="138"/>
        <v>0.19600000000000001</v>
      </c>
      <c r="R1766" s="10">
        <f t="shared" si="139"/>
        <v>55.282051282051285</v>
      </c>
      <c r="S1766" t="s">
        <v>8285</v>
      </c>
      <c r="T1766" t="s">
        <v>8339</v>
      </c>
      <c r="U1766" t="s">
        <v>8340</v>
      </c>
    </row>
    <row r="1767" spans="1:21" ht="43.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s="6">
        <f t="shared" si="135"/>
        <v>41834.647129629629</v>
      </c>
      <c r="L1767" s="6">
        <f t="shared" si="136"/>
        <v>41864.647129629629</v>
      </c>
      <c r="M1767" s="15">
        <f t="shared" si="137"/>
        <v>2014</v>
      </c>
      <c r="N1767" t="b">
        <v>1</v>
      </c>
      <c r="O1767">
        <v>103</v>
      </c>
      <c r="P1767" t="b">
        <v>0</v>
      </c>
      <c r="Q1767" s="8">
        <f t="shared" si="138"/>
        <v>0.59467839999999994</v>
      </c>
      <c r="R1767" s="10">
        <f t="shared" si="139"/>
        <v>72.16970873786407</v>
      </c>
      <c r="S1767" t="s">
        <v>8285</v>
      </c>
      <c r="T1767" t="s">
        <v>8339</v>
      </c>
      <c r="U1767" t="s">
        <v>8340</v>
      </c>
    </row>
    <row r="1768" spans="1:21" ht="29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s="6">
        <f t="shared" si="135"/>
        <v>41855.52648148148</v>
      </c>
      <c r="L1768" s="6">
        <f t="shared" si="136"/>
        <v>41876.52648148148</v>
      </c>
      <c r="M1768" s="15">
        <f t="shared" si="137"/>
        <v>2014</v>
      </c>
      <c r="N1768" t="b">
        <v>1</v>
      </c>
      <c r="O1768">
        <v>0</v>
      </c>
      <c r="P1768" t="b">
        <v>0</v>
      </c>
      <c r="Q1768" s="8">
        <f t="shared" si="138"/>
        <v>0</v>
      </c>
      <c r="R1768" s="10">
        <f t="shared" si="139"/>
        <v>0</v>
      </c>
      <c r="S1768" t="s">
        <v>8285</v>
      </c>
      <c r="T1768" t="s">
        <v>8339</v>
      </c>
      <c r="U1768" t="s">
        <v>8340</v>
      </c>
    </row>
    <row r="1769" spans="1:21" ht="29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s="6">
        <f t="shared" si="135"/>
        <v>41824.325046296297</v>
      </c>
      <c r="L1769" s="6">
        <f t="shared" si="136"/>
        <v>41854.325046296297</v>
      </c>
      <c r="M1769" s="15">
        <f t="shared" si="137"/>
        <v>2014</v>
      </c>
      <c r="N1769" t="b">
        <v>1</v>
      </c>
      <c r="O1769">
        <v>39</v>
      </c>
      <c r="P1769" t="b">
        <v>0</v>
      </c>
      <c r="Q1769" s="8">
        <f t="shared" si="138"/>
        <v>0.4572</v>
      </c>
      <c r="R1769" s="10">
        <f t="shared" si="139"/>
        <v>58.615384615384613</v>
      </c>
      <c r="S1769" t="s">
        <v>8285</v>
      </c>
      <c r="T1769" t="s">
        <v>8339</v>
      </c>
      <c r="U1769" t="s">
        <v>8340</v>
      </c>
    </row>
    <row r="1770" spans="1:21" ht="43.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s="6">
        <f t="shared" si="135"/>
        <v>41849.227361111109</v>
      </c>
      <c r="L1770" s="6">
        <f t="shared" si="136"/>
        <v>41909.227361111109</v>
      </c>
      <c r="M1770" s="15">
        <f t="shared" si="137"/>
        <v>2014</v>
      </c>
      <c r="N1770" t="b">
        <v>1</v>
      </c>
      <c r="O1770">
        <v>15</v>
      </c>
      <c r="P1770" t="b">
        <v>0</v>
      </c>
      <c r="Q1770" s="8">
        <f t="shared" si="138"/>
        <v>3.7400000000000003E-2</v>
      </c>
      <c r="R1770" s="10">
        <f t="shared" si="139"/>
        <v>12.466666666666667</v>
      </c>
      <c r="S1770" t="s">
        <v>8285</v>
      </c>
      <c r="T1770" t="s">
        <v>8339</v>
      </c>
      <c r="U1770" t="s">
        <v>8340</v>
      </c>
    </row>
    <row r="1771" spans="1:21" ht="43.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s="6">
        <f t="shared" si="135"/>
        <v>41987.485636574071</v>
      </c>
      <c r="L1771" s="6">
        <f t="shared" si="136"/>
        <v>42017.485636574071</v>
      </c>
      <c r="M1771" s="15">
        <f t="shared" si="137"/>
        <v>2014</v>
      </c>
      <c r="N1771" t="b">
        <v>1</v>
      </c>
      <c r="O1771">
        <v>22</v>
      </c>
      <c r="P1771" t="b">
        <v>0</v>
      </c>
      <c r="Q1771" s="8">
        <f t="shared" si="138"/>
        <v>2.7025E-2</v>
      </c>
      <c r="R1771" s="10">
        <f t="shared" si="139"/>
        <v>49.136363636363633</v>
      </c>
      <c r="S1771" t="s">
        <v>8285</v>
      </c>
      <c r="T1771" t="s">
        <v>8339</v>
      </c>
      <c r="U1771" t="s">
        <v>8340</v>
      </c>
    </row>
    <row r="1772" spans="1:21" ht="43.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s="6">
        <f t="shared" si="135"/>
        <v>41891.446689814817</v>
      </c>
      <c r="L1772" s="6">
        <f t="shared" si="136"/>
        <v>41926.446689814817</v>
      </c>
      <c r="M1772" s="15">
        <f t="shared" si="137"/>
        <v>2014</v>
      </c>
      <c r="N1772" t="b">
        <v>1</v>
      </c>
      <c r="O1772">
        <v>92</v>
      </c>
      <c r="P1772" t="b">
        <v>0</v>
      </c>
      <c r="Q1772" s="8">
        <f t="shared" si="138"/>
        <v>0.56514285714285717</v>
      </c>
      <c r="R1772" s="10">
        <f t="shared" si="139"/>
        <v>150.5</v>
      </c>
      <c r="S1772" t="s">
        <v>8285</v>
      </c>
      <c r="T1772" t="s">
        <v>8339</v>
      </c>
      <c r="U1772" t="s">
        <v>8340</v>
      </c>
    </row>
    <row r="1773" spans="1:21" ht="43.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s="6">
        <f t="shared" si="135"/>
        <v>41905.646296296291</v>
      </c>
      <c r="L1773" s="6">
        <f t="shared" si="136"/>
        <v>41935.646296296291</v>
      </c>
      <c r="M1773" s="15">
        <f t="shared" si="137"/>
        <v>2014</v>
      </c>
      <c r="N1773" t="b">
        <v>1</v>
      </c>
      <c r="O1773">
        <v>25</v>
      </c>
      <c r="P1773" t="b">
        <v>0</v>
      </c>
      <c r="Q1773" s="8">
        <f t="shared" si="138"/>
        <v>0.21309523809523809</v>
      </c>
      <c r="R1773" s="10">
        <f t="shared" si="139"/>
        <v>35.799999999999997</v>
      </c>
      <c r="S1773" t="s">
        <v>8285</v>
      </c>
      <c r="T1773" t="s">
        <v>8339</v>
      </c>
      <c r="U1773" t="s">
        <v>8340</v>
      </c>
    </row>
    <row r="1774" spans="1:21" ht="43.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s="6">
        <f t="shared" si="135"/>
        <v>41766.384675925925</v>
      </c>
      <c r="L1774" s="6">
        <f t="shared" si="136"/>
        <v>41826.384675925925</v>
      </c>
      <c r="M1774" s="15">
        <f t="shared" si="137"/>
        <v>2014</v>
      </c>
      <c r="N1774" t="b">
        <v>1</v>
      </c>
      <c r="O1774">
        <v>19</v>
      </c>
      <c r="P1774" t="b">
        <v>0</v>
      </c>
      <c r="Q1774" s="8">
        <f t="shared" si="138"/>
        <v>0.156</v>
      </c>
      <c r="R1774" s="10">
        <f t="shared" si="139"/>
        <v>45.157894736842103</v>
      </c>
      <c r="S1774" t="s">
        <v>8285</v>
      </c>
      <c r="T1774" t="s">
        <v>8339</v>
      </c>
      <c r="U1774" t="s">
        <v>8340</v>
      </c>
    </row>
    <row r="1775" spans="1:21" ht="43.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s="6">
        <f t="shared" si="135"/>
        <v>41978.427060185182</v>
      </c>
      <c r="L1775" s="6">
        <f t="shared" si="136"/>
        <v>42023.427060185182</v>
      </c>
      <c r="M1775" s="15">
        <f t="shared" si="137"/>
        <v>2014</v>
      </c>
      <c r="N1775" t="b">
        <v>1</v>
      </c>
      <c r="O1775">
        <v>19</v>
      </c>
      <c r="P1775" t="b">
        <v>0</v>
      </c>
      <c r="Q1775" s="8">
        <f t="shared" si="138"/>
        <v>6.2566666666666673E-2</v>
      </c>
      <c r="R1775" s="10">
        <f t="shared" si="139"/>
        <v>98.78947368421052</v>
      </c>
      <c r="S1775" t="s">
        <v>8285</v>
      </c>
      <c r="T1775" t="s">
        <v>8339</v>
      </c>
      <c r="U1775" t="s">
        <v>8340</v>
      </c>
    </row>
    <row r="1776" spans="1:21" ht="43.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s="6">
        <f t="shared" si="135"/>
        <v>41929.885324074072</v>
      </c>
      <c r="L1776" s="6">
        <f t="shared" si="136"/>
        <v>41972.290972222218</v>
      </c>
      <c r="M1776" s="15">
        <f t="shared" si="137"/>
        <v>2014</v>
      </c>
      <c r="N1776" t="b">
        <v>1</v>
      </c>
      <c r="O1776">
        <v>13</v>
      </c>
      <c r="P1776" t="b">
        <v>0</v>
      </c>
      <c r="Q1776" s="8">
        <f t="shared" si="138"/>
        <v>0.4592</v>
      </c>
      <c r="R1776" s="10">
        <f t="shared" si="139"/>
        <v>88.307692307692307</v>
      </c>
      <c r="S1776" t="s">
        <v>8285</v>
      </c>
      <c r="T1776" t="s">
        <v>8339</v>
      </c>
      <c r="U1776" t="s">
        <v>8340</v>
      </c>
    </row>
    <row r="1777" spans="1:21" ht="43.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s="6">
        <f t="shared" si="135"/>
        <v>41891.643055555549</v>
      </c>
      <c r="L1777" s="6">
        <f t="shared" si="136"/>
        <v>41936.643055555549</v>
      </c>
      <c r="M1777" s="15">
        <f t="shared" si="137"/>
        <v>2014</v>
      </c>
      <c r="N1777" t="b">
        <v>1</v>
      </c>
      <c r="O1777">
        <v>124</v>
      </c>
      <c r="P1777" t="b">
        <v>0</v>
      </c>
      <c r="Q1777" s="8">
        <f t="shared" si="138"/>
        <v>0.65101538461538466</v>
      </c>
      <c r="R1777" s="10">
        <f t="shared" si="139"/>
        <v>170.62903225806451</v>
      </c>
      <c r="S1777" t="s">
        <v>8285</v>
      </c>
      <c r="T1777" t="s">
        <v>8339</v>
      </c>
      <c r="U1777" t="s">
        <v>8340</v>
      </c>
    </row>
    <row r="1778" spans="1:21" ht="43.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s="6">
        <f t="shared" si="135"/>
        <v>41905.623506944445</v>
      </c>
      <c r="L1778" s="6">
        <f t="shared" si="136"/>
        <v>41941.623506944445</v>
      </c>
      <c r="M1778" s="15">
        <f t="shared" si="137"/>
        <v>2014</v>
      </c>
      <c r="N1778" t="b">
        <v>1</v>
      </c>
      <c r="O1778">
        <v>4</v>
      </c>
      <c r="P1778" t="b">
        <v>0</v>
      </c>
      <c r="Q1778" s="8">
        <f t="shared" si="138"/>
        <v>6.7000000000000004E-2</v>
      </c>
      <c r="R1778" s="10">
        <f t="shared" si="139"/>
        <v>83.75</v>
      </c>
      <c r="S1778" t="s">
        <v>8285</v>
      </c>
      <c r="T1778" t="s">
        <v>8339</v>
      </c>
      <c r="U1778" t="s">
        <v>8340</v>
      </c>
    </row>
    <row r="1779" spans="1:21" ht="58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s="6">
        <f t="shared" si="135"/>
        <v>42025.02376157407</v>
      </c>
      <c r="L1779" s="6">
        <f t="shared" si="136"/>
        <v>42055.02376157407</v>
      </c>
      <c r="M1779" s="15">
        <f t="shared" si="137"/>
        <v>2015</v>
      </c>
      <c r="N1779" t="b">
        <v>1</v>
      </c>
      <c r="O1779">
        <v>10</v>
      </c>
      <c r="P1779" t="b">
        <v>0</v>
      </c>
      <c r="Q1779" s="8">
        <f t="shared" si="138"/>
        <v>0.135625</v>
      </c>
      <c r="R1779" s="10">
        <f t="shared" si="139"/>
        <v>65.099999999999994</v>
      </c>
      <c r="S1779" t="s">
        <v>8285</v>
      </c>
      <c r="T1779" t="s">
        <v>8339</v>
      </c>
      <c r="U1779" t="s">
        <v>8340</v>
      </c>
    </row>
    <row r="1780" spans="1:21" ht="43.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s="6">
        <f t="shared" si="135"/>
        <v>42045.530034722215</v>
      </c>
      <c r="L1780" s="6">
        <f t="shared" si="136"/>
        <v>42090.488368055558</v>
      </c>
      <c r="M1780" s="15">
        <f t="shared" si="137"/>
        <v>2015</v>
      </c>
      <c r="N1780" t="b">
        <v>1</v>
      </c>
      <c r="O1780">
        <v>15</v>
      </c>
      <c r="P1780" t="b">
        <v>0</v>
      </c>
      <c r="Q1780" s="8">
        <f t="shared" si="138"/>
        <v>1.9900000000000001E-2</v>
      </c>
      <c r="R1780" s="10">
        <f t="shared" si="139"/>
        <v>66.333333333333329</v>
      </c>
      <c r="S1780" t="s">
        <v>8285</v>
      </c>
      <c r="T1780" t="s">
        <v>8339</v>
      </c>
      <c r="U1780" t="s">
        <v>8340</v>
      </c>
    </row>
    <row r="1781" spans="1:21" ht="43.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s="6">
        <f t="shared" si="135"/>
        <v>42585.358564814807</v>
      </c>
      <c r="L1781" s="6">
        <f t="shared" si="136"/>
        <v>42615.358564814807</v>
      </c>
      <c r="M1781" s="15">
        <f t="shared" si="137"/>
        <v>2016</v>
      </c>
      <c r="N1781" t="b">
        <v>1</v>
      </c>
      <c r="O1781">
        <v>38</v>
      </c>
      <c r="P1781" t="b">
        <v>0</v>
      </c>
      <c r="Q1781" s="8">
        <f t="shared" si="138"/>
        <v>0.36236363636363639</v>
      </c>
      <c r="R1781" s="10">
        <f t="shared" si="139"/>
        <v>104.89473684210526</v>
      </c>
      <c r="S1781" t="s">
        <v>8285</v>
      </c>
      <c r="T1781" t="s">
        <v>8339</v>
      </c>
      <c r="U1781" t="s">
        <v>8340</v>
      </c>
    </row>
    <row r="1782" spans="1:21" ht="43.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s="6">
        <f t="shared" si="135"/>
        <v>42493.267476851848</v>
      </c>
      <c r="L1782" s="6">
        <f t="shared" si="136"/>
        <v>42553.267476851848</v>
      </c>
      <c r="M1782" s="15">
        <f t="shared" si="137"/>
        <v>2016</v>
      </c>
      <c r="N1782" t="b">
        <v>1</v>
      </c>
      <c r="O1782">
        <v>152</v>
      </c>
      <c r="P1782" t="b">
        <v>0</v>
      </c>
      <c r="Q1782" s="8">
        <f t="shared" si="138"/>
        <v>0.39743333333333336</v>
      </c>
      <c r="R1782" s="10">
        <f t="shared" si="139"/>
        <v>78.440789473684205</v>
      </c>
      <c r="S1782" t="s">
        <v>8285</v>
      </c>
      <c r="T1782" t="s">
        <v>8339</v>
      </c>
      <c r="U1782" t="s">
        <v>8340</v>
      </c>
    </row>
    <row r="1783" spans="1:21" ht="43.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s="6">
        <f t="shared" si="135"/>
        <v>42597.284085648142</v>
      </c>
      <c r="L1783" s="6">
        <f t="shared" si="136"/>
        <v>42628.284085648142</v>
      </c>
      <c r="M1783" s="15">
        <f t="shared" si="137"/>
        <v>2016</v>
      </c>
      <c r="N1783" t="b">
        <v>1</v>
      </c>
      <c r="O1783">
        <v>24</v>
      </c>
      <c r="P1783" t="b">
        <v>0</v>
      </c>
      <c r="Q1783" s="8">
        <f t="shared" si="138"/>
        <v>0.25763636363636366</v>
      </c>
      <c r="R1783" s="10">
        <f t="shared" si="139"/>
        <v>59.041666666666664</v>
      </c>
      <c r="S1783" t="s">
        <v>8285</v>
      </c>
      <c r="T1783" t="s">
        <v>8339</v>
      </c>
      <c r="U1783" t="s">
        <v>8340</v>
      </c>
    </row>
    <row r="1784" spans="1:21" ht="58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s="6">
        <f t="shared" si="135"/>
        <v>42388.241770833331</v>
      </c>
      <c r="L1784" s="6">
        <f t="shared" si="136"/>
        <v>42421.241770833331</v>
      </c>
      <c r="M1784" s="15">
        <f t="shared" si="137"/>
        <v>2016</v>
      </c>
      <c r="N1784" t="b">
        <v>1</v>
      </c>
      <c r="O1784">
        <v>76</v>
      </c>
      <c r="P1784" t="b">
        <v>0</v>
      </c>
      <c r="Q1784" s="8">
        <f t="shared" si="138"/>
        <v>0.15491428571428573</v>
      </c>
      <c r="R1784" s="10">
        <f t="shared" si="139"/>
        <v>71.34210526315789</v>
      </c>
      <c r="S1784" t="s">
        <v>8285</v>
      </c>
      <c r="T1784" t="s">
        <v>8339</v>
      </c>
      <c r="U1784" t="s">
        <v>8340</v>
      </c>
    </row>
    <row r="1785" spans="1:21" ht="43.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s="6">
        <f t="shared" si="135"/>
        <v>42115.616643518515</v>
      </c>
      <c r="L1785" s="6">
        <f t="shared" si="136"/>
        <v>42145.616643518515</v>
      </c>
      <c r="M1785" s="15">
        <f t="shared" si="137"/>
        <v>2015</v>
      </c>
      <c r="N1785" t="b">
        <v>1</v>
      </c>
      <c r="O1785">
        <v>185</v>
      </c>
      <c r="P1785" t="b">
        <v>0</v>
      </c>
      <c r="Q1785" s="8">
        <f t="shared" si="138"/>
        <v>0.236925</v>
      </c>
      <c r="R1785" s="10">
        <f t="shared" si="139"/>
        <v>51.227027027027027</v>
      </c>
      <c r="S1785" t="s">
        <v>8285</v>
      </c>
      <c r="T1785" t="s">
        <v>8339</v>
      </c>
      <c r="U1785" t="s">
        <v>8340</v>
      </c>
    </row>
    <row r="1786" spans="1:21" ht="43.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s="6">
        <f t="shared" si="135"/>
        <v>42003.322222222218</v>
      </c>
      <c r="L1786" s="6">
        <f t="shared" si="136"/>
        <v>42034.809027777774</v>
      </c>
      <c r="M1786" s="15">
        <f t="shared" si="137"/>
        <v>2014</v>
      </c>
      <c r="N1786" t="b">
        <v>1</v>
      </c>
      <c r="O1786">
        <v>33</v>
      </c>
      <c r="P1786" t="b">
        <v>0</v>
      </c>
      <c r="Q1786" s="8">
        <f t="shared" si="138"/>
        <v>0.39760000000000001</v>
      </c>
      <c r="R1786" s="10">
        <f t="shared" si="139"/>
        <v>60.242424242424242</v>
      </c>
      <c r="S1786" t="s">
        <v>8285</v>
      </c>
      <c r="T1786" t="s">
        <v>8339</v>
      </c>
      <c r="U1786" t="s">
        <v>8340</v>
      </c>
    </row>
    <row r="1787" spans="1:21" ht="43.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s="6">
        <f t="shared" si="135"/>
        <v>41896.801562499997</v>
      </c>
      <c r="L1787" s="6">
        <f t="shared" si="136"/>
        <v>41927.666666666664</v>
      </c>
      <c r="M1787" s="15">
        <f t="shared" si="137"/>
        <v>2014</v>
      </c>
      <c r="N1787" t="b">
        <v>1</v>
      </c>
      <c r="O1787">
        <v>108</v>
      </c>
      <c r="P1787" t="b">
        <v>0</v>
      </c>
      <c r="Q1787" s="8">
        <f t="shared" si="138"/>
        <v>0.20220833333333332</v>
      </c>
      <c r="R1787" s="10">
        <f t="shared" si="139"/>
        <v>44.935185185185183</v>
      </c>
      <c r="S1787" t="s">
        <v>8285</v>
      </c>
      <c r="T1787" t="s">
        <v>8339</v>
      </c>
      <c r="U1787" t="s">
        <v>8340</v>
      </c>
    </row>
    <row r="1788" spans="1:21" ht="43.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s="6">
        <f t="shared" si="135"/>
        <v>41958.217326388891</v>
      </c>
      <c r="L1788" s="6">
        <f t="shared" si="136"/>
        <v>41988.217326388891</v>
      </c>
      <c r="M1788" s="15">
        <f t="shared" si="137"/>
        <v>2014</v>
      </c>
      <c r="N1788" t="b">
        <v>1</v>
      </c>
      <c r="O1788">
        <v>29</v>
      </c>
      <c r="P1788" t="b">
        <v>0</v>
      </c>
      <c r="Q1788" s="8">
        <f t="shared" si="138"/>
        <v>0.47631578947368419</v>
      </c>
      <c r="R1788" s="10">
        <f t="shared" si="139"/>
        <v>31.206896551724139</v>
      </c>
      <c r="S1788" t="s">
        <v>8285</v>
      </c>
      <c r="T1788" t="s">
        <v>8339</v>
      </c>
      <c r="U1788" t="s">
        <v>8340</v>
      </c>
    </row>
    <row r="1789" spans="1:21" ht="43.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s="6">
        <f t="shared" si="135"/>
        <v>42068.322187499994</v>
      </c>
      <c r="L1789" s="6">
        <f t="shared" si="136"/>
        <v>42098.28052083333</v>
      </c>
      <c r="M1789" s="15">
        <f t="shared" si="137"/>
        <v>2015</v>
      </c>
      <c r="N1789" t="b">
        <v>1</v>
      </c>
      <c r="O1789">
        <v>24</v>
      </c>
      <c r="P1789" t="b">
        <v>0</v>
      </c>
      <c r="Q1789" s="8">
        <f t="shared" si="138"/>
        <v>0.15329999999999999</v>
      </c>
      <c r="R1789" s="10">
        <f t="shared" si="139"/>
        <v>63.875</v>
      </c>
      <c r="S1789" t="s">
        <v>8285</v>
      </c>
      <c r="T1789" t="s">
        <v>8339</v>
      </c>
      <c r="U1789" t="s">
        <v>8340</v>
      </c>
    </row>
    <row r="1790" spans="1:21" ht="43.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s="6">
        <f t="shared" si="135"/>
        <v>41913.615069444444</v>
      </c>
      <c r="L1790" s="6">
        <f t="shared" si="136"/>
        <v>41943.615069444444</v>
      </c>
      <c r="M1790" s="15">
        <f t="shared" si="137"/>
        <v>2014</v>
      </c>
      <c r="N1790" t="b">
        <v>1</v>
      </c>
      <c r="O1790">
        <v>4</v>
      </c>
      <c r="P1790" t="b">
        <v>0</v>
      </c>
      <c r="Q1790" s="8">
        <f t="shared" si="138"/>
        <v>1.3818181818181818E-2</v>
      </c>
      <c r="R1790" s="10">
        <f t="shared" si="139"/>
        <v>19</v>
      </c>
      <c r="S1790" t="s">
        <v>8285</v>
      </c>
      <c r="T1790" t="s">
        <v>8339</v>
      </c>
      <c r="U1790" t="s">
        <v>8340</v>
      </c>
    </row>
    <row r="1791" spans="1:21" ht="43.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s="6">
        <f t="shared" si="135"/>
        <v>41955.916701388887</v>
      </c>
      <c r="L1791" s="6">
        <f t="shared" si="136"/>
        <v>42015.916701388887</v>
      </c>
      <c r="M1791" s="15">
        <f t="shared" si="137"/>
        <v>2014</v>
      </c>
      <c r="N1791" t="b">
        <v>1</v>
      </c>
      <c r="O1791">
        <v>4</v>
      </c>
      <c r="P1791" t="b">
        <v>0</v>
      </c>
      <c r="Q1791" s="8">
        <f t="shared" si="138"/>
        <v>5.0000000000000001E-3</v>
      </c>
      <c r="R1791" s="10">
        <f t="shared" si="139"/>
        <v>10</v>
      </c>
      <c r="S1791" t="s">
        <v>8285</v>
      </c>
      <c r="T1791" t="s">
        <v>8339</v>
      </c>
      <c r="U1791" t="s">
        <v>8340</v>
      </c>
    </row>
    <row r="1792" spans="1:21" ht="43.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s="6">
        <f t="shared" si="135"/>
        <v>42010.341180555552</v>
      </c>
      <c r="L1792" s="6">
        <f t="shared" si="136"/>
        <v>42040.341180555552</v>
      </c>
      <c r="M1792" s="15">
        <f t="shared" si="137"/>
        <v>2015</v>
      </c>
      <c r="N1792" t="b">
        <v>1</v>
      </c>
      <c r="O1792">
        <v>15</v>
      </c>
      <c r="P1792" t="b">
        <v>0</v>
      </c>
      <c r="Q1792" s="8">
        <f t="shared" si="138"/>
        <v>4.9575757575757579E-2</v>
      </c>
      <c r="R1792" s="10">
        <f t="shared" si="139"/>
        <v>109.06666666666666</v>
      </c>
      <c r="S1792" t="s">
        <v>8285</v>
      </c>
      <c r="T1792" t="s">
        <v>8339</v>
      </c>
      <c r="U1792" t="s">
        <v>8340</v>
      </c>
    </row>
    <row r="1793" spans="1:21" ht="29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s="6">
        <f t="shared" si="135"/>
        <v>41973.407002314816</v>
      </c>
      <c r="L1793" s="6">
        <f t="shared" si="136"/>
        <v>42033.407002314816</v>
      </c>
      <c r="M1793" s="15">
        <f t="shared" si="137"/>
        <v>2014</v>
      </c>
      <c r="N1793" t="b">
        <v>1</v>
      </c>
      <c r="O1793">
        <v>4</v>
      </c>
      <c r="P1793" t="b">
        <v>0</v>
      </c>
      <c r="Q1793" s="8">
        <f t="shared" si="138"/>
        <v>3.5666666666666666E-2</v>
      </c>
      <c r="R1793" s="10">
        <f t="shared" si="139"/>
        <v>26.75</v>
      </c>
      <c r="S1793" t="s">
        <v>8285</v>
      </c>
      <c r="T1793" t="s">
        <v>8339</v>
      </c>
      <c r="U1793" t="s">
        <v>8340</v>
      </c>
    </row>
    <row r="1794" spans="1:21" ht="29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s="6">
        <f t="shared" si="135"/>
        <v>42188.697708333326</v>
      </c>
      <c r="L1794" s="6">
        <f t="shared" si="136"/>
        <v>42225.957638888889</v>
      </c>
      <c r="M1794" s="15">
        <f t="shared" si="137"/>
        <v>2015</v>
      </c>
      <c r="N1794" t="b">
        <v>1</v>
      </c>
      <c r="O1794">
        <v>139</v>
      </c>
      <c r="P1794" t="b">
        <v>0</v>
      </c>
      <c r="Q1794" s="8">
        <f t="shared" si="138"/>
        <v>0.61124000000000001</v>
      </c>
      <c r="R1794" s="10">
        <f t="shared" si="139"/>
        <v>109.93525179856115</v>
      </c>
      <c r="S1794" t="s">
        <v>8285</v>
      </c>
      <c r="T1794" t="s">
        <v>8339</v>
      </c>
      <c r="U1794" t="s">
        <v>8340</v>
      </c>
    </row>
    <row r="1795" spans="1:21" ht="43.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s="6">
        <f t="shared" ref="K1795:K1858" si="140">(J1795/86400)+25569+(-8/24)</f>
        <v>41940.558333333327</v>
      </c>
      <c r="L1795" s="6">
        <f t="shared" ref="L1795:L1858" si="141">(I1795/86400)+25569+(-8/24)</f>
        <v>41970.6</v>
      </c>
      <c r="M1795" s="15">
        <f t="shared" ref="M1795:M1858" si="142">YEAR(K1795)</f>
        <v>2014</v>
      </c>
      <c r="N1795" t="b">
        <v>1</v>
      </c>
      <c r="O1795">
        <v>2</v>
      </c>
      <c r="P1795" t="b">
        <v>0</v>
      </c>
      <c r="Q1795" s="8">
        <f t="shared" ref="Q1795:Q1858" si="143">E1795/D1795</f>
        <v>1.3333333333333334E-2</v>
      </c>
      <c r="R1795" s="10">
        <f t="shared" ref="R1795:R1858" si="144">IFERROR(E1795/O1795,0)</f>
        <v>20</v>
      </c>
      <c r="S1795" t="s">
        <v>8285</v>
      </c>
      <c r="T1795" t="s">
        <v>8339</v>
      </c>
      <c r="U1795" t="s">
        <v>8340</v>
      </c>
    </row>
    <row r="1796" spans="1:21" ht="43.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s="6">
        <f t="shared" si="140"/>
        <v>42011.217847222222</v>
      </c>
      <c r="L1796" s="6">
        <f t="shared" si="141"/>
        <v>42046.217847222222</v>
      </c>
      <c r="M1796" s="15">
        <f t="shared" si="142"/>
        <v>2015</v>
      </c>
      <c r="N1796" t="b">
        <v>1</v>
      </c>
      <c r="O1796">
        <v>18</v>
      </c>
      <c r="P1796" t="b">
        <v>0</v>
      </c>
      <c r="Q1796" s="8">
        <f t="shared" si="143"/>
        <v>0.11077777777777778</v>
      </c>
      <c r="R1796" s="10">
        <f t="shared" si="144"/>
        <v>55.388888888888886</v>
      </c>
      <c r="S1796" t="s">
        <v>8285</v>
      </c>
      <c r="T1796" t="s">
        <v>8339</v>
      </c>
      <c r="U1796" t="s">
        <v>8340</v>
      </c>
    </row>
    <row r="1797" spans="1:21" ht="43.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s="6">
        <f t="shared" si="140"/>
        <v>42627.955335648141</v>
      </c>
      <c r="L1797" s="6">
        <f t="shared" si="141"/>
        <v>42657.333333333336</v>
      </c>
      <c r="M1797" s="15">
        <f t="shared" si="142"/>
        <v>2016</v>
      </c>
      <c r="N1797" t="b">
        <v>1</v>
      </c>
      <c r="O1797">
        <v>81</v>
      </c>
      <c r="P1797" t="b">
        <v>0</v>
      </c>
      <c r="Q1797" s="8">
        <f t="shared" si="143"/>
        <v>0.38735714285714284</v>
      </c>
      <c r="R1797" s="10">
        <f t="shared" si="144"/>
        <v>133.90123456790124</v>
      </c>
      <c r="S1797" t="s">
        <v>8285</v>
      </c>
      <c r="T1797" t="s">
        <v>8339</v>
      </c>
      <c r="U1797" t="s">
        <v>8340</v>
      </c>
    </row>
    <row r="1798" spans="1:21" ht="58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s="6">
        <f t="shared" si="140"/>
        <v>42515.106087962959</v>
      </c>
      <c r="L1798" s="6">
        <f t="shared" si="141"/>
        <v>42575.106087962959</v>
      </c>
      <c r="M1798" s="15">
        <f t="shared" si="142"/>
        <v>2016</v>
      </c>
      <c r="N1798" t="b">
        <v>1</v>
      </c>
      <c r="O1798">
        <v>86</v>
      </c>
      <c r="P1798" t="b">
        <v>0</v>
      </c>
      <c r="Q1798" s="8">
        <f t="shared" si="143"/>
        <v>0.22052631578947368</v>
      </c>
      <c r="R1798" s="10">
        <f t="shared" si="144"/>
        <v>48.720930232558139</v>
      </c>
      <c r="S1798" t="s">
        <v>8285</v>
      </c>
      <c r="T1798" t="s">
        <v>8339</v>
      </c>
      <c r="U1798" t="s">
        <v>8340</v>
      </c>
    </row>
    <row r="1799" spans="1:21" ht="43.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s="6">
        <f t="shared" si="140"/>
        <v>42689.235983796294</v>
      </c>
      <c r="L1799" s="6">
        <f t="shared" si="141"/>
        <v>42719.235983796294</v>
      </c>
      <c r="M1799" s="15">
        <f t="shared" si="142"/>
        <v>2016</v>
      </c>
      <c r="N1799" t="b">
        <v>1</v>
      </c>
      <c r="O1799">
        <v>140</v>
      </c>
      <c r="P1799" t="b">
        <v>0</v>
      </c>
      <c r="Q1799" s="8">
        <f t="shared" si="143"/>
        <v>0.67549999999999999</v>
      </c>
      <c r="R1799" s="10">
        <f t="shared" si="144"/>
        <v>48.25</v>
      </c>
      <c r="S1799" t="s">
        <v>8285</v>
      </c>
      <c r="T1799" t="s">
        <v>8339</v>
      </c>
      <c r="U1799" t="s">
        <v>8340</v>
      </c>
    </row>
    <row r="1800" spans="1:21" ht="43.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s="6">
        <f t="shared" si="140"/>
        <v>42343.993437499994</v>
      </c>
      <c r="L1800" s="6">
        <f t="shared" si="141"/>
        <v>42403.993437499994</v>
      </c>
      <c r="M1800" s="15">
        <f t="shared" si="142"/>
        <v>2015</v>
      </c>
      <c r="N1800" t="b">
        <v>1</v>
      </c>
      <c r="O1800">
        <v>37</v>
      </c>
      <c r="P1800" t="b">
        <v>0</v>
      </c>
      <c r="Q1800" s="8">
        <f t="shared" si="143"/>
        <v>0.136375</v>
      </c>
      <c r="R1800" s="10">
        <f t="shared" si="144"/>
        <v>58.972972972972975</v>
      </c>
      <c r="S1800" t="s">
        <v>8285</v>
      </c>
      <c r="T1800" t="s">
        <v>8339</v>
      </c>
      <c r="U1800" t="s">
        <v>8340</v>
      </c>
    </row>
    <row r="1801" spans="1:21" ht="29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s="6">
        <f t="shared" si="140"/>
        <v>41934.509351851848</v>
      </c>
      <c r="L1801" s="6">
        <f t="shared" si="141"/>
        <v>41954.551018518519</v>
      </c>
      <c r="M1801" s="15">
        <f t="shared" si="142"/>
        <v>2014</v>
      </c>
      <c r="N1801" t="b">
        <v>1</v>
      </c>
      <c r="O1801">
        <v>6</v>
      </c>
      <c r="P1801" t="b">
        <v>0</v>
      </c>
      <c r="Q1801" s="8">
        <f t="shared" si="143"/>
        <v>1.7457500000000001E-2</v>
      </c>
      <c r="R1801" s="10">
        <f t="shared" si="144"/>
        <v>11.638333333333334</v>
      </c>
      <c r="S1801" t="s">
        <v>8285</v>
      </c>
      <c r="T1801" t="s">
        <v>8339</v>
      </c>
      <c r="U1801" t="s">
        <v>8340</v>
      </c>
    </row>
    <row r="1802" spans="1:21" ht="58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s="6">
        <f t="shared" si="140"/>
        <v>42623.272800925923</v>
      </c>
      <c r="L1802" s="6">
        <f t="shared" si="141"/>
        <v>42653.272800925923</v>
      </c>
      <c r="M1802" s="15">
        <f t="shared" si="142"/>
        <v>2016</v>
      </c>
      <c r="N1802" t="b">
        <v>1</v>
      </c>
      <c r="O1802">
        <v>113</v>
      </c>
      <c r="P1802" t="b">
        <v>0</v>
      </c>
      <c r="Q1802" s="8">
        <f t="shared" si="143"/>
        <v>0.20449632511889321</v>
      </c>
      <c r="R1802" s="10">
        <f t="shared" si="144"/>
        <v>83.716814159292042</v>
      </c>
      <c r="S1802" t="s">
        <v>8285</v>
      </c>
      <c r="T1802" t="s">
        <v>8339</v>
      </c>
      <c r="U1802" t="s">
        <v>8340</v>
      </c>
    </row>
    <row r="1803" spans="1:21" ht="58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s="6">
        <f t="shared" si="140"/>
        <v>42321.327175925922</v>
      </c>
      <c r="L1803" s="6">
        <f t="shared" si="141"/>
        <v>42353.173611111109</v>
      </c>
      <c r="M1803" s="15">
        <f t="shared" si="142"/>
        <v>2015</v>
      </c>
      <c r="N1803" t="b">
        <v>1</v>
      </c>
      <c r="O1803">
        <v>37</v>
      </c>
      <c r="P1803" t="b">
        <v>0</v>
      </c>
      <c r="Q1803" s="8">
        <f t="shared" si="143"/>
        <v>0.13852941176470587</v>
      </c>
      <c r="R1803" s="10">
        <f t="shared" si="144"/>
        <v>63.648648648648646</v>
      </c>
      <c r="S1803" t="s">
        <v>8285</v>
      </c>
      <c r="T1803" t="s">
        <v>8339</v>
      </c>
      <c r="U1803" t="s">
        <v>8340</v>
      </c>
    </row>
    <row r="1804" spans="1:21" ht="43.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s="6">
        <f t="shared" si="140"/>
        <v>42159.139236111114</v>
      </c>
      <c r="L1804" s="6">
        <f t="shared" si="141"/>
        <v>42182.582638888889</v>
      </c>
      <c r="M1804" s="15">
        <f t="shared" si="142"/>
        <v>2015</v>
      </c>
      <c r="N1804" t="b">
        <v>1</v>
      </c>
      <c r="O1804">
        <v>18</v>
      </c>
      <c r="P1804" t="b">
        <v>0</v>
      </c>
      <c r="Q1804" s="8">
        <f t="shared" si="143"/>
        <v>0.48485714285714288</v>
      </c>
      <c r="R1804" s="10">
        <f t="shared" si="144"/>
        <v>94.277777777777771</v>
      </c>
      <c r="S1804" t="s">
        <v>8285</v>
      </c>
      <c r="T1804" t="s">
        <v>8339</v>
      </c>
      <c r="U1804" t="s">
        <v>8340</v>
      </c>
    </row>
    <row r="1805" spans="1:21" ht="43.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s="6">
        <f t="shared" si="140"/>
        <v>42017.738217592589</v>
      </c>
      <c r="L1805" s="6">
        <f t="shared" si="141"/>
        <v>42048.738217592589</v>
      </c>
      <c r="M1805" s="15">
        <f t="shared" si="142"/>
        <v>2015</v>
      </c>
      <c r="N1805" t="b">
        <v>1</v>
      </c>
      <c r="O1805">
        <v>75</v>
      </c>
      <c r="P1805" t="b">
        <v>0</v>
      </c>
      <c r="Q1805" s="8">
        <f t="shared" si="143"/>
        <v>0.308</v>
      </c>
      <c r="R1805" s="10">
        <f t="shared" si="144"/>
        <v>71.86666666666666</v>
      </c>
      <c r="S1805" t="s">
        <v>8285</v>
      </c>
      <c r="T1805" t="s">
        <v>8339</v>
      </c>
      <c r="U1805" t="s">
        <v>8340</v>
      </c>
    </row>
    <row r="1806" spans="1:21" ht="43.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s="6">
        <f t="shared" si="140"/>
        <v>42282.344953703701</v>
      </c>
      <c r="L1806" s="6">
        <f t="shared" si="141"/>
        <v>42322.386620370373</v>
      </c>
      <c r="M1806" s="15">
        <f t="shared" si="142"/>
        <v>2015</v>
      </c>
      <c r="N1806" t="b">
        <v>1</v>
      </c>
      <c r="O1806">
        <v>52</v>
      </c>
      <c r="P1806" t="b">
        <v>0</v>
      </c>
      <c r="Q1806" s="8">
        <f t="shared" si="143"/>
        <v>0.35174193548387095</v>
      </c>
      <c r="R1806" s="10">
        <f t="shared" si="144"/>
        <v>104.84615384615384</v>
      </c>
      <c r="S1806" t="s">
        <v>8285</v>
      </c>
      <c r="T1806" t="s">
        <v>8339</v>
      </c>
      <c r="U1806" t="s">
        <v>8340</v>
      </c>
    </row>
    <row r="1807" spans="1:21" ht="43.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s="6">
        <f t="shared" si="140"/>
        <v>42247.470578703702</v>
      </c>
      <c r="L1807" s="6">
        <f t="shared" si="141"/>
        <v>42279.416666666664</v>
      </c>
      <c r="M1807" s="15">
        <f t="shared" si="142"/>
        <v>2015</v>
      </c>
      <c r="N1807" t="b">
        <v>1</v>
      </c>
      <c r="O1807">
        <v>122</v>
      </c>
      <c r="P1807" t="b">
        <v>0</v>
      </c>
      <c r="Q1807" s="8">
        <f t="shared" si="143"/>
        <v>0.36404444444444445</v>
      </c>
      <c r="R1807" s="10">
        <f t="shared" si="144"/>
        <v>67.139344262295083</v>
      </c>
      <c r="S1807" t="s">
        <v>8285</v>
      </c>
      <c r="T1807" t="s">
        <v>8339</v>
      </c>
      <c r="U1807" t="s">
        <v>8340</v>
      </c>
    </row>
    <row r="1808" spans="1:21" ht="43.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s="6">
        <f t="shared" si="140"/>
        <v>41877.304965277777</v>
      </c>
      <c r="L1808" s="6">
        <f t="shared" si="141"/>
        <v>41912.304965277777</v>
      </c>
      <c r="M1808" s="15">
        <f t="shared" si="142"/>
        <v>2014</v>
      </c>
      <c r="N1808" t="b">
        <v>1</v>
      </c>
      <c r="O1808">
        <v>8</v>
      </c>
      <c r="P1808" t="b">
        <v>0</v>
      </c>
      <c r="Q1808" s="8">
        <f t="shared" si="143"/>
        <v>2.955E-2</v>
      </c>
      <c r="R1808" s="10">
        <f t="shared" si="144"/>
        <v>73.875</v>
      </c>
      <c r="S1808" t="s">
        <v>8285</v>
      </c>
      <c r="T1808" t="s">
        <v>8339</v>
      </c>
      <c r="U1808" t="s">
        <v>8340</v>
      </c>
    </row>
    <row r="1809" spans="1:21" ht="29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s="6">
        <f t="shared" si="140"/>
        <v>41879.735104166662</v>
      </c>
      <c r="L1809" s="6">
        <f t="shared" si="141"/>
        <v>41909.735104166662</v>
      </c>
      <c r="M1809" s="15">
        <f t="shared" si="142"/>
        <v>2014</v>
      </c>
      <c r="N1809" t="b">
        <v>1</v>
      </c>
      <c r="O1809">
        <v>8</v>
      </c>
      <c r="P1809" t="b">
        <v>0</v>
      </c>
      <c r="Q1809" s="8">
        <f t="shared" si="143"/>
        <v>0.1106</v>
      </c>
      <c r="R1809" s="10">
        <f t="shared" si="144"/>
        <v>69.125</v>
      </c>
      <c r="S1809" t="s">
        <v>8285</v>
      </c>
      <c r="T1809" t="s">
        <v>8339</v>
      </c>
      <c r="U1809" t="s">
        <v>8340</v>
      </c>
    </row>
    <row r="1810" spans="1:21" ht="43.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s="6">
        <f t="shared" si="140"/>
        <v>42742.347569444442</v>
      </c>
      <c r="L1810" s="6">
        <f t="shared" si="141"/>
        <v>42777.347569444442</v>
      </c>
      <c r="M1810" s="15">
        <f t="shared" si="142"/>
        <v>2017</v>
      </c>
      <c r="N1810" t="b">
        <v>1</v>
      </c>
      <c r="O1810">
        <v>96</v>
      </c>
      <c r="P1810" t="b">
        <v>0</v>
      </c>
      <c r="Q1810" s="8">
        <f t="shared" si="143"/>
        <v>0.41407142857142859</v>
      </c>
      <c r="R1810" s="10">
        <f t="shared" si="144"/>
        <v>120.77083333333333</v>
      </c>
      <c r="S1810" t="s">
        <v>8285</v>
      </c>
      <c r="T1810" t="s">
        <v>8339</v>
      </c>
      <c r="U1810" t="s">
        <v>8340</v>
      </c>
    </row>
    <row r="1811" spans="1:21" ht="43.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s="6">
        <f t="shared" si="140"/>
        <v>42029.574525462966</v>
      </c>
      <c r="L1811" s="6">
        <f t="shared" si="141"/>
        <v>42064.574525462966</v>
      </c>
      <c r="M1811" s="15">
        <f t="shared" si="142"/>
        <v>2015</v>
      </c>
      <c r="N1811" t="b">
        <v>1</v>
      </c>
      <c r="O1811">
        <v>9</v>
      </c>
      <c r="P1811" t="b">
        <v>0</v>
      </c>
      <c r="Q1811" s="8">
        <f t="shared" si="143"/>
        <v>0.10857142857142857</v>
      </c>
      <c r="R1811" s="10">
        <f t="shared" si="144"/>
        <v>42.222222222222221</v>
      </c>
      <c r="S1811" t="s">
        <v>8285</v>
      </c>
      <c r="T1811" t="s">
        <v>8339</v>
      </c>
      <c r="U1811" t="s">
        <v>8340</v>
      </c>
    </row>
    <row r="1812" spans="1:21" ht="43.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s="6">
        <f t="shared" si="140"/>
        <v>41860.576689814814</v>
      </c>
      <c r="L1812" s="6">
        <f t="shared" si="141"/>
        <v>41872.576689814814</v>
      </c>
      <c r="M1812" s="15">
        <f t="shared" si="142"/>
        <v>2014</v>
      </c>
      <c r="N1812" t="b">
        <v>0</v>
      </c>
      <c r="O1812">
        <v>2</v>
      </c>
      <c r="P1812" t="b">
        <v>0</v>
      </c>
      <c r="Q1812" s="8">
        <f t="shared" si="143"/>
        <v>3.3333333333333333E-2</v>
      </c>
      <c r="R1812" s="10">
        <f t="shared" si="144"/>
        <v>7.5</v>
      </c>
      <c r="S1812" t="s">
        <v>8285</v>
      </c>
      <c r="T1812" t="s">
        <v>8339</v>
      </c>
      <c r="U1812" t="s">
        <v>8340</v>
      </c>
    </row>
    <row r="1813" spans="1:21" ht="43.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s="6">
        <f t="shared" si="140"/>
        <v>41876.100347222222</v>
      </c>
      <c r="L1813" s="6">
        <f t="shared" si="141"/>
        <v>41935.833333333328</v>
      </c>
      <c r="M1813" s="15">
        <f t="shared" si="142"/>
        <v>2014</v>
      </c>
      <c r="N1813" t="b">
        <v>0</v>
      </c>
      <c r="O1813">
        <v>26</v>
      </c>
      <c r="P1813" t="b">
        <v>0</v>
      </c>
      <c r="Q1813" s="8">
        <f t="shared" si="143"/>
        <v>7.407407407407407E-4</v>
      </c>
      <c r="R1813" s="10">
        <f t="shared" si="144"/>
        <v>1.5384615384615385</v>
      </c>
      <c r="S1813" t="s">
        <v>8285</v>
      </c>
      <c r="T1813" t="s">
        <v>8339</v>
      </c>
      <c r="U1813" t="s">
        <v>8340</v>
      </c>
    </row>
    <row r="1814" spans="1:21" ht="43.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s="6">
        <f t="shared" si="140"/>
        <v>42523.985370370363</v>
      </c>
      <c r="L1814" s="6">
        <f t="shared" si="141"/>
        <v>42553.985370370363</v>
      </c>
      <c r="M1814" s="15">
        <f t="shared" si="142"/>
        <v>2016</v>
      </c>
      <c r="N1814" t="b">
        <v>0</v>
      </c>
      <c r="O1814">
        <v>23</v>
      </c>
      <c r="P1814" t="b">
        <v>0</v>
      </c>
      <c r="Q1814" s="8">
        <f t="shared" si="143"/>
        <v>0.13307692307692306</v>
      </c>
      <c r="R1814" s="10">
        <f t="shared" si="144"/>
        <v>37.608695652173914</v>
      </c>
      <c r="S1814" t="s">
        <v>8285</v>
      </c>
      <c r="T1814" t="s">
        <v>8339</v>
      </c>
      <c r="U1814" t="s">
        <v>8340</v>
      </c>
    </row>
    <row r="1815" spans="1:21" ht="43.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s="6">
        <f t="shared" si="140"/>
        <v>41829.55569444444</v>
      </c>
      <c r="L1815" s="6">
        <f t="shared" si="141"/>
        <v>41859.55569444444</v>
      </c>
      <c r="M1815" s="15">
        <f t="shared" si="142"/>
        <v>2014</v>
      </c>
      <c r="N1815" t="b">
        <v>0</v>
      </c>
      <c r="O1815">
        <v>0</v>
      </c>
      <c r="P1815" t="b">
        <v>0</v>
      </c>
      <c r="Q1815" s="8">
        <f t="shared" si="143"/>
        <v>0</v>
      </c>
      <c r="R1815" s="10">
        <f t="shared" si="144"/>
        <v>0</v>
      </c>
      <c r="S1815" t="s">
        <v>8285</v>
      </c>
      <c r="T1815" t="s">
        <v>8339</v>
      </c>
      <c r="U1815" t="s">
        <v>8340</v>
      </c>
    </row>
    <row r="1816" spans="1:21" ht="43.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s="6">
        <f t="shared" si="140"/>
        <v>42032.980740740742</v>
      </c>
      <c r="L1816" s="6">
        <f t="shared" si="141"/>
        <v>42062.980740740742</v>
      </c>
      <c r="M1816" s="15">
        <f t="shared" si="142"/>
        <v>2015</v>
      </c>
      <c r="N1816" t="b">
        <v>0</v>
      </c>
      <c r="O1816">
        <v>140</v>
      </c>
      <c r="P1816" t="b">
        <v>0</v>
      </c>
      <c r="Q1816" s="8">
        <f t="shared" si="143"/>
        <v>0.49183333333333334</v>
      </c>
      <c r="R1816" s="10">
        <f t="shared" si="144"/>
        <v>42.157142857142858</v>
      </c>
      <c r="S1816" t="s">
        <v>8285</v>
      </c>
      <c r="T1816" t="s">
        <v>8339</v>
      </c>
      <c r="U1816" t="s">
        <v>8340</v>
      </c>
    </row>
    <row r="1817" spans="1:21" ht="58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s="6">
        <f t="shared" si="140"/>
        <v>42172.573344907403</v>
      </c>
      <c r="L1817" s="6">
        <f t="shared" si="141"/>
        <v>42186.573344907403</v>
      </c>
      <c r="M1817" s="15">
        <f t="shared" si="142"/>
        <v>2015</v>
      </c>
      <c r="N1817" t="b">
        <v>0</v>
      </c>
      <c r="O1817">
        <v>0</v>
      </c>
      <c r="P1817" t="b">
        <v>0</v>
      </c>
      <c r="Q1817" s="8">
        <f t="shared" si="143"/>
        <v>0</v>
      </c>
      <c r="R1817" s="10">
        <f t="shared" si="144"/>
        <v>0</v>
      </c>
      <c r="S1817" t="s">
        <v>8285</v>
      </c>
      <c r="T1817" t="s">
        <v>8339</v>
      </c>
      <c r="U1817" t="s">
        <v>8340</v>
      </c>
    </row>
    <row r="1818" spans="1:21" ht="43.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s="6">
        <f t="shared" si="140"/>
        <v>42548.542858796289</v>
      </c>
      <c r="L1818" s="6">
        <f t="shared" si="141"/>
        <v>42576.458333333336</v>
      </c>
      <c r="M1818" s="15">
        <f t="shared" si="142"/>
        <v>2016</v>
      </c>
      <c r="N1818" t="b">
        <v>0</v>
      </c>
      <c r="O1818">
        <v>6</v>
      </c>
      <c r="P1818" t="b">
        <v>0</v>
      </c>
      <c r="Q1818" s="8">
        <f t="shared" si="143"/>
        <v>2.036E-2</v>
      </c>
      <c r="R1818" s="10">
        <f t="shared" si="144"/>
        <v>84.833333333333329</v>
      </c>
      <c r="S1818" t="s">
        <v>8285</v>
      </c>
      <c r="T1818" t="s">
        <v>8339</v>
      </c>
      <c r="U1818" t="s">
        <v>8340</v>
      </c>
    </row>
    <row r="1819" spans="1:21" ht="29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s="6">
        <f t="shared" si="140"/>
        <v>42705.328784722216</v>
      </c>
      <c r="L1819" s="6">
        <f t="shared" si="141"/>
        <v>42764.957638888889</v>
      </c>
      <c r="M1819" s="15">
        <f t="shared" si="142"/>
        <v>2016</v>
      </c>
      <c r="N1819" t="b">
        <v>0</v>
      </c>
      <c r="O1819">
        <v>100</v>
      </c>
      <c r="P1819" t="b">
        <v>0</v>
      </c>
      <c r="Q1819" s="8">
        <f t="shared" si="143"/>
        <v>0.52327777777777773</v>
      </c>
      <c r="R1819" s="10">
        <f t="shared" si="144"/>
        <v>94.19</v>
      </c>
      <c r="S1819" t="s">
        <v>8285</v>
      </c>
      <c r="T1819" t="s">
        <v>8339</v>
      </c>
      <c r="U1819" t="s">
        <v>8340</v>
      </c>
    </row>
    <row r="1820" spans="1:21" ht="29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s="6">
        <f t="shared" si="140"/>
        <v>42066.901041666664</v>
      </c>
      <c r="L1820" s="6">
        <f t="shared" si="141"/>
        <v>42096.859374999993</v>
      </c>
      <c r="M1820" s="15">
        <f t="shared" si="142"/>
        <v>2015</v>
      </c>
      <c r="N1820" t="b">
        <v>0</v>
      </c>
      <c r="O1820">
        <v>0</v>
      </c>
      <c r="P1820" t="b">
        <v>0</v>
      </c>
      <c r="Q1820" s="8">
        <f t="shared" si="143"/>
        <v>0</v>
      </c>
      <c r="R1820" s="10">
        <f t="shared" si="144"/>
        <v>0</v>
      </c>
      <c r="S1820" t="s">
        <v>8285</v>
      </c>
      <c r="T1820" t="s">
        <v>8339</v>
      </c>
      <c r="U1820" t="s">
        <v>8340</v>
      </c>
    </row>
    <row r="1821" spans="1:21" ht="43.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s="6">
        <f t="shared" si="140"/>
        <v>41820.418935185182</v>
      </c>
      <c r="L1821" s="6">
        <f t="shared" si="141"/>
        <v>41850.418935185182</v>
      </c>
      <c r="M1821" s="15">
        <f t="shared" si="142"/>
        <v>2014</v>
      </c>
      <c r="N1821" t="b">
        <v>0</v>
      </c>
      <c r="O1821">
        <v>4</v>
      </c>
      <c r="P1821" t="b">
        <v>0</v>
      </c>
      <c r="Q1821" s="8">
        <f t="shared" si="143"/>
        <v>2.0833333333333332E-2</v>
      </c>
      <c r="R1821" s="10">
        <f t="shared" si="144"/>
        <v>6.25</v>
      </c>
      <c r="S1821" t="s">
        <v>8285</v>
      </c>
      <c r="T1821" t="s">
        <v>8339</v>
      </c>
      <c r="U1821" t="s">
        <v>8340</v>
      </c>
    </row>
    <row r="1822" spans="1:21" ht="58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s="6">
        <f t="shared" si="140"/>
        <v>42064.751041666663</v>
      </c>
      <c r="L1822" s="6">
        <f t="shared" si="141"/>
        <v>42094.709374999999</v>
      </c>
      <c r="M1822" s="15">
        <f t="shared" si="142"/>
        <v>2015</v>
      </c>
      <c r="N1822" t="b">
        <v>0</v>
      </c>
      <c r="O1822">
        <v>8</v>
      </c>
      <c r="P1822" t="b">
        <v>0</v>
      </c>
      <c r="Q1822" s="8">
        <f t="shared" si="143"/>
        <v>6.565384615384616E-2</v>
      </c>
      <c r="R1822" s="10">
        <f t="shared" si="144"/>
        <v>213.375</v>
      </c>
      <c r="S1822" t="s">
        <v>8285</v>
      </c>
      <c r="T1822" t="s">
        <v>8339</v>
      </c>
      <c r="U1822" t="s">
        <v>8340</v>
      </c>
    </row>
    <row r="1823" spans="1:21" ht="43.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s="6">
        <f t="shared" si="140"/>
        <v>40925.985729166663</v>
      </c>
      <c r="L1823" s="6">
        <f t="shared" si="141"/>
        <v>40970.985729166663</v>
      </c>
      <c r="M1823" s="15">
        <f t="shared" si="142"/>
        <v>2012</v>
      </c>
      <c r="N1823" t="b">
        <v>0</v>
      </c>
      <c r="O1823">
        <v>57</v>
      </c>
      <c r="P1823" t="b">
        <v>1</v>
      </c>
      <c r="Q1823" s="8">
        <f t="shared" si="143"/>
        <v>1.3489</v>
      </c>
      <c r="R1823" s="10">
        <f t="shared" si="144"/>
        <v>59.162280701754383</v>
      </c>
      <c r="S1823" t="s">
        <v>8276</v>
      </c>
      <c r="T1823" t="s">
        <v>8326</v>
      </c>
      <c r="U1823" t="s">
        <v>8327</v>
      </c>
    </row>
    <row r="1824" spans="1:21" ht="29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s="6">
        <f t="shared" si="140"/>
        <v>41634.463680555556</v>
      </c>
      <c r="L1824" s="6">
        <f t="shared" si="141"/>
        <v>41670.459027777775</v>
      </c>
      <c r="M1824" s="15">
        <f t="shared" si="142"/>
        <v>2013</v>
      </c>
      <c r="N1824" t="b">
        <v>0</v>
      </c>
      <c r="O1824">
        <v>11</v>
      </c>
      <c r="P1824" t="b">
        <v>1</v>
      </c>
      <c r="Q1824" s="8">
        <f t="shared" si="143"/>
        <v>1</v>
      </c>
      <c r="R1824" s="10">
        <f t="shared" si="144"/>
        <v>27.272727272727273</v>
      </c>
      <c r="S1824" t="s">
        <v>8276</v>
      </c>
      <c r="T1824" t="s">
        <v>8326</v>
      </c>
      <c r="U1824" t="s">
        <v>8327</v>
      </c>
    </row>
    <row r="1825" spans="1:21" ht="43.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s="6">
        <f t="shared" si="140"/>
        <v>41176.35157407407</v>
      </c>
      <c r="L1825" s="6">
        <f t="shared" si="141"/>
        <v>41206.35157407407</v>
      </c>
      <c r="M1825" s="15">
        <f t="shared" si="142"/>
        <v>2012</v>
      </c>
      <c r="N1825" t="b">
        <v>0</v>
      </c>
      <c r="O1825">
        <v>33</v>
      </c>
      <c r="P1825" t="b">
        <v>1</v>
      </c>
      <c r="Q1825" s="8">
        <f t="shared" si="143"/>
        <v>1.1585714285714286</v>
      </c>
      <c r="R1825" s="10">
        <f t="shared" si="144"/>
        <v>24.575757575757574</v>
      </c>
      <c r="S1825" t="s">
        <v>8276</v>
      </c>
      <c r="T1825" t="s">
        <v>8326</v>
      </c>
      <c r="U1825" t="s">
        <v>8327</v>
      </c>
    </row>
    <row r="1826" spans="1:21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s="6">
        <f t="shared" si="140"/>
        <v>41626.582951388882</v>
      </c>
      <c r="L1826" s="6">
        <f t="shared" si="141"/>
        <v>41646.755555555552</v>
      </c>
      <c r="M1826" s="15">
        <f t="shared" si="142"/>
        <v>2013</v>
      </c>
      <c r="N1826" t="b">
        <v>0</v>
      </c>
      <c r="O1826">
        <v>40</v>
      </c>
      <c r="P1826" t="b">
        <v>1</v>
      </c>
      <c r="Q1826" s="8">
        <f t="shared" si="143"/>
        <v>1.0006666666666666</v>
      </c>
      <c r="R1826" s="10">
        <f t="shared" si="144"/>
        <v>75.05</v>
      </c>
      <c r="S1826" t="s">
        <v>8276</v>
      </c>
      <c r="T1826" t="s">
        <v>8326</v>
      </c>
      <c r="U1826" t="s">
        <v>8327</v>
      </c>
    </row>
    <row r="1827" spans="1:21" ht="43.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s="6">
        <f t="shared" si="140"/>
        <v>41443.501192129625</v>
      </c>
      <c r="L1827" s="6">
        <f t="shared" si="141"/>
        <v>41466.501192129625</v>
      </c>
      <c r="M1827" s="15">
        <f t="shared" si="142"/>
        <v>2013</v>
      </c>
      <c r="N1827" t="b">
        <v>0</v>
      </c>
      <c r="O1827">
        <v>50</v>
      </c>
      <c r="P1827" t="b">
        <v>1</v>
      </c>
      <c r="Q1827" s="8">
        <f t="shared" si="143"/>
        <v>1.0505</v>
      </c>
      <c r="R1827" s="10">
        <f t="shared" si="144"/>
        <v>42.02</v>
      </c>
      <c r="S1827" t="s">
        <v>8276</v>
      </c>
      <c r="T1827" t="s">
        <v>8326</v>
      </c>
      <c r="U1827" t="s">
        <v>8327</v>
      </c>
    </row>
    <row r="1828" spans="1:21" ht="29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s="6">
        <f t="shared" si="140"/>
        <v>41657.590474537035</v>
      </c>
      <c r="L1828" s="6">
        <f t="shared" si="141"/>
        <v>41687.590474537035</v>
      </c>
      <c r="M1828" s="15">
        <f t="shared" si="142"/>
        <v>2014</v>
      </c>
      <c r="N1828" t="b">
        <v>0</v>
      </c>
      <c r="O1828">
        <v>38</v>
      </c>
      <c r="P1828" t="b">
        <v>1</v>
      </c>
      <c r="Q1828" s="8">
        <f t="shared" si="143"/>
        <v>1.01</v>
      </c>
      <c r="R1828" s="10">
        <f t="shared" si="144"/>
        <v>53.157894736842103</v>
      </c>
      <c r="S1828" t="s">
        <v>8276</v>
      </c>
      <c r="T1828" t="s">
        <v>8326</v>
      </c>
      <c r="U1828" t="s">
        <v>8327</v>
      </c>
    </row>
    <row r="1829" spans="1:21" ht="58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s="6">
        <f t="shared" si="140"/>
        <v>40554.992604166662</v>
      </c>
      <c r="L1829" s="6">
        <f t="shared" si="141"/>
        <v>40604.992604166662</v>
      </c>
      <c r="M1829" s="15">
        <f t="shared" si="142"/>
        <v>2011</v>
      </c>
      <c r="N1829" t="b">
        <v>0</v>
      </c>
      <c r="O1829">
        <v>96</v>
      </c>
      <c r="P1829" t="b">
        <v>1</v>
      </c>
      <c r="Q1829" s="8">
        <f t="shared" si="143"/>
        <v>1.0066250000000001</v>
      </c>
      <c r="R1829" s="10">
        <f t="shared" si="144"/>
        <v>83.885416666666671</v>
      </c>
      <c r="S1829" t="s">
        <v>8276</v>
      </c>
      <c r="T1829" t="s">
        <v>8326</v>
      </c>
      <c r="U1829" t="s">
        <v>8327</v>
      </c>
    </row>
    <row r="1830" spans="1:21" ht="58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s="6">
        <f t="shared" si="140"/>
        <v>41736.566319444442</v>
      </c>
      <c r="L1830" s="6">
        <f t="shared" si="141"/>
        <v>41768.583333333328</v>
      </c>
      <c r="M1830" s="15">
        <f t="shared" si="142"/>
        <v>2014</v>
      </c>
      <c r="N1830" t="b">
        <v>0</v>
      </c>
      <c r="O1830">
        <v>48</v>
      </c>
      <c r="P1830" t="b">
        <v>1</v>
      </c>
      <c r="Q1830" s="8">
        <f t="shared" si="143"/>
        <v>1.0016</v>
      </c>
      <c r="R1830" s="10">
        <f t="shared" si="144"/>
        <v>417.33333333333331</v>
      </c>
      <c r="S1830" t="s">
        <v>8276</v>
      </c>
      <c r="T1830" t="s">
        <v>8326</v>
      </c>
      <c r="U1830" t="s">
        <v>8327</v>
      </c>
    </row>
    <row r="1831" spans="1:21" ht="43.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s="6">
        <f t="shared" si="140"/>
        <v>40515.754293981481</v>
      </c>
      <c r="L1831" s="6">
        <f t="shared" si="141"/>
        <v>40564.583333333328</v>
      </c>
      <c r="M1831" s="15">
        <f t="shared" si="142"/>
        <v>2010</v>
      </c>
      <c r="N1831" t="b">
        <v>0</v>
      </c>
      <c r="O1831">
        <v>33</v>
      </c>
      <c r="P1831" t="b">
        <v>1</v>
      </c>
      <c r="Q1831" s="8">
        <f t="shared" si="143"/>
        <v>1.6668333333333334</v>
      </c>
      <c r="R1831" s="10">
        <f t="shared" si="144"/>
        <v>75.765151515151516</v>
      </c>
      <c r="S1831" t="s">
        <v>8276</v>
      </c>
      <c r="T1831" t="s">
        <v>8326</v>
      </c>
      <c r="U1831" t="s">
        <v>8327</v>
      </c>
    </row>
    <row r="1832" spans="1:21" ht="43.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s="6">
        <f t="shared" si="140"/>
        <v>41664.350775462961</v>
      </c>
      <c r="L1832" s="6">
        <f t="shared" si="141"/>
        <v>41694.350775462961</v>
      </c>
      <c r="M1832" s="15">
        <f t="shared" si="142"/>
        <v>2014</v>
      </c>
      <c r="N1832" t="b">
        <v>0</v>
      </c>
      <c r="O1832">
        <v>226</v>
      </c>
      <c r="P1832" t="b">
        <v>1</v>
      </c>
      <c r="Q1832" s="8">
        <f t="shared" si="143"/>
        <v>1.0153333333333334</v>
      </c>
      <c r="R1832" s="10">
        <f t="shared" si="144"/>
        <v>67.389380530973455</v>
      </c>
      <c r="S1832" t="s">
        <v>8276</v>
      </c>
      <c r="T1832" t="s">
        <v>8326</v>
      </c>
      <c r="U1832" t="s">
        <v>8327</v>
      </c>
    </row>
    <row r="1833" spans="1:21" ht="43.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s="6">
        <f t="shared" si="140"/>
        <v>41026.662766203699</v>
      </c>
      <c r="L1833" s="6">
        <f t="shared" si="141"/>
        <v>41041.662766203699</v>
      </c>
      <c r="M1833" s="15">
        <f t="shared" si="142"/>
        <v>2012</v>
      </c>
      <c r="N1833" t="b">
        <v>0</v>
      </c>
      <c r="O1833">
        <v>14</v>
      </c>
      <c r="P1833" t="b">
        <v>1</v>
      </c>
      <c r="Q1833" s="8">
        <f t="shared" si="143"/>
        <v>1.03</v>
      </c>
      <c r="R1833" s="10">
        <f t="shared" si="144"/>
        <v>73.571428571428569</v>
      </c>
      <c r="S1833" t="s">
        <v>8276</v>
      </c>
      <c r="T1833" t="s">
        <v>8326</v>
      </c>
      <c r="U1833" t="s">
        <v>8327</v>
      </c>
    </row>
    <row r="1834" spans="1:21" ht="43.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s="6">
        <f t="shared" si="140"/>
        <v>40576.206331018519</v>
      </c>
      <c r="L1834" s="6">
        <f t="shared" si="141"/>
        <v>40606.206331018519</v>
      </c>
      <c r="M1834" s="15">
        <f t="shared" si="142"/>
        <v>2011</v>
      </c>
      <c r="N1834" t="b">
        <v>0</v>
      </c>
      <c r="O1834">
        <v>20</v>
      </c>
      <c r="P1834" t="b">
        <v>1</v>
      </c>
      <c r="Q1834" s="8">
        <f t="shared" si="143"/>
        <v>1.4285714285714286</v>
      </c>
      <c r="R1834" s="10">
        <f t="shared" si="144"/>
        <v>25</v>
      </c>
      <c r="S1834" t="s">
        <v>8276</v>
      </c>
      <c r="T1834" t="s">
        <v>8326</v>
      </c>
      <c r="U1834" t="s">
        <v>8327</v>
      </c>
    </row>
    <row r="1835" spans="1:21" ht="43.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s="6">
        <f t="shared" si="140"/>
        <v>41302.710682870369</v>
      </c>
      <c r="L1835" s="6">
        <f t="shared" si="141"/>
        <v>41334.999305555553</v>
      </c>
      <c r="M1835" s="15">
        <f t="shared" si="142"/>
        <v>2013</v>
      </c>
      <c r="N1835" t="b">
        <v>0</v>
      </c>
      <c r="O1835">
        <v>25</v>
      </c>
      <c r="P1835" t="b">
        <v>1</v>
      </c>
      <c r="Q1835" s="8">
        <f t="shared" si="143"/>
        <v>2.625</v>
      </c>
      <c r="R1835" s="10">
        <f t="shared" si="144"/>
        <v>42</v>
      </c>
      <c r="S1835" t="s">
        <v>8276</v>
      </c>
      <c r="T1835" t="s">
        <v>8326</v>
      </c>
      <c r="U1835" t="s">
        <v>8327</v>
      </c>
    </row>
    <row r="1836" spans="1:21" ht="29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s="6">
        <f t="shared" si="140"/>
        <v>41988.630729166667</v>
      </c>
      <c r="L1836" s="6">
        <f t="shared" si="141"/>
        <v>42028.630729166667</v>
      </c>
      <c r="M1836" s="15">
        <f t="shared" si="142"/>
        <v>2014</v>
      </c>
      <c r="N1836" t="b">
        <v>0</v>
      </c>
      <c r="O1836">
        <v>90</v>
      </c>
      <c r="P1836" t="b">
        <v>1</v>
      </c>
      <c r="Q1836" s="8">
        <f t="shared" si="143"/>
        <v>1.1805000000000001</v>
      </c>
      <c r="R1836" s="10">
        <f t="shared" si="144"/>
        <v>131.16666666666666</v>
      </c>
      <c r="S1836" t="s">
        <v>8276</v>
      </c>
      <c r="T1836" t="s">
        <v>8326</v>
      </c>
      <c r="U1836" t="s">
        <v>8327</v>
      </c>
    </row>
    <row r="1837" spans="1:21" ht="58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s="6">
        <f t="shared" si="140"/>
        <v>42430.36887731481</v>
      </c>
      <c r="L1837" s="6">
        <f t="shared" si="141"/>
        <v>42460.327210648145</v>
      </c>
      <c r="M1837" s="15">
        <f t="shared" si="142"/>
        <v>2016</v>
      </c>
      <c r="N1837" t="b">
        <v>0</v>
      </c>
      <c r="O1837">
        <v>11</v>
      </c>
      <c r="P1837" t="b">
        <v>1</v>
      </c>
      <c r="Q1837" s="8">
        <f t="shared" si="143"/>
        <v>1.04</v>
      </c>
      <c r="R1837" s="10">
        <f t="shared" si="144"/>
        <v>47.272727272727273</v>
      </c>
      <c r="S1837" t="s">
        <v>8276</v>
      </c>
      <c r="T1837" t="s">
        <v>8326</v>
      </c>
      <c r="U1837" t="s">
        <v>8327</v>
      </c>
    </row>
    <row r="1838" spans="1:21" ht="29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s="6">
        <f t="shared" si="140"/>
        <v>41305.476030092592</v>
      </c>
      <c r="L1838" s="6">
        <f t="shared" si="141"/>
        <v>41322.476030092592</v>
      </c>
      <c r="M1838" s="15">
        <f t="shared" si="142"/>
        <v>2013</v>
      </c>
      <c r="N1838" t="b">
        <v>0</v>
      </c>
      <c r="O1838">
        <v>55</v>
      </c>
      <c r="P1838" t="b">
        <v>1</v>
      </c>
      <c r="Q1838" s="8">
        <f t="shared" si="143"/>
        <v>2.0034000000000001</v>
      </c>
      <c r="R1838" s="10">
        <f t="shared" si="144"/>
        <v>182.12727272727273</v>
      </c>
      <c r="S1838" t="s">
        <v>8276</v>
      </c>
      <c r="T1838" t="s">
        <v>8326</v>
      </c>
      <c r="U1838" t="s">
        <v>8327</v>
      </c>
    </row>
    <row r="1839" spans="1:21" ht="58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s="6">
        <f t="shared" si="140"/>
        <v>40925.714525462965</v>
      </c>
      <c r="L1839" s="6">
        <f t="shared" si="141"/>
        <v>40985.672858796293</v>
      </c>
      <c r="M1839" s="15">
        <f t="shared" si="142"/>
        <v>2012</v>
      </c>
      <c r="N1839" t="b">
        <v>0</v>
      </c>
      <c r="O1839">
        <v>30</v>
      </c>
      <c r="P1839" t="b">
        <v>1</v>
      </c>
      <c r="Q1839" s="8">
        <f t="shared" si="143"/>
        <v>3.0683333333333334</v>
      </c>
      <c r="R1839" s="10">
        <f t="shared" si="144"/>
        <v>61.366666666666667</v>
      </c>
      <c r="S1839" t="s">
        <v>8276</v>
      </c>
      <c r="T1839" t="s">
        <v>8326</v>
      </c>
      <c r="U1839" t="s">
        <v>8327</v>
      </c>
    </row>
    <row r="1840" spans="1:21" ht="43.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s="6">
        <f t="shared" si="140"/>
        <v>40788.453206018516</v>
      </c>
      <c r="L1840" s="6">
        <f t="shared" si="141"/>
        <v>40816.791666666664</v>
      </c>
      <c r="M1840" s="15">
        <f t="shared" si="142"/>
        <v>2011</v>
      </c>
      <c r="N1840" t="b">
        <v>0</v>
      </c>
      <c r="O1840">
        <v>28</v>
      </c>
      <c r="P1840" t="b">
        <v>1</v>
      </c>
      <c r="Q1840" s="8">
        <f t="shared" si="143"/>
        <v>1.00149</v>
      </c>
      <c r="R1840" s="10">
        <f t="shared" si="144"/>
        <v>35.767499999999998</v>
      </c>
      <c r="S1840" t="s">
        <v>8276</v>
      </c>
      <c r="T1840" t="s">
        <v>8326</v>
      </c>
      <c r="U1840" t="s">
        <v>8327</v>
      </c>
    </row>
    <row r="1841" spans="1:21" ht="43.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s="6">
        <f t="shared" si="140"/>
        <v>42614.388680555552</v>
      </c>
      <c r="L1841" s="6">
        <f t="shared" si="141"/>
        <v>42644.388680555552</v>
      </c>
      <c r="M1841" s="15">
        <f t="shared" si="142"/>
        <v>2016</v>
      </c>
      <c r="N1841" t="b">
        <v>0</v>
      </c>
      <c r="O1841">
        <v>45</v>
      </c>
      <c r="P1841" t="b">
        <v>1</v>
      </c>
      <c r="Q1841" s="8">
        <f t="shared" si="143"/>
        <v>2.0529999999999999</v>
      </c>
      <c r="R1841" s="10">
        <f t="shared" si="144"/>
        <v>45.62222222222222</v>
      </c>
      <c r="S1841" t="s">
        <v>8276</v>
      </c>
      <c r="T1841" t="s">
        <v>8326</v>
      </c>
      <c r="U1841" t="s">
        <v>8327</v>
      </c>
    </row>
    <row r="1842" spans="1:21" ht="43.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s="6">
        <f t="shared" si="140"/>
        <v>41381.76284722222</v>
      </c>
      <c r="L1842" s="6">
        <f t="shared" si="141"/>
        <v>41400.874305555553</v>
      </c>
      <c r="M1842" s="15">
        <f t="shared" si="142"/>
        <v>2013</v>
      </c>
      <c r="N1842" t="b">
        <v>0</v>
      </c>
      <c r="O1842">
        <v>13</v>
      </c>
      <c r="P1842" t="b">
        <v>1</v>
      </c>
      <c r="Q1842" s="8">
        <f t="shared" si="143"/>
        <v>1.0888888888888888</v>
      </c>
      <c r="R1842" s="10">
        <f t="shared" si="144"/>
        <v>75.384615384615387</v>
      </c>
      <c r="S1842" t="s">
        <v>8276</v>
      </c>
      <c r="T1842" t="s">
        <v>8326</v>
      </c>
      <c r="U1842" t="s">
        <v>8327</v>
      </c>
    </row>
    <row r="1843" spans="1:21" ht="29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s="6">
        <f t="shared" si="140"/>
        <v>41745.512094907404</v>
      </c>
      <c r="L1843" s="6">
        <f t="shared" si="141"/>
        <v>41778.874305555553</v>
      </c>
      <c r="M1843" s="15">
        <f t="shared" si="142"/>
        <v>2014</v>
      </c>
      <c r="N1843" t="b">
        <v>0</v>
      </c>
      <c r="O1843">
        <v>40</v>
      </c>
      <c r="P1843" t="b">
        <v>1</v>
      </c>
      <c r="Q1843" s="8">
        <f t="shared" si="143"/>
        <v>1.0175000000000001</v>
      </c>
      <c r="R1843" s="10">
        <f t="shared" si="144"/>
        <v>50.875</v>
      </c>
      <c r="S1843" t="s">
        <v>8276</v>
      </c>
      <c r="T1843" t="s">
        <v>8326</v>
      </c>
      <c r="U1843" t="s">
        <v>8327</v>
      </c>
    </row>
    <row r="1844" spans="1:21" ht="43.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s="6">
        <f t="shared" si="140"/>
        <v>42031.298391203702</v>
      </c>
      <c r="L1844" s="6">
        <f t="shared" si="141"/>
        <v>42064.915972222218</v>
      </c>
      <c r="M1844" s="15">
        <f t="shared" si="142"/>
        <v>2015</v>
      </c>
      <c r="N1844" t="b">
        <v>0</v>
      </c>
      <c r="O1844">
        <v>21</v>
      </c>
      <c r="P1844" t="b">
        <v>1</v>
      </c>
      <c r="Q1844" s="8">
        <f t="shared" si="143"/>
        <v>1.2524999999999999</v>
      </c>
      <c r="R1844" s="10">
        <f t="shared" si="144"/>
        <v>119.28571428571429</v>
      </c>
      <c r="S1844" t="s">
        <v>8276</v>
      </c>
      <c r="T1844" t="s">
        <v>8326</v>
      </c>
      <c r="U1844" t="s">
        <v>8327</v>
      </c>
    </row>
    <row r="1845" spans="1:21" ht="58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s="6">
        <f t="shared" si="140"/>
        <v>40564.661504629628</v>
      </c>
      <c r="L1845" s="6">
        <f t="shared" si="141"/>
        <v>40594.661504629628</v>
      </c>
      <c r="M1845" s="15">
        <f t="shared" si="142"/>
        <v>2011</v>
      </c>
      <c r="N1845" t="b">
        <v>0</v>
      </c>
      <c r="O1845">
        <v>134</v>
      </c>
      <c r="P1845" t="b">
        <v>1</v>
      </c>
      <c r="Q1845" s="8">
        <f t="shared" si="143"/>
        <v>1.2400610000000001</v>
      </c>
      <c r="R1845" s="10">
        <f t="shared" si="144"/>
        <v>92.541865671641801</v>
      </c>
      <c r="S1845" t="s">
        <v>8276</v>
      </c>
      <c r="T1845" t="s">
        <v>8326</v>
      </c>
      <c r="U1845" t="s">
        <v>8327</v>
      </c>
    </row>
    <row r="1846" spans="1:21" ht="43.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s="6">
        <f t="shared" si="140"/>
        <v>40666.640208333331</v>
      </c>
      <c r="L1846" s="6">
        <f t="shared" si="141"/>
        <v>40704.791666666664</v>
      </c>
      <c r="M1846" s="15">
        <f t="shared" si="142"/>
        <v>2011</v>
      </c>
      <c r="N1846" t="b">
        <v>0</v>
      </c>
      <c r="O1846">
        <v>20</v>
      </c>
      <c r="P1846" t="b">
        <v>1</v>
      </c>
      <c r="Q1846" s="8">
        <f t="shared" si="143"/>
        <v>1.014</v>
      </c>
      <c r="R1846" s="10">
        <f t="shared" si="144"/>
        <v>76.05</v>
      </c>
      <c r="S1846" t="s">
        <v>8276</v>
      </c>
      <c r="T1846" t="s">
        <v>8326</v>
      </c>
      <c r="U1846" t="s">
        <v>8327</v>
      </c>
    </row>
    <row r="1847" spans="1:21" ht="87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s="6">
        <f t="shared" si="140"/>
        <v>42522.999976851854</v>
      </c>
      <c r="L1847" s="6">
        <f t="shared" si="141"/>
        <v>42537.871527777774</v>
      </c>
      <c r="M1847" s="15">
        <f t="shared" si="142"/>
        <v>2016</v>
      </c>
      <c r="N1847" t="b">
        <v>0</v>
      </c>
      <c r="O1847">
        <v>19</v>
      </c>
      <c r="P1847" t="b">
        <v>1</v>
      </c>
      <c r="Q1847" s="8">
        <f t="shared" si="143"/>
        <v>1</v>
      </c>
      <c r="R1847" s="10">
        <f t="shared" si="144"/>
        <v>52.631578947368418</v>
      </c>
      <c r="S1847" t="s">
        <v>8276</v>
      </c>
      <c r="T1847" t="s">
        <v>8326</v>
      </c>
      <c r="U1847" t="s">
        <v>8327</v>
      </c>
    </row>
    <row r="1848" spans="1:21" ht="43.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s="6">
        <f t="shared" si="140"/>
        <v>41228.316863425927</v>
      </c>
      <c r="L1848" s="6">
        <f t="shared" si="141"/>
        <v>41258.316863425927</v>
      </c>
      <c r="M1848" s="15">
        <f t="shared" si="142"/>
        <v>2012</v>
      </c>
      <c r="N1848" t="b">
        <v>0</v>
      </c>
      <c r="O1848">
        <v>209</v>
      </c>
      <c r="P1848" t="b">
        <v>1</v>
      </c>
      <c r="Q1848" s="8">
        <f t="shared" si="143"/>
        <v>1.3792666666666666</v>
      </c>
      <c r="R1848" s="10">
        <f t="shared" si="144"/>
        <v>98.990430622009569</v>
      </c>
      <c r="S1848" t="s">
        <v>8276</v>
      </c>
      <c r="T1848" t="s">
        <v>8326</v>
      </c>
      <c r="U1848" t="s">
        <v>8327</v>
      </c>
    </row>
    <row r="1849" spans="1:21" ht="58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s="6">
        <f t="shared" si="140"/>
        <v>42093.903148148143</v>
      </c>
      <c r="L1849" s="6">
        <f t="shared" si="141"/>
        <v>42114.903148148143</v>
      </c>
      <c r="M1849" s="15">
        <f t="shared" si="142"/>
        <v>2015</v>
      </c>
      <c r="N1849" t="b">
        <v>0</v>
      </c>
      <c r="O1849">
        <v>38</v>
      </c>
      <c r="P1849" t="b">
        <v>1</v>
      </c>
      <c r="Q1849" s="8">
        <f t="shared" si="143"/>
        <v>1.2088000000000001</v>
      </c>
      <c r="R1849" s="10">
        <f t="shared" si="144"/>
        <v>79.526315789473685</v>
      </c>
      <c r="S1849" t="s">
        <v>8276</v>
      </c>
      <c r="T1849" t="s">
        <v>8326</v>
      </c>
      <c r="U1849" t="s">
        <v>8327</v>
      </c>
    </row>
    <row r="1850" spans="1:21" ht="43.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s="6">
        <f t="shared" si="140"/>
        <v>40691.454722222217</v>
      </c>
      <c r="L1850" s="6">
        <f t="shared" si="141"/>
        <v>40754.957638888889</v>
      </c>
      <c r="M1850" s="15">
        <f t="shared" si="142"/>
        <v>2011</v>
      </c>
      <c r="N1850" t="b">
        <v>0</v>
      </c>
      <c r="O1850">
        <v>24</v>
      </c>
      <c r="P1850" t="b">
        <v>1</v>
      </c>
      <c r="Q1850" s="8">
        <f t="shared" si="143"/>
        <v>1.0736666666666668</v>
      </c>
      <c r="R1850" s="10">
        <f t="shared" si="144"/>
        <v>134.20833333333334</v>
      </c>
      <c r="S1850" t="s">
        <v>8276</v>
      </c>
      <c r="T1850" t="s">
        <v>8326</v>
      </c>
      <c r="U1850" t="s">
        <v>8327</v>
      </c>
    </row>
    <row r="1851" spans="1:21" ht="29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s="6">
        <f t="shared" si="140"/>
        <v>41169.512256944443</v>
      </c>
      <c r="L1851" s="6">
        <f t="shared" si="141"/>
        <v>41199.512256944443</v>
      </c>
      <c r="M1851" s="15">
        <f t="shared" si="142"/>
        <v>2012</v>
      </c>
      <c r="N1851" t="b">
        <v>0</v>
      </c>
      <c r="O1851">
        <v>8</v>
      </c>
      <c r="P1851" t="b">
        <v>1</v>
      </c>
      <c r="Q1851" s="8">
        <f t="shared" si="143"/>
        <v>1.0033333333333334</v>
      </c>
      <c r="R1851" s="10">
        <f t="shared" si="144"/>
        <v>37.625</v>
      </c>
      <c r="S1851" t="s">
        <v>8276</v>
      </c>
      <c r="T1851" t="s">
        <v>8326</v>
      </c>
      <c r="U1851" t="s">
        <v>8327</v>
      </c>
    </row>
    <row r="1852" spans="1:21" ht="43.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s="6">
        <f t="shared" si="140"/>
        <v>41800.626157407409</v>
      </c>
      <c r="L1852" s="6">
        <f t="shared" si="141"/>
        <v>41830.626157407409</v>
      </c>
      <c r="M1852" s="15">
        <f t="shared" si="142"/>
        <v>2014</v>
      </c>
      <c r="N1852" t="b">
        <v>0</v>
      </c>
      <c r="O1852">
        <v>179</v>
      </c>
      <c r="P1852" t="b">
        <v>1</v>
      </c>
      <c r="Q1852" s="8">
        <f t="shared" si="143"/>
        <v>1.0152222222222222</v>
      </c>
      <c r="R1852" s="10">
        <f t="shared" si="144"/>
        <v>51.044692737430168</v>
      </c>
      <c r="S1852" t="s">
        <v>8276</v>
      </c>
      <c r="T1852" t="s">
        <v>8326</v>
      </c>
      <c r="U1852" t="s">
        <v>8327</v>
      </c>
    </row>
    <row r="1853" spans="1:21" ht="43.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s="6">
        <f t="shared" si="140"/>
        <v>41827.57335648148</v>
      </c>
      <c r="L1853" s="6">
        <f t="shared" si="141"/>
        <v>41847.708333333328</v>
      </c>
      <c r="M1853" s="15">
        <f t="shared" si="142"/>
        <v>2014</v>
      </c>
      <c r="N1853" t="b">
        <v>0</v>
      </c>
      <c r="O1853">
        <v>26</v>
      </c>
      <c r="P1853" t="b">
        <v>1</v>
      </c>
      <c r="Q1853" s="8">
        <f t="shared" si="143"/>
        <v>1.0007692307692309</v>
      </c>
      <c r="R1853" s="10">
        <f t="shared" si="144"/>
        <v>50.03846153846154</v>
      </c>
      <c r="S1853" t="s">
        <v>8276</v>
      </c>
      <c r="T1853" t="s">
        <v>8326</v>
      </c>
      <c r="U1853" t="s">
        <v>8327</v>
      </c>
    </row>
    <row r="1854" spans="1:21" ht="58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s="6">
        <f t="shared" si="140"/>
        <v>42081.438101851854</v>
      </c>
      <c r="L1854" s="6">
        <f t="shared" si="141"/>
        <v>42118.666666666664</v>
      </c>
      <c r="M1854" s="15">
        <f t="shared" si="142"/>
        <v>2015</v>
      </c>
      <c r="N1854" t="b">
        <v>0</v>
      </c>
      <c r="O1854">
        <v>131</v>
      </c>
      <c r="P1854" t="b">
        <v>1</v>
      </c>
      <c r="Q1854" s="8">
        <f t="shared" si="143"/>
        <v>1.1696666666666666</v>
      </c>
      <c r="R1854" s="10">
        <f t="shared" si="144"/>
        <v>133.93129770992365</v>
      </c>
      <c r="S1854" t="s">
        <v>8276</v>
      </c>
      <c r="T1854" t="s">
        <v>8326</v>
      </c>
      <c r="U1854" t="s">
        <v>8327</v>
      </c>
    </row>
    <row r="1855" spans="1:21" ht="58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s="6">
        <f t="shared" si="140"/>
        <v>41176.727048611108</v>
      </c>
      <c r="L1855" s="6">
        <f t="shared" si="141"/>
        <v>41226.768715277773</v>
      </c>
      <c r="M1855" s="15">
        <f t="shared" si="142"/>
        <v>2012</v>
      </c>
      <c r="N1855" t="b">
        <v>0</v>
      </c>
      <c r="O1855">
        <v>14</v>
      </c>
      <c r="P1855" t="b">
        <v>1</v>
      </c>
      <c r="Q1855" s="8">
        <f t="shared" si="143"/>
        <v>1.01875</v>
      </c>
      <c r="R1855" s="10">
        <f t="shared" si="144"/>
        <v>58.214285714285715</v>
      </c>
      <c r="S1855" t="s">
        <v>8276</v>
      </c>
      <c r="T1855" t="s">
        <v>8326</v>
      </c>
      <c r="U1855" t="s">
        <v>8327</v>
      </c>
    </row>
    <row r="1856" spans="1:21" ht="43.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s="6">
        <f t="shared" si="140"/>
        <v>41387.687928240739</v>
      </c>
      <c r="L1856" s="6">
        <f t="shared" si="141"/>
        <v>41417.687928240739</v>
      </c>
      <c r="M1856" s="15">
        <f t="shared" si="142"/>
        <v>2013</v>
      </c>
      <c r="N1856" t="b">
        <v>0</v>
      </c>
      <c r="O1856">
        <v>174</v>
      </c>
      <c r="P1856" t="b">
        <v>1</v>
      </c>
      <c r="Q1856" s="8">
        <f t="shared" si="143"/>
        <v>1.0212366666666666</v>
      </c>
      <c r="R1856" s="10">
        <f t="shared" si="144"/>
        <v>88.037643678160919</v>
      </c>
      <c r="S1856" t="s">
        <v>8276</v>
      </c>
      <c r="T1856" t="s">
        <v>8326</v>
      </c>
      <c r="U1856" t="s">
        <v>8327</v>
      </c>
    </row>
    <row r="1857" spans="1:21" ht="43.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s="6">
        <f t="shared" si="140"/>
        <v>41600.205324074072</v>
      </c>
      <c r="L1857" s="6">
        <f t="shared" si="141"/>
        <v>41645.205324074072</v>
      </c>
      <c r="M1857" s="15">
        <f t="shared" si="142"/>
        <v>2013</v>
      </c>
      <c r="N1857" t="b">
        <v>0</v>
      </c>
      <c r="O1857">
        <v>191</v>
      </c>
      <c r="P1857" t="b">
        <v>1</v>
      </c>
      <c r="Q1857" s="8">
        <f t="shared" si="143"/>
        <v>1.5405897142857143</v>
      </c>
      <c r="R1857" s="10">
        <f t="shared" si="144"/>
        <v>70.576753926701571</v>
      </c>
      <c r="S1857" t="s">
        <v>8276</v>
      </c>
      <c r="T1857" t="s">
        <v>8326</v>
      </c>
      <c r="U1857" t="s">
        <v>8327</v>
      </c>
    </row>
    <row r="1858" spans="1:21" ht="58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s="6">
        <f t="shared" si="140"/>
        <v>41817.52166666666</v>
      </c>
      <c r="L1858" s="6">
        <f t="shared" si="141"/>
        <v>41838.52166666666</v>
      </c>
      <c r="M1858" s="15">
        <f t="shared" si="142"/>
        <v>2014</v>
      </c>
      <c r="N1858" t="b">
        <v>0</v>
      </c>
      <c r="O1858">
        <v>38</v>
      </c>
      <c r="P1858" t="b">
        <v>1</v>
      </c>
      <c r="Q1858" s="8">
        <f t="shared" si="143"/>
        <v>1.0125</v>
      </c>
      <c r="R1858" s="10">
        <f t="shared" si="144"/>
        <v>53.289473684210527</v>
      </c>
      <c r="S1858" t="s">
        <v>8276</v>
      </c>
      <c r="T1858" t="s">
        <v>8326</v>
      </c>
      <c r="U1858" t="s">
        <v>8327</v>
      </c>
    </row>
    <row r="1859" spans="1:21" ht="43.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s="6">
        <f t="shared" ref="K1859:K1922" si="145">(J1859/86400)+25569+(-8/24)</f>
        <v>41864.435335648144</v>
      </c>
      <c r="L1859" s="6">
        <f t="shared" ref="L1859:L1922" si="146">(I1859/86400)+25569+(-8/24)</f>
        <v>41894.435335648144</v>
      </c>
      <c r="M1859" s="15">
        <f t="shared" ref="M1859:M1922" si="147">YEAR(K1859)</f>
        <v>2014</v>
      </c>
      <c r="N1859" t="b">
        <v>0</v>
      </c>
      <c r="O1859">
        <v>22</v>
      </c>
      <c r="P1859" t="b">
        <v>1</v>
      </c>
      <c r="Q1859" s="8">
        <f t="shared" ref="Q1859:Q1922" si="148">E1859/D1859</f>
        <v>1</v>
      </c>
      <c r="R1859" s="10">
        <f t="shared" ref="R1859:R1922" si="149">IFERROR(E1859/O1859,0)</f>
        <v>136.36363636363637</v>
      </c>
      <c r="S1859" t="s">
        <v>8276</v>
      </c>
      <c r="T1859" t="s">
        <v>8326</v>
      </c>
      <c r="U1859" t="s">
        <v>8327</v>
      </c>
    </row>
    <row r="1860" spans="1:21" ht="58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s="6">
        <f t="shared" si="145"/>
        <v>40832.8671412037</v>
      </c>
      <c r="L1860" s="6">
        <f t="shared" si="146"/>
        <v>40892.908807870372</v>
      </c>
      <c r="M1860" s="15">
        <f t="shared" si="147"/>
        <v>2011</v>
      </c>
      <c r="N1860" t="b">
        <v>0</v>
      </c>
      <c r="O1860">
        <v>149</v>
      </c>
      <c r="P1860" t="b">
        <v>1</v>
      </c>
      <c r="Q1860" s="8">
        <f t="shared" si="148"/>
        <v>1.0874800874800874</v>
      </c>
      <c r="R1860" s="10">
        <f t="shared" si="149"/>
        <v>40.547315436241611</v>
      </c>
      <c r="S1860" t="s">
        <v>8276</v>
      </c>
      <c r="T1860" t="s">
        <v>8326</v>
      </c>
      <c r="U1860" t="s">
        <v>8327</v>
      </c>
    </row>
    <row r="1861" spans="1:21" ht="29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s="6">
        <f t="shared" si="145"/>
        <v>40778.436678240738</v>
      </c>
      <c r="L1861" s="6">
        <f t="shared" si="146"/>
        <v>40808.436678240738</v>
      </c>
      <c r="M1861" s="15">
        <f t="shared" si="147"/>
        <v>2011</v>
      </c>
      <c r="N1861" t="b">
        <v>0</v>
      </c>
      <c r="O1861">
        <v>56</v>
      </c>
      <c r="P1861" t="b">
        <v>1</v>
      </c>
      <c r="Q1861" s="8">
        <f t="shared" si="148"/>
        <v>1.3183333333333334</v>
      </c>
      <c r="R1861" s="10">
        <f t="shared" si="149"/>
        <v>70.625</v>
      </c>
      <c r="S1861" t="s">
        <v>8276</v>
      </c>
      <c r="T1861" t="s">
        <v>8326</v>
      </c>
      <c r="U1861" t="s">
        <v>8327</v>
      </c>
    </row>
    <row r="1862" spans="1:21" ht="43.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s="6">
        <f t="shared" si="145"/>
        <v>41655.375972222224</v>
      </c>
      <c r="L1862" s="6">
        <f t="shared" si="146"/>
        <v>41676.375972222224</v>
      </c>
      <c r="M1862" s="15">
        <f t="shared" si="147"/>
        <v>2014</v>
      </c>
      <c r="N1862" t="b">
        <v>0</v>
      </c>
      <c r="O1862">
        <v>19</v>
      </c>
      <c r="P1862" t="b">
        <v>1</v>
      </c>
      <c r="Q1862" s="8">
        <f t="shared" si="148"/>
        <v>1.3346666666666667</v>
      </c>
      <c r="R1862" s="10">
        <f t="shared" si="149"/>
        <v>52.684210526315788</v>
      </c>
      <c r="S1862" t="s">
        <v>8276</v>
      </c>
      <c r="T1862" t="s">
        <v>8326</v>
      </c>
      <c r="U1862" t="s">
        <v>8327</v>
      </c>
    </row>
    <row r="1863" spans="1:21" ht="43.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s="6">
        <f t="shared" si="145"/>
        <v>41999.966909722221</v>
      </c>
      <c r="L1863" s="6">
        <f t="shared" si="146"/>
        <v>42029.966909722221</v>
      </c>
      <c r="M1863" s="15">
        <f t="shared" si="147"/>
        <v>2014</v>
      </c>
      <c r="N1863" t="b">
        <v>0</v>
      </c>
      <c r="O1863">
        <v>0</v>
      </c>
      <c r="P1863" t="b">
        <v>0</v>
      </c>
      <c r="Q1863" s="8">
        <f t="shared" si="148"/>
        <v>0</v>
      </c>
      <c r="R1863" s="10">
        <f t="shared" si="149"/>
        <v>0</v>
      </c>
      <c r="S1863" t="s">
        <v>8283</v>
      </c>
      <c r="T1863" t="s">
        <v>8334</v>
      </c>
      <c r="U1863" t="s">
        <v>8336</v>
      </c>
    </row>
    <row r="1864" spans="1:21" ht="43.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s="6">
        <f t="shared" si="145"/>
        <v>42755.159421296295</v>
      </c>
      <c r="L1864" s="6">
        <f t="shared" si="146"/>
        <v>42801.979166666664</v>
      </c>
      <c r="M1864" s="15">
        <f t="shared" si="147"/>
        <v>2017</v>
      </c>
      <c r="N1864" t="b">
        <v>0</v>
      </c>
      <c r="O1864">
        <v>16</v>
      </c>
      <c r="P1864" t="b">
        <v>0</v>
      </c>
      <c r="Q1864" s="8">
        <f t="shared" si="148"/>
        <v>8.0833333333333326E-2</v>
      </c>
      <c r="R1864" s="10">
        <f t="shared" si="149"/>
        <v>90.9375</v>
      </c>
      <c r="S1864" t="s">
        <v>8283</v>
      </c>
      <c r="T1864" t="s">
        <v>8334</v>
      </c>
      <c r="U1864" t="s">
        <v>8336</v>
      </c>
    </row>
    <row r="1865" spans="1:21" ht="43.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s="6">
        <f t="shared" si="145"/>
        <v>41772.463946759257</v>
      </c>
      <c r="L1865" s="6">
        <f t="shared" si="146"/>
        <v>41802.463946759257</v>
      </c>
      <c r="M1865" s="15">
        <f t="shared" si="147"/>
        <v>2014</v>
      </c>
      <c r="N1865" t="b">
        <v>0</v>
      </c>
      <c r="O1865">
        <v>2</v>
      </c>
      <c r="P1865" t="b">
        <v>0</v>
      </c>
      <c r="Q1865" s="8">
        <f t="shared" si="148"/>
        <v>4.0000000000000001E-3</v>
      </c>
      <c r="R1865" s="10">
        <f t="shared" si="149"/>
        <v>5</v>
      </c>
      <c r="S1865" t="s">
        <v>8283</v>
      </c>
      <c r="T1865" t="s">
        <v>8334</v>
      </c>
      <c r="U1865" t="s">
        <v>8336</v>
      </c>
    </row>
    <row r="1866" spans="1:21" ht="58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s="6">
        <f t="shared" si="145"/>
        <v>41733.383101851847</v>
      </c>
      <c r="L1866" s="6">
        <f t="shared" si="146"/>
        <v>41763.383101851847</v>
      </c>
      <c r="M1866" s="15">
        <f t="shared" si="147"/>
        <v>2014</v>
      </c>
      <c r="N1866" t="b">
        <v>0</v>
      </c>
      <c r="O1866">
        <v>48</v>
      </c>
      <c r="P1866" t="b">
        <v>0</v>
      </c>
      <c r="Q1866" s="8">
        <f t="shared" si="148"/>
        <v>0.42892307692307691</v>
      </c>
      <c r="R1866" s="10">
        <f t="shared" si="149"/>
        <v>58.083333333333336</v>
      </c>
      <c r="S1866" t="s">
        <v>8283</v>
      </c>
      <c r="T1866" t="s">
        <v>8334</v>
      </c>
      <c r="U1866" t="s">
        <v>8336</v>
      </c>
    </row>
    <row r="1867" spans="1:21" ht="58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s="6">
        <f t="shared" si="145"/>
        <v>42645.034108796295</v>
      </c>
      <c r="L1867" s="6">
        <f t="shared" si="146"/>
        <v>42680.075775462959</v>
      </c>
      <c r="M1867" s="15">
        <f t="shared" si="147"/>
        <v>2016</v>
      </c>
      <c r="N1867" t="b">
        <v>0</v>
      </c>
      <c r="O1867">
        <v>2</v>
      </c>
      <c r="P1867" t="b">
        <v>0</v>
      </c>
      <c r="Q1867" s="8">
        <f t="shared" si="148"/>
        <v>3.6363636363636364E-5</v>
      </c>
      <c r="R1867" s="10">
        <f t="shared" si="149"/>
        <v>2</v>
      </c>
      <c r="S1867" t="s">
        <v>8283</v>
      </c>
      <c r="T1867" t="s">
        <v>8334</v>
      </c>
      <c r="U1867" t="s">
        <v>8336</v>
      </c>
    </row>
    <row r="1868" spans="1:21" ht="43.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s="6">
        <f t="shared" si="145"/>
        <v>42741.913159722222</v>
      </c>
      <c r="L1868" s="6">
        <f t="shared" si="146"/>
        <v>42794.833333333336</v>
      </c>
      <c r="M1868" s="15">
        <f t="shared" si="147"/>
        <v>2017</v>
      </c>
      <c r="N1868" t="b">
        <v>0</v>
      </c>
      <c r="O1868">
        <v>2</v>
      </c>
      <c r="P1868" t="b">
        <v>0</v>
      </c>
      <c r="Q1868" s="8">
        <f t="shared" si="148"/>
        <v>5.0000000000000001E-3</v>
      </c>
      <c r="R1868" s="10">
        <f t="shared" si="149"/>
        <v>62.5</v>
      </c>
      <c r="S1868" t="s">
        <v>8283</v>
      </c>
      <c r="T1868" t="s">
        <v>8334</v>
      </c>
      <c r="U1868" t="s">
        <v>8336</v>
      </c>
    </row>
    <row r="1869" spans="1:21" ht="43.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s="6">
        <f t="shared" si="145"/>
        <v>42649.591574074067</v>
      </c>
      <c r="L1869" s="6">
        <f t="shared" si="146"/>
        <v>42679.591574074067</v>
      </c>
      <c r="M1869" s="15">
        <f t="shared" si="147"/>
        <v>2016</v>
      </c>
      <c r="N1869" t="b">
        <v>0</v>
      </c>
      <c r="O1869">
        <v>1</v>
      </c>
      <c r="P1869" t="b">
        <v>0</v>
      </c>
      <c r="Q1869" s="8">
        <f t="shared" si="148"/>
        <v>5.0000000000000001E-4</v>
      </c>
      <c r="R1869" s="10">
        <f t="shared" si="149"/>
        <v>10</v>
      </c>
      <c r="S1869" t="s">
        <v>8283</v>
      </c>
      <c r="T1869" t="s">
        <v>8334</v>
      </c>
      <c r="U1869" t="s">
        <v>8336</v>
      </c>
    </row>
    <row r="1870" spans="1:21" ht="43.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s="6">
        <f t="shared" si="145"/>
        <v>42328.445891203701</v>
      </c>
      <c r="L1870" s="6">
        <f t="shared" si="146"/>
        <v>42352.999305555553</v>
      </c>
      <c r="M1870" s="15">
        <f t="shared" si="147"/>
        <v>2015</v>
      </c>
      <c r="N1870" t="b">
        <v>0</v>
      </c>
      <c r="O1870">
        <v>17</v>
      </c>
      <c r="P1870" t="b">
        <v>0</v>
      </c>
      <c r="Q1870" s="8">
        <f t="shared" si="148"/>
        <v>4.8680000000000001E-2</v>
      </c>
      <c r="R1870" s="10">
        <f t="shared" si="149"/>
        <v>71.588235294117652</v>
      </c>
      <c r="S1870" t="s">
        <v>8283</v>
      </c>
      <c r="T1870" t="s">
        <v>8334</v>
      </c>
      <c r="U1870" t="s">
        <v>8336</v>
      </c>
    </row>
    <row r="1871" spans="1:21" ht="43.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s="6">
        <f t="shared" si="145"/>
        <v>42708.669548611106</v>
      </c>
      <c r="L1871" s="6">
        <f t="shared" si="146"/>
        <v>42738.669548611106</v>
      </c>
      <c r="M1871" s="15">
        <f t="shared" si="147"/>
        <v>2016</v>
      </c>
      <c r="N1871" t="b">
        <v>0</v>
      </c>
      <c r="O1871">
        <v>0</v>
      </c>
      <c r="P1871" t="b">
        <v>0</v>
      </c>
      <c r="Q1871" s="8">
        <f t="shared" si="148"/>
        <v>0</v>
      </c>
      <c r="R1871" s="10">
        <f t="shared" si="149"/>
        <v>0</v>
      </c>
      <c r="S1871" t="s">
        <v>8283</v>
      </c>
      <c r="T1871" t="s">
        <v>8334</v>
      </c>
      <c r="U1871" t="s">
        <v>8336</v>
      </c>
    </row>
    <row r="1872" spans="1:21" ht="43.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s="6">
        <f t="shared" si="145"/>
        <v>42371.02239583333</v>
      </c>
      <c r="L1872" s="6">
        <f t="shared" si="146"/>
        <v>42399.845138888886</v>
      </c>
      <c r="M1872" s="15">
        <f t="shared" si="147"/>
        <v>2016</v>
      </c>
      <c r="N1872" t="b">
        <v>0</v>
      </c>
      <c r="O1872">
        <v>11</v>
      </c>
      <c r="P1872" t="b">
        <v>0</v>
      </c>
      <c r="Q1872" s="8">
        <f t="shared" si="148"/>
        <v>0.10314285714285715</v>
      </c>
      <c r="R1872" s="10">
        <f t="shared" si="149"/>
        <v>32.81818181818182</v>
      </c>
      <c r="S1872" t="s">
        <v>8283</v>
      </c>
      <c r="T1872" t="s">
        <v>8334</v>
      </c>
      <c r="U1872" t="s">
        <v>8336</v>
      </c>
    </row>
    <row r="1873" spans="1:21" ht="58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s="6">
        <f t="shared" si="145"/>
        <v>41923.450243055551</v>
      </c>
      <c r="L1873" s="6">
        <f t="shared" si="146"/>
        <v>41963.491909722223</v>
      </c>
      <c r="M1873" s="15">
        <f t="shared" si="147"/>
        <v>2014</v>
      </c>
      <c r="N1873" t="b">
        <v>0</v>
      </c>
      <c r="O1873">
        <v>95</v>
      </c>
      <c r="P1873" t="b">
        <v>0</v>
      </c>
      <c r="Q1873" s="8">
        <f t="shared" si="148"/>
        <v>0.7178461538461538</v>
      </c>
      <c r="R1873" s="10">
        <f t="shared" si="149"/>
        <v>49.11578947368421</v>
      </c>
      <c r="S1873" t="s">
        <v>8283</v>
      </c>
      <c r="T1873" t="s">
        <v>8334</v>
      </c>
      <c r="U1873" t="s">
        <v>8336</v>
      </c>
    </row>
    <row r="1874" spans="1:21" ht="43.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s="6">
        <f t="shared" si="145"/>
        <v>42154.796319444438</v>
      </c>
      <c r="L1874" s="6">
        <f t="shared" si="146"/>
        <v>42184.796319444438</v>
      </c>
      <c r="M1874" s="15">
        <f t="shared" si="147"/>
        <v>2015</v>
      </c>
      <c r="N1874" t="b">
        <v>0</v>
      </c>
      <c r="O1874">
        <v>13</v>
      </c>
      <c r="P1874" t="b">
        <v>0</v>
      </c>
      <c r="Q1874" s="8">
        <f t="shared" si="148"/>
        <v>1.06E-2</v>
      </c>
      <c r="R1874" s="10">
        <f t="shared" si="149"/>
        <v>16.307692307692307</v>
      </c>
      <c r="S1874" t="s">
        <v>8283</v>
      </c>
      <c r="T1874" t="s">
        <v>8334</v>
      </c>
      <c r="U1874" t="s">
        <v>8336</v>
      </c>
    </row>
    <row r="1875" spans="1:21" ht="43.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s="6">
        <f t="shared" si="145"/>
        <v>42164.282523148147</v>
      </c>
      <c r="L1875" s="6">
        <f t="shared" si="146"/>
        <v>42193.364583333336</v>
      </c>
      <c r="M1875" s="15">
        <f t="shared" si="147"/>
        <v>2015</v>
      </c>
      <c r="N1875" t="b">
        <v>0</v>
      </c>
      <c r="O1875">
        <v>2</v>
      </c>
      <c r="P1875" t="b">
        <v>0</v>
      </c>
      <c r="Q1875" s="8">
        <f t="shared" si="148"/>
        <v>4.4999999999999997E-3</v>
      </c>
      <c r="R1875" s="10">
        <f t="shared" si="149"/>
        <v>18</v>
      </c>
      <c r="S1875" t="s">
        <v>8283</v>
      </c>
      <c r="T1875" t="s">
        <v>8334</v>
      </c>
      <c r="U1875" t="s">
        <v>8336</v>
      </c>
    </row>
    <row r="1876" spans="1:21" ht="58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s="6">
        <f t="shared" si="145"/>
        <v>42529.635798611103</v>
      </c>
      <c r="L1876" s="6">
        <f t="shared" si="146"/>
        <v>42549.635798611103</v>
      </c>
      <c r="M1876" s="15">
        <f t="shared" si="147"/>
        <v>2016</v>
      </c>
      <c r="N1876" t="b">
        <v>0</v>
      </c>
      <c r="O1876">
        <v>2</v>
      </c>
      <c r="P1876" t="b">
        <v>0</v>
      </c>
      <c r="Q1876" s="8">
        <f t="shared" si="148"/>
        <v>1.6249999999999999E-4</v>
      </c>
      <c r="R1876" s="10">
        <f t="shared" si="149"/>
        <v>13</v>
      </c>
      <c r="S1876" t="s">
        <v>8283</v>
      </c>
      <c r="T1876" t="s">
        <v>8334</v>
      </c>
      <c r="U1876" t="s">
        <v>8336</v>
      </c>
    </row>
    <row r="1877" spans="1:21" ht="43.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s="6">
        <f t="shared" si="145"/>
        <v>42528.566064814811</v>
      </c>
      <c r="L1877" s="6">
        <f t="shared" si="146"/>
        <v>42588.566064814811</v>
      </c>
      <c r="M1877" s="15">
        <f t="shared" si="147"/>
        <v>2016</v>
      </c>
      <c r="N1877" t="b">
        <v>0</v>
      </c>
      <c r="O1877">
        <v>3</v>
      </c>
      <c r="P1877" t="b">
        <v>0</v>
      </c>
      <c r="Q1877" s="8">
        <f t="shared" si="148"/>
        <v>5.1000000000000004E-3</v>
      </c>
      <c r="R1877" s="10">
        <f t="shared" si="149"/>
        <v>17</v>
      </c>
      <c r="S1877" t="s">
        <v>8283</v>
      </c>
      <c r="T1877" t="s">
        <v>8334</v>
      </c>
      <c r="U1877" t="s">
        <v>8336</v>
      </c>
    </row>
    <row r="1878" spans="1:21" ht="43.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s="6">
        <f t="shared" si="145"/>
        <v>41775.95144675926</v>
      </c>
      <c r="L1878" s="6">
        <f t="shared" si="146"/>
        <v>41805.95144675926</v>
      </c>
      <c r="M1878" s="15">
        <f t="shared" si="147"/>
        <v>2014</v>
      </c>
      <c r="N1878" t="b">
        <v>0</v>
      </c>
      <c r="O1878">
        <v>0</v>
      </c>
      <c r="P1878" t="b">
        <v>0</v>
      </c>
      <c r="Q1878" s="8">
        <f t="shared" si="148"/>
        <v>0</v>
      </c>
      <c r="R1878" s="10">
        <f t="shared" si="149"/>
        <v>0</v>
      </c>
      <c r="S1878" t="s">
        <v>8283</v>
      </c>
      <c r="T1878" t="s">
        <v>8334</v>
      </c>
      <c r="U1878" t="s">
        <v>8336</v>
      </c>
    </row>
    <row r="1879" spans="1:21" ht="43.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s="6">
        <f t="shared" si="145"/>
        <v>42034.695891203701</v>
      </c>
      <c r="L1879" s="6">
        <f t="shared" si="146"/>
        <v>42063.695891203701</v>
      </c>
      <c r="M1879" s="15">
        <f t="shared" si="147"/>
        <v>2015</v>
      </c>
      <c r="N1879" t="b">
        <v>0</v>
      </c>
      <c r="O1879">
        <v>0</v>
      </c>
      <c r="P1879" t="b">
        <v>0</v>
      </c>
      <c r="Q1879" s="8">
        <f t="shared" si="148"/>
        <v>0</v>
      </c>
      <c r="R1879" s="10">
        <f t="shared" si="149"/>
        <v>0</v>
      </c>
      <c r="S1879" t="s">
        <v>8283</v>
      </c>
      <c r="T1879" t="s">
        <v>8334</v>
      </c>
      <c r="U1879" t="s">
        <v>8336</v>
      </c>
    </row>
    <row r="1880" spans="1:21" ht="58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s="6">
        <f t="shared" si="145"/>
        <v>41772.675405092588</v>
      </c>
      <c r="L1880" s="6">
        <f t="shared" si="146"/>
        <v>41802.675405092588</v>
      </c>
      <c r="M1880" s="15">
        <f t="shared" si="147"/>
        <v>2014</v>
      </c>
      <c r="N1880" t="b">
        <v>0</v>
      </c>
      <c r="O1880">
        <v>0</v>
      </c>
      <c r="P1880" t="b">
        <v>0</v>
      </c>
      <c r="Q1880" s="8">
        <f t="shared" si="148"/>
        <v>0</v>
      </c>
      <c r="R1880" s="10">
        <f t="shared" si="149"/>
        <v>0</v>
      </c>
      <c r="S1880" t="s">
        <v>8283</v>
      </c>
      <c r="T1880" t="s">
        <v>8334</v>
      </c>
      <c r="U1880" t="s">
        <v>8336</v>
      </c>
    </row>
    <row r="1881" spans="1:21" ht="43.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s="6">
        <f t="shared" si="145"/>
        <v>42413.316307870373</v>
      </c>
      <c r="L1881" s="6">
        <f t="shared" si="146"/>
        <v>42443.274641203701</v>
      </c>
      <c r="M1881" s="15">
        <f t="shared" si="147"/>
        <v>2016</v>
      </c>
      <c r="N1881" t="b">
        <v>0</v>
      </c>
      <c r="O1881">
        <v>2</v>
      </c>
      <c r="P1881" t="b">
        <v>0</v>
      </c>
      <c r="Q1881" s="8">
        <f t="shared" si="148"/>
        <v>1.1999999999999999E-3</v>
      </c>
      <c r="R1881" s="10">
        <f t="shared" si="149"/>
        <v>3</v>
      </c>
      <c r="S1881" t="s">
        <v>8283</v>
      </c>
      <c r="T1881" t="s">
        <v>8334</v>
      </c>
      <c r="U1881" t="s">
        <v>8336</v>
      </c>
    </row>
    <row r="1882" spans="1:21" ht="29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s="6">
        <f t="shared" si="145"/>
        <v>42430.233564814807</v>
      </c>
      <c r="L1882" s="6">
        <f t="shared" si="146"/>
        <v>42459.19189814815</v>
      </c>
      <c r="M1882" s="15">
        <f t="shared" si="147"/>
        <v>2016</v>
      </c>
      <c r="N1882" t="b">
        <v>0</v>
      </c>
      <c r="O1882">
        <v>24</v>
      </c>
      <c r="P1882" t="b">
        <v>0</v>
      </c>
      <c r="Q1882" s="8">
        <f t="shared" si="148"/>
        <v>0.20080000000000001</v>
      </c>
      <c r="R1882" s="10">
        <f t="shared" si="149"/>
        <v>41.833333333333336</v>
      </c>
      <c r="S1882" t="s">
        <v>8283</v>
      </c>
      <c r="T1882" t="s">
        <v>8334</v>
      </c>
      <c r="U1882" t="s">
        <v>8336</v>
      </c>
    </row>
    <row r="1883" spans="1:21" ht="43.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s="6">
        <f t="shared" si="145"/>
        <v>42042.819317129623</v>
      </c>
      <c r="L1883" s="6">
        <f t="shared" si="146"/>
        <v>42072.777650462966</v>
      </c>
      <c r="M1883" s="15">
        <f t="shared" si="147"/>
        <v>2015</v>
      </c>
      <c r="N1883" t="b">
        <v>0</v>
      </c>
      <c r="O1883">
        <v>70</v>
      </c>
      <c r="P1883" t="b">
        <v>1</v>
      </c>
      <c r="Q1883" s="8">
        <f t="shared" si="148"/>
        <v>1.726845</v>
      </c>
      <c r="R1883" s="10">
        <f t="shared" si="149"/>
        <v>49.338428571428572</v>
      </c>
      <c r="S1883" t="s">
        <v>8279</v>
      </c>
      <c r="T1883" t="s">
        <v>8326</v>
      </c>
      <c r="U1883" t="s">
        <v>8330</v>
      </c>
    </row>
    <row r="1884" spans="1:21" ht="58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s="6">
        <f t="shared" si="145"/>
        <v>41067.615879629629</v>
      </c>
      <c r="L1884" s="6">
        <f t="shared" si="146"/>
        <v>41100.658333333333</v>
      </c>
      <c r="M1884" s="15">
        <f t="shared" si="147"/>
        <v>2012</v>
      </c>
      <c r="N1884" t="b">
        <v>0</v>
      </c>
      <c r="O1884">
        <v>81</v>
      </c>
      <c r="P1884" t="b">
        <v>1</v>
      </c>
      <c r="Q1884" s="8">
        <f t="shared" si="148"/>
        <v>1.008955223880597</v>
      </c>
      <c r="R1884" s="10">
        <f t="shared" si="149"/>
        <v>41.728395061728392</v>
      </c>
      <c r="S1884" t="s">
        <v>8279</v>
      </c>
      <c r="T1884" t="s">
        <v>8326</v>
      </c>
      <c r="U1884" t="s">
        <v>8330</v>
      </c>
    </row>
    <row r="1885" spans="1:21" ht="43.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s="6">
        <f t="shared" si="145"/>
        <v>40977.614675925921</v>
      </c>
      <c r="L1885" s="6">
        <f t="shared" si="146"/>
        <v>41007.573009259257</v>
      </c>
      <c r="M1885" s="15">
        <f t="shared" si="147"/>
        <v>2012</v>
      </c>
      <c r="N1885" t="b">
        <v>0</v>
      </c>
      <c r="O1885">
        <v>32</v>
      </c>
      <c r="P1885" t="b">
        <v>1</v>
      </c>
      <c r="Q1885" s="8">
        <f t="shared" si="148"/>
        <v>1.0480480480480481</v>
      </c>
      <c r="R1885" s="10">
        <f t="shared" si="149"/>
        <v>32.71875</v>
      </c>
      <c r="S1885" t="s">
        <v>8279</v>
      </c>
      <c r="T1885" t="s">
        <v>8326</v>
      </c>
      <c r="U1885" t="s">
        <v>8330</v>
      </c>
    </row>
    <row r="1886" spans="1:21" ht="43.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s="6">
        <f t="shared" si="145"/>
        <v>41204.864988425921</v>
      </c>
      <c r="L1886" s="6">
        <f t="shared" si="146"/>
        <v>41240.166666666664</v>
      </c>
      <c r="M1886" s="15">
        <f t="shared" si="147"/>
        <v>2012</v>
      </c>
      <c r="N1886" t="b">
        <v>0</v>
      </c>
      <c r="O1886">
        <v>26</v>
      </c>
      <c r="P1886" t="b">
        <v>1</v>
      </c>
      <c r="Q1886" s="8">
        <f t="shared" si="148"/>
        <v>1.351</v>
      </c>
      <c r="R1886" s="10">
        <f t="shared" si="149"/>
        <v>51.96153846153846</v>
      </c>
      <c r="S1886" t="s">
        <v>8279</v>
      </c>
      <c r="T1886" t="s">
        <v>8326</v>
      </c>
      <c r="U1886" t="s">
        <v>8330</v>
      </c>
    </row>
    <row r="1887" spans="1:21" ht="43.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s="6">
        <f t="shared" si="145"/>
        <v>41098.760532407403</v>
      </c>
      <c r="L1887" s="6">
        <f t="shared" si="146"/>
        <v>41131.583333333328</v>
      </c>
      <c r="M1887" s="15">
        <f t="shared" si="147"/>
        <v>2012</v>
      </c>
      <c r="N1887" t="b">
        <v>0</v>
      </c>
      <c r="O1887">
        <v>105</v>
      </c>
      <c r="P1887" t="b">
        <v>1</v>
      </c>
      <c r="Q1887" s="8">
        <f t="shared" si="148"/>
        <v>1.1632786885245903</v>
      </c>
      <c r="R1887" s="10">
        <f t="shared" si="149"/>
        <v>50.685714285714283</v>
      </c>
      <c r="S1887" t="s">
        <v>8279</v>
      </c>
      <c r="T1887" t="s">
        <v>8326</v>
      </c>
      <c r="U1887" t="s">
        <v>8330</v>
      </c>
    </row>
    <row r="1888" spans="1:21" ht="43.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s="6">
        <f t="shared" si="145"/>
        <v>41925.57335648148</v>
      </c>
      <c r="L1888" s="6">
        <f t="shared" si="146"/>
        <v>41955.615023148144</v>
      </c>
      <c r="M1888" s="15">
        <f t="shared" si="147"/>
        <v>2014</v>
      </c>
      <c r="N1888" t="b">
        <v>0</v>
      </c>
      <c r="O1888">
        <v>29</v>
      </c>
      <c r="P1888" t="b">
        <v>1</v>
      </c>
      <c r="Q1888" s="8">
        <f t="shared" si="148"/>
        <v>1.0208333333333333</v>
      </c>
      <c r="R1888" s="10">
        <f t="shared" si="149"/>
        <v>42.241379310344826</v>
      </c>
      <c r="S1888" t="s">
        <v>8279</v>
      </c>
      <c r="T1888" t="s">
        <v>8326</v>
      </c>
      <c r="U1888" t="s">
        <v>8330</v>
      </c>
    </row>
    <row r="1889" spans="1:21" ht="43.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s="6">
        <f t="shared" si="145"/>
        <v>42323.466805555552</v>
      </c>
      <c r="L1889" s="6">
        <f t="shared" si="146"/>
        <v>42341.562499999993</v>
      </c>
      <c r="M1889" s="15">
        <f t="shared" si="147"/>
        <v>2015</v>
      </c>
      <c r="N1889" t="b">
        <v>0</v>
      </c>
      <c r="O1889">
        <v>8</v>
      </c>
      <c r="P1889" t="b">
        <v>1</v>
      </c>
      <c r="Q1889" s="8">
        <f t="shared" si="148"/>
        <v>1.1116666666666666</v>
      </c>
      <c r="R1889" s="10">
        <f t="shared" si="149"/>
        <v>416.875</v>
      </c>
      <c r="S1889" t="s">
        <v>8279</v>
      </c>
      <c r="T1889" t="s">
        <v>8326</v>
      </c>
      <c r="U1889" t="s">
        <v>8330</v>
      </c>
    </row>
    <row r="1890" spans="1:21" ht="58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s="6">
        <f t="shared" si="145"/>
        <v>40298.90662037037</v>
      </c>
      <c r="L1890" s="6">
        <f t="shared" si="146"/>
        <v>40329.874305555553</v>
      </c>
      <c r="M1890" s="15">
        <f t="shared" si="147"/>
        <v>2010</v>
      </c>
      <c r="N1890" t="b">
        <v>0</v>
      </c>
      <c r="O1890">
        <v>89</v>
      </c>
      <c r="P1890" t="b">
        <v>1</v>
      </c>
      <c r="Q1890" s="8">
        <f t="shared" si="148"/>
        <v>1.6608000000000001</v>
      </c>
      <c r="R1890" s="10">
        <f t="shared" si="149"/>
        <v>46.651685393258425</v>
      </c>
      <c r="S1890" t="s">
        <v>8279</v>
      </c>
      <c r="T1890" t="s">
        <v>8326</v>
      </c>
      <c r="U1890" t="s">
        <v>8330</v>
      </c>
    </row>
    <row r="1891" spans="1:21" ht="43.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s="6">
        <f t="shared" si="145"/>
        <v>41299.460023148145</v>
      </c>
      <c r="L1891" s="6">
        <f t="shared" si="146"/>
        <v>41344.418356481481</v>
      </c>
      <c r="M1891" s="15">
        <f t="shared" si="147"/>
        <v>2013</v>
      </c>
      <c r="N1891" t="b">
        <v>0</v>
      </c>
      <c r="O1891">
        <v>44</v>
      </c>
      <c r="P1891" t="b">
        <v>1</v>
      </c>
      <c r="Q1891" s="8">
        <f t="shared" si="148"/>
        <v>1.0660000000000001</v>
      </c>
      <c r="R1891" s="10">
        <f t="shared" si="149"/>
        <v>48.454545454545453</v>
      </c>
      <c r="S1891" t="s">
        <v>8279</v>
      </c>
      <c r="T1891" t="s">
        <v>8326</v>
      </c>
      <c r="U1891" t="s">
        <v>8330</v>
      </c>
    </row>
    <row r="1892" spans="1:21" ht="43.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s="6">
        <f t="shared" si="145"/>
        <v>41228.452870370369</v>
      </c>
      <c r="L1892" s="6">
        <f t="shared" si="146"/>
        <v>41258.452870370369</v>
      </c>
      <c r="M1892" s="15">
        <f t="shared" si="147"/>
        <v>2012</v>
      </c>
      <c r="N1892" t="b">
        <v>0</v>
      </c>
      <c r="O1892">
        <v>246</v>
      </c>
      <c r="P1892" t="b">
        <v>1</v>
      </c>
      <c r="Q1892" s="8">
        <f t="shared" si="148"/>
        <v>1.4458441666666668</v>
      </c>
      <c r="R1892" s="10">
        <f t="shared" si="149"/>
        <v>70.5289837398374</v>
      </c>
      <c r="S1892" t="s">
        <v>8279</v>
      </c>
      <c r="T1892" t="s">
        <v>8326</v>
      </c>
      <c r="U1892" t="s">
        <v>8330</v>
      </c>
    </row>
    <row r="1893" spans="1:21" ht="58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s="6">
        <f t="shared" si="145"/>
        <v>40335.464745370366</v>
      </c>
      <c r="L1893" s="6">
        <f t="shared" si="146"/>
        <v>40380.916666666664</v>
      </c>
      <c r="M1893" s="15">
        <f t="shared" si="147"/>
        <v>2010</v>
      </c>
      <c r="N1893" t="b">
        <v>0</v>
      </c>
      <c r="O1893">
        <v>120</v>
      </c>
      <c r="P1893" t="b">
        <v>1</v>
      </c>
      <c r="Q1893" s="8">
        <f t="shared" si="148"/>
        <v>1.0555000000000001</v>
      </c>
      <c r="R1893" s="10">
        <f t="shared" si="149"/>
        <v>87.958333333333329</v>
      </c>
      <c r="S1893" t="s">
        <v>8279</v>
      </c>
      <c r="T1893" t="s">
        <v>8326</v>
      </c>
      <c r="U1893" t="s">
        <v>8330</v>
      </c>
    </row>
    <row r="1894" spans="1:21" ht="43.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s="6">
        <f t="shared" si="145"/>
        <v>40671.304178240738</v>
      </c>
      <c r="L1894" s="6">
        <f t="shared" si="146"/>
        <v>40701.304178240738</v>
      </c>
      <c r="M1894" s="15">
        <f t="shared" si="147"/>
        <v>2011</v>
      </c>
      <c r="N1894" t="b">
        <v>0</v>
      </c>
      <c r="O1894">
        <v>26</v>
      </c>
      <c r="P1894" t="b">
        <v>1</v>
      </c>
      <c r="Q1894" s="8">
        <f t="shared" si="148"/>
        <v>1.3660000000000001</v>
      </c>
      <c r="R1894" s="10">
        <f t="shared" si="149"/>
        <v>26.26923076923077</v>
      </c>
      <c r="S1894" t="s">
        <v>8279</v>
      </c>
      <c r="T1894" t="s">
        <v>8326</v>
      </c>
      <c r="U1894" t="s">
        <v>8330</v>
      </c>
    </row>
    <row r="1895" spans="1:21" ht="43.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s="6">
        <f t="shared" si="145"/>
        <v>40632.608622685184</v>
      </c>
      <c r="L1895" s="6">
        <f t="shared" si="146"/>
        <v>40648.832638888889</v>
      </c>
      <c r="M1895" s="15">
        <f t="shared" si="147"/>
        <v>2011</v>
      </c>
      <c r="N1895" t="b">
        <v>0</v>
      </c>
      <c r="O1895">
        <v>45</v>
      </c>
      <c r="P1895" t="b">
        <v>1</v>
      </c>
      <c r="Q1895" s="8">
        <f t="shared" si="148"/>
        <v>1.04</v>
      </c>
      <c r="R1895" s="10">
        <f t="shared" si="149"/>
        <v>57.777777777777779</v>
      </c>
      <c r="S1895" t="s">
        <v>8279</v>
      </c>
      <c r="T1895" t="s">
        <v>8326</v>
      </c>
      <c r="U1895" t="s">
        <v>8330</v>
      </c>
    </row>
    <row r="1896" spans="1:21" ht="29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s="6">
        <f t="shared" si="145"/>
        <v>40920.571562499994</v>
      </c>
      <c r="L1896" s="6">
        <f t="shared" si="146"/>
        <v>40951.571562499994</v>
      </c>
      <c r="M1896" s="15">
        <f t="shared" si="147"/>
        <v>2012</v>
      </c>
      <c r="N1896" t="b">
        <v>0</v>
      </c>
      <c r="O1896">
        <v>20</v>
      </c>
      <c r="P1896" t="b">
        <v>1</v>
      </c>
      <c r="Q1896" s="8">
        <f t="shared" si="148"/>
        <v>1.145</v>
      </c>
      <c r="R1896" s="10">
        <f t="shared" si="149"/>
        <v>57.25</v>
      </c>
      <c r="S1896" t="s">
        <v>8279</v>
      </c>
      <c r="T1896" t="s">
        <v>8326</v>
      </c>
      <c r="U1896" t="s">
        <v>8330</v>
      </c>
    </row>
    <row r="1897" spans="1:21" ht="58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s="6">
        <f t="shared" si="145"/>
        <v>42267.413449074076</v>
      </c>
      <c r="L1897" s="6">
        <f t="shared" si="146"/>
        <v>42297.413449074076</v>
      </c>
      <c r="M1897" s="15">
        <f t="shared" si="147"/>
        <v>2015</v>
      </c>
      <c r="N1897" t="b">
        <v>0</v>
      </c>
      <c r="O1897">
        <v>47</v>
      </c>
      <c r="P1897" t="b">
        <v>1</v>
      </c>
      <c r="Q1897" s="8">
        <f t="shared" si="148"/>
        <v>1.0171957671957672</v>
      </c>
      <c r="R1897" s="10">
        <f t="shared" si="149"/>
        <v>196.34042553191489</v>
      </c>
      <c r="S1897" t="s">
        <v>8279</v>
      </c>
      <c r="T1897" t="s">
        <v>8326</v>
      </c>
      <c r="U1897" t="s">
        <v>8330</v>
      </c>
    </row>
    <row r="1898" spans="1:21" ht="43.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s="6">
        <f t="shared" si="145"/>
        <v>40981.376909722218</v>
      </c>
      <c r="L1898" s="6">
        <f t="shared" si="146"/>
        <v>41011.376909722218</v>
      </c>
      <c r="M1898" s="15">
        <f t="shared" si="147"/>
        <v>2012</v>
      </c>
      <c r="N1898" t="b">
        <v>0</v>
      </c>
      <c r="O1898">
        <v>13</v>
      </c>
      <c r="P1898" t="b">
        <v>1</v>
      </c>
      <c r="Q1898" s="8">
        <f t="shared" si="148"/>
        <v>1.2394678492239468</v>
      </c>
      <c r="R1898" s="10">
        <f t="shared" si="149"/>
        <v>43</v>
      </c>
      <c r="S1898" t="s">
        <v>8279</v>
      </c>
      <c r="T1898" t="s">
        <v>8326</v>
      </c>
      <c r="U1898" t="s">
        <v>8330</v>
      </c>
    </row>
    <row r="1899" spans="1:21" ht="43.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s="6">
        <f t="shared" si="145"/>
        <v>41680.250069444439</v>
      </c>
      <c r="L1899" s="6">
        <f t="shared" si="146"/>
        <v>41702.541666666664</v>
      </c>
      <c r="M1899" s="15">
        <f t="shared" si="147"/>
        <v>2014</v>
      </c>
      <c r="N1899" t="b">
        <v>0</v>
      </c>
      <c r="O1899">
        <v>183</v>
      </c>
      <c r="P1899" t="b">
        <v>1</v>
      </c>
      <c r="Q1899" s="8">
        <f t="shared" si="148"/>
        <v>1.0245669291338582</v>
      </c>
      <c r="R1899" s="10">
        <f t="shared" si="149"/>
        <v>35.551912568306008</v>
      </c>
      <c r="S1899" t="s">
        <v>8279</v>
      </c>
      <c r="T1899" t="s">
        <v>8326</v>
      </c>
      <c r="U1899" t="s">
        <v>8330</v>
      </c>
    </row>
    <row r="1900" spans="1:21" ht="43.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s="6">
        <f t="shared" si="145"/>
        <v>42365.8596412037</v>
      </c>
      <c r="L1900" s="6">
        <f t="shared" si="146"/>
        <v>42401.416666666664</v>
      </c>
      <c r="M1900" s="15">
        <f t="shared" si="147"/>
        <v>2015</v>
      </c>
      <c r="N1900" t="b">
        <v>0</v>
      </c>
      <c r="O1900">
        <v>21</v>
      </c>
      <c r="P1900" t="b">
        <v>1</v>
      </c>
      <c r="Q1900" s="8">
        <f t="shared" si="148"/>
        <v>1.4450000000000001</v>
      </c>
      <c r="R1900" s="10">
        <f t="shared" si="149"/>
        <v>68.80952380952381</v>
      </c>
      <c r="S1900" t="s">
        <v>8279</v>
      </c>
      <c r="T1900" t="s">
        <v>8326</v>
      </c>
      <c r="U1900" t="s">
        <v>8330</v>
      </c>
    </row>
    <row r="1901" spans="1:21" ht="43.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s="6">
        <f t="shared" si="145"/>
        <v>42058.608402777776</v>
      </c>
      <c r="L1901" s="6">
        <f t="shared" si="146"/>
        <v>42088.566736111105</v>
      </c>
      <c r="M1901" s="15">
        <f t="shared" si="147"/>
        <v>2015</v>
      </c>
      <c r="N1901" t="b">
        <v>0</v>
      </c>
      <c r="O1901">
        <v>42</v>
      </c>
      <c r="P1901" t="b">
        <v>1</v>
      </c>
      <c r="Q1901" s="8">
        <f t="shared" si="148"/>
        <v>1.3333333333333333</v>
      </c>
      <c r="R1901" s="10">
        <f t="shared" si="149"/>
        <v>28.571428571428573</v>
      </c>
      <c r="S1901" t="s">
        <v>8279</v>
      </c>
      <c r="T1901" t="s">
        <v>8326</v>
      </c>
      <c r="U1901" t="s">
        <v>8330</v>
      </c>
    </row>
    <row r="1902" spans="1:21" ht="58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s="6">
        <f t="shared" si="145"/>
        <v>41160.538553240738</v>
      </c>
      <c r="L1902" s="6">
        <f t="shared" si="146"/>
        <v>41188.082638888889</v>
      </c>
      <c r="M1902" s="15">
        <f t="shared" si="147"/>
        <v>2012</v>
      </c>
      <c r="N1902" t="b">
        <v>0</v>
      </c>
      <c r="O1902">
        <v>54</v>
      </c>
      <c r="P1902" t="b">
        <v>1</v>
      </c>
      <c r="Q1902" s="8">
        <f t="shared" si="148"/>
        <v>1.0936440000000001</v>
      </c>
      <c r="R1902" s="10">
        <f t="shared" si="149"/>
        <v>50.631666666666668</v>
      </c>
      <c r="S1902" t="s">
        <v>8279</v>
      </c>
      <c r="T1902" t="s">
        <v>8326</v>
      </c>
      <c r="U1902" t="s">
        <v>8330</v>
      </c>
    </row>
    <row r="1903" spans="1:21" ht="43.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s="6">
        <f t="shared" si="145"/>
        <v>42116.209826388884</v>
      </c>
      <c r="L1903" s="6">
        <f t="shared" si="146"/>
        <v>42146.208333333336</v>
      </c>
      <c r="M1903" s="15">
        <f t="shared" si="147"/>
        <v>2015</v>
      </c>
      <c r="N1903" t="b">
        <v>0</v>
      </c>
      <c r="O1903">
        <v>25</v>
      </c>
      <c r="P1903" t="b">
        <v>0</v>
      </c>
      <c r="Q1903" s="8">
        <f t="shared" si="148"/>
        <v>2.696969696969697E-2</v>
      </c>
      <c r="R1903" s="10">
        <f t="shared" si="149"/>
        <v>106.8</v>
      </c>
      <c r="S1903" t="s">
        <v>8294</v>
      </c>
      <c r="T1903" t="s">
        <v>8320</v>
      </c>
      <c r="U1903" t="s">
        <v>8349</v>
      </c>
    </row>
    <row r="1904" spans="1:21" ht="58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s="6">
        <f t="shared" si="145"/>
        <v>42037.456562499996</v>
      </c>
      <c r="L1904" s="6">
        <f t="shared" si="146"/>
        <v>42067.456562499996</v>
      </c>
      <c r="M1904" s="15">
        <f t="shared" si="147"/>
        <v>2015</v>
      </c>
      <c r="N1904" t="b">
        <v>0</v>
      </c>
      <c r="O1904">
        <v>3</v>
      </c>
      <c r="P1904" t="b">
        <v>0</v>
      </c>
      <c r="Q1904" s="8">
        <f t="shared" si="148"/>
        <v>1.2E-2</v>
      </c>
      <c r="R1904" s="10">
        <f t="shared" si="149"/>
        <v>4</v>
      </c>
      <c r="S1904" t="s">
        <v>8294</v>
      </c>
      <c r="T1904" t="s">
        <v>8320</v>
      </c>
      <c r="U1904" t="s">
        <v>8349</v>
      </c>
    </row>
    <row r="1905" spans="1:21" ht="43.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s="6">
        <f t="shared" si="145"/>
        <v>42702.437395833331</v>
      </c>
      <c r="L1905" s="6">
        <f t="shared" si="146"/>
        <v>42762.437395833331</v>
      </c>
      <c r="M1905" s="15">
        <f t="shared" si="147"/>
        <v>2016</v>
      </c>
      <c r="N1905" t="b">
        <v>0</v>
      </c>
      <c r="O1905">
        <v>41</v>
      </c>
      <c r="P1905" t="b">
        <v>0</v>
      </c>
      <c r="Q1905" s="8">
        <f t="shared" si="148"/>
        <v>0.46600000000000003</v>
      </c>
      <c r="R1905" s="10">
        <f t="shared" si="149"/>
        <v>34.097560975609753</v>
      </c>
      <c r="S1905" t="s">
        <v>8294</v>
      </c>
      <c r="T1905" t="s">
        <v>8320</v>
      </c>
      <c r="U1905" t="s">
        <v>8349</v>
      </c>
    </row>
    <row r="1906" spans="1:21" ht="43.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s="6">
        <f t="shared" si="145"/>
        <v>42326.352094907408</v>
      </c>
      <c r="L1906" s="6">
        <f t="shared" si="146"/>
        <v>42371.352094907408</v>
      </c>
      <c r="M1906" s="15">
        <f t="shared" si="147"/>
        <v>2015</v>
      </c>
      <c r="N1906" t="b">
        <v>0</v>
      </c>
      <c r="O1906">
        <v>2</v>
      </c>
      <c r="P1906" t="b">
        <v>0</v>
      </c>
      <c r="Q1906" s="8">
        <f t="shared" si="148"/>
        <v>1E-3</v>
      </c>
      <c r="R1906" s="10">
        <f t="shared" si="149"/>
        <v>25</v>
      </c>
      <c r="S1906" t="s">
        <v>8294</v>
      </c>
      <c r="T1906" t="s">
        <v>8320</v>
      </c>
      <c r="U1906" t="s">
        <v>8349</v>
      </c>
    </row>
    <row r="1907" spans="1:21" ht="58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s="6">
        <f t="shared" si="145"/>
        <v>41859.592523148145</v>
      </c>
      <c r="L1907" s="6">
        <f t="shared" si="146"/>
        <v>41889.592523148145</v>
      </c>
      <c r="M1907" s="15">
        <f t="shared" si="147"/>
        <v>2014</v>
      </c>
      <c r="N1907" t="b">
        <v>0</v>
      </c>
      <c r="O1907">
        <v>4</v>
      </c>
      <c r="P1907" t="b">
        <v>0</v>
      </c>
      <c r="Q1907" s="8">
        <f t="shared" si="148"/>
        <v>1.6800000000000001E-3</v>
      </c>
      <c r="R1907" s="10">
        <f t="shared" si="149"/>
        <v>10.5</v>
      </c>
      <c r="S1907" t="s">
        <v>8294</v>
      </c>
      <c r="T1907" t="s">
        <v>8320</v>
      </c>
      <c r="U1907" t="s">
        <v>8349</v>
      </c>
    </row>
    <row r="1908" spans="1:21" ht="43.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s="6">
        <f t="shared" si="145"/>
        <v>42514.337766203702</v>
      </c>
      <c r="L1908" s="6">
        <f t="shared" si="146"/>
        <v>42544.337766203702</v>
      </c>
      <c r="M1908" s="15">
        <f t="shared" si="147"/>
        <v>2016</v>
      </c>
      <c r="N1908" t="b">
        <v>0</v>
      </c>
      <c r="O1908">
        <v>99</v>
      </c>
      <c r="P1908" t="b">
        <v>0</v>
      </c>
      <c r="Q1908" s="8">
        <f t="shared" si="148"/>
        <v>0.42759999999999998</v>
      </c>
      <c r="R1908" s="10">
        <f t="shared" si="149"/>
        <v>215.95959595959596</v>
      </c>
      <c r="S1908" t="s">
        <v>8294</v>
      </c>
      <c r="T1908" t="s">
        <v>8320</v>
      </c>
      <c r="U1908" t="s">
        <v>8349</v>
      </c>
    </row>
    <row r="1909" spans="1:21" ht="43.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s="6">
        <f t="shared" si="145"/>
        <v>41767.253761574073</v>
      </c>
      <c r="L1909" s="6">
        <f t="shared" si="146"/>
        <v>41782.253761574073</v>
      </c>
      <c r="M1909" s="15">
        <f t="shared" si="147"/>
        <v>2014</v>
      </c>
      <c r="N1909" t="b">
        <v>0</v>
      </c>
      <c r="O1909">
        <v>4</v>
      </c>
      <c r="P1909" t="b">
        <v>0</v>
      </c>
      <c r="Q1909" s="8">
        <f t="shared" si="148"/>
        <v>2.8333333333333335E-3</v>
      </c>
      <c r="R1909" s="10">
        <f t="shared" si="149"/>
        <v>21.25</v>
      </c>
      <c r="S1909" t="s">
        <v>8294</v>
      </c>
      <c r="T1909" t="s">
        <v>8320</v>
      </c>
      <c r="U1909" t="s">
        <v>8349</v>
      </c>
    </row>
    <row r="1910" spans="1:21" ht="58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s="6">
        <f t="shared" si="145"/>
        <v>42703.584490740737</v>
      </c>
      <c r="L1910" s="6">
        <f t="shared" si="146"/>
        <v>42733.584490740737</v>
      </c>
      <c r="M1910" s="15">
        <f t="shared" si="147"/>
        <v>2016</v>
      </c>
      <c r="N1910" t="b">
        <v>0</v>
      </c>
      <c r="O1910">
        <v>4</v>
      </c>
      <c r="P1910" t="b">
        <v>0</v>
      </c>
      <c r="Q1910" s="8">
        <f t="shared" si="148"/>
        <v>1.7319999999999999E-2</v>
      </c>
      <c r="R1910" s="10">
        <f t="shared" si="149"/>
        <v>108.25</v>
      </c>
      <c r="S1910" t="s">
        <v>8294</v>
      </c>
      <c r="T1910" t="s">
        <v>8320</v>
      </c>
      <c r="U1910" t="s">
        <v>8349</v>
      </c>
    </row>
    <row r="1911" spans="1:21" ht="43.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s="6">
        <f t="shared" si="145"/>
        <v>41905.095821759256</v>
      </c>
      <c r="L1911" s="6">
        <f t="shared" si="146"/>
        <v>41935.095821759256</v>
      </c>
      <c r="M1911" s="15">
        <f t="shared" si="147"/>
        <v>2014</v>
      </c>
      <c r="N1911" t="b">
        <v>0</v>
      </c>
      <c r="O1911">
        <v>38</v>
      </c>
      <c r="P1911" t="b">
        <v>0</v>
      </c>
      <c r="Q1911" s="8">
        <f t="shared" si="148"/>
        <v>0.14111428571428572</v>
      </c>
      <c r="R1911" s="10">
        <f t="shared" si="149"/>
        <v>129.97368421052633</v>
      </c>
      <c r="S1911" t="s">
        <v>8294</v>
      </c>
      <c r="T1911" t="s">
        <v>8320</v>
      </c>
      <c r="U1911" t="s">
        <v>8349</v>
      </c>
    </row>
    <row r="1912" spans="1:21" ht="43.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s="6">
        <f t="shared" si="145"/>
        <v>42264.629826388882</v>
      </c>
      <c r="L1912" s="6">
        <f t="shared" si="146"/>
        <v>42308.614583333336</v>
      </c>
      <c r="M1912" s="15">
        <f t="shared" si="147"/>
        <v>2015</v>
      </c>
      <c r="N1912" t="b">
        <v>0</v>
      </c>
      <c r="O1912">
        <v>285</v>
      </c>
      <c r="P1912" t="b">
        <v>0</v>
      </c>
      <c r="Q1912" s="8">
        <f t="shared" si="148"/>
        <v>0.39395294117647056</v>
      </c>
      <c r="R1912" s="10">
        <f t="shared" si="149"/>
        <v>117.49473684210527</v>
      </c>
      <c r="S1912" t="s">
        <v>8294</v>
      </c>
      <c r="T1912" t="s">
        <v>8320</v>
      </c>
      <c r="U1912" t="s">
        <v>8349</v>
      </c>
    </row>
    <row r="1913" spans="1:21" ht="58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s="6">
        <f t="shared" si="145"/>
        <v>41829.700624999998</v>
      </c>
      <c r="L1913" s="6">
        <f t="shared" si="146"/>
        <v>41859.700624999998</v>
      </c>
      <c r="M1913" s="15">
        <f t="shared" si="147"/>
        <v>2014</v>
      </c>
      <c r="N1913" t="b">
        <v>0</v>
      </c>
      <c r="O1913">
        <v>1</v>
      </c>
      <c r="P1913" t="b">
        <v>0</v>
      </c>
      <c r="Q1913" s="8">
        <f t="shared" si="148"/>
        <v>2.3529411764705883E-4</v>
      </c>
      <c r="R1913" s="10">
        <f t="shared" si="149"/>
        <v>10</v>
      </c>
      <c r="S1913" t="s">
        <v>8294</v>
      </c>
      <c r="T1913" t="s">
        <v>8320</v>
      </c>
      <c r="U1913" t="s">
        <v>8349</v>
      </c>
    </row>
    <row r="1914" spans="1:21" ht="43.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s="6">
        <f t="shared" si="145"/>
        <v>42128.893055555549</v>
      </c>
      <c r="L1914" s="6">
        <f t="shared" si="146"/>
        <v>42158.893055555549</v>
      </c>
      <c r="M1914" s="15">
        <f t="shared" si="147"/>
        <v>2015</v>
      </c>
      <c r="N1914" t="b">
        <v>0</v>
      </c>
      <c r="O1914">
        <v>42</v>
      </c>
      <c r="P1914" t="b">
        <v>0</v>
      </c>
      <c r="Q1914" s="8">
        <f t="shared" si="148"/>
        <v>0.59299999999999997</v>
      </c>
      <c r="R1914" s="10">
        <f t="shared" si="149"/>
        <v>70.595238095238102</v>
      </c>
      <c r="S1914" t="s">
        <v>8294</v>
      </c>
      <c r="T1914" t="s">
        <v>8320</v>
      </c>
      <c r="U1914" t="s">
        <v>8349</v>
      </c>
    </row>
    <row r="1915" spans="1:21" ht="29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s="6">
        <f t="shared" si="145"/>
        <v>41890.177986111106</v>
      </c>
      <c r="L1915" s="6">
        <f t="shared" si="146"/>
        <v>41920.177986111106</v>
      </c>
      <c r="M1915" s="15">
        <f t="shared" si="147"/>
        <v>2014</v>
      </c>
      <c r="N1915" t="b">
        <v>0</v>
      </c>
      <c r="O1915">
        <v>26</v>
      </c>
      <c r="P1915" t="b">
        <v>0</v>
      </c>
      <c r="Q1915" s="8">
        <f t="shared" si="148"/>
        <v>1.3270833333333334E-2</v>
      </c>
      <c r="R1915" s="10">
        <f t="shared" si="149"/>
        <v>24.5</v>
      </c>
      <c r="S1915" t="s">
        <v>8294</v>
      </c>
      <c r="T1915" t="s">
        <v>8320</v>
      </c>
      <c r="U1915" t="s">
        <v>8349</v>
      </c>
    </row>
    <row r="1916" spans="1:21" ht="43.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s="6">
        <f t="shared" si="145"/>
        <v>41928.841122685182</v>
      </c>
      <c r="L1916" s="6">
        <f t="shared" si="146"/>
        <v>41943.832638888889</v>
      </c>
      <c r="M1916" s="15">
        <f t="shared" si="147"/>
        <v>2014</v>
      </c>
      <c r="N1916" t="b">
        <v>0</v>
      </c>
      <c r="O1916">
        <v>2</v>
      </c>
      <c r="P1916" t="b">
        <v>0</v>
      </c>
      <c r="Q1916" s="8">
        <f t="shared" si="148"/>
        <v>9.0090090090090086E-2</v>
      </c>
      <c r="R1916" s="10">
        <f t="shared" si="149"/>
        <v>30</v>
      </c>
      <c r="S1916" t="s">
        <v>8294</v>
      </c>
      <c r="T1916" t="s">
        <v>8320</v>
      </c>
      <c r="U1916" t="s">
        <v>8349</v>
      </c>
    </row>
    <row r="1917" spans="1:21" ht="43.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s="6">
        <f t="shared" si="145"/>
        <v>41863.715532407405</v>
      </c>
      <c r="L1917" s="6">
        <f t="shared" si="146"/>
        <v>41883.715532407405</v>
      </c>
      <c r="M1917" s="15">
        <f t="shared" si="147"/>
        <v>2014</v>
      </c>
      <c r="N1917" t="b">
        <v>0</v>
      </c>
      <c r="O1917">
        <v>4</v>
      </c>
      <c r="P1917" t="b">
        <v>0</v>
      </c>
      <c r="Q1917" s="8">
        <f t="shared" si="148"/>
        <v>1.6E-2</v>
      </c>
      <c r="R1917" s="10">
        <f t="shared" si="149"/>
        <v>2</v>
      </c>
      <c r="S1917" t="s">
        <v>8294</v>
      </c>
      <c r="T1917" t="s">
        <v>8320</v>
      </c>
      <c r="U1917" t="s">
        <v>8349</v>
      </c>
    </row>
    <row r="1918" spans="1:21" ht="29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s="6">
        <f t="shared" si="145"/>
        <v>42656.383969907409</v>
      </c>
      <c r="L1918" s="6">
        <f t="shared" si="146"/>
        <v>42681.425636574073</v>
      </c>
      <c r="M1918" s="15">
        <f t="shared" si="147"/>
        <v>2016</v>
      </c>
      <c r="N1918" t="b">
        <v>0</v>
      </c>
      <c r="O1918">
        <v>6</v>
      </c>
      <c r="P1918" t="b">
        <v>0</v>
      </c>
      <c r="Q1918" s="8">
        <f t="shared" si="148"/>
        <v>5.1000000000000004E-3</v>
      </c>
      <c r="R1918" s="10">
        <f t="shared" si="149"/>
        <v>17</v>
      </c>
      <c r="S1918" t="s">
        <v>8294</v>
      </c>
      <c r="T1918" t="s">
        <v>8320</v>
      </c>
      <c r="U1918" t="s">
        <v>8349</v>
      </c>
    </row>
    <row r="1919" spans="1:21" ht="29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s="6">
        <f t="shared" si="145"/>
        <v>42745.93672453703</v>
      </c>
      <c r="L1919" s="6">
        <f t="shared" si="146"/>
        <v>42775.93672453703</v>
      </c>
      <c r="M1919" s="15">
        <f t="shared" si="147"/>
        <v>2017</v>
      </c>
      <c r="N1919" t="b">
        <v>0</v>
      </c>
      <c r="O1919">
        <v>70</v>
      </c>
      <c r="P1919" t="b">
        <v>0</v>
      </c>
      <c r="Q1919" s="8">
        <f t="shared" si="148"/>
        <v>0.52570512820512816</v>
      </c>
      <c r="R1919" s="10">
        <f t="shared" si="149"/>
        <v>2928.9285714285716</v>
      </c>
      <c r="S1919" t="s">
        <v>8294</v>
      </c>
      <c r="T1919" t="s">
        <v>8320</v>
      </c>
      <c r="U1919" t="s">
        <v>8349</v>
      </c>
    </row>
    <row r="1920" spans="1:21" ht="43.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s="6">
        <f t="shared" si="145"/>
        <v>41828.456608796296</v>
      </c>
      <c r="L1920" s="6">
        <f t="shared" si="146"/>
        <v>41863.456608796296</v>
      </c>
      <c r="M1920" s="15">
        <f t="shared" si="147"/>
        <v>2014</v>
      </c>
      <c r="N1920" t="b">
        <v>0</v>
      </c>
      <c r="O1920">
        <v>9</v>
      </c>
      <c r="P1920" t="b">
        <v>0</v>
      </c>
      <c r="Q1920" s="8">
        <f t="shared" si="148"/>
        <v>1.04E-2</v>
      </c>
      <c r="R1920" s="10">
        <f t="shared" si="149"/>
        <v>28.888888888888889</v>
      </c>
      <c r="S1920" t="s">
        <v>8294</v>
      </c>
      <c r="T1920" t="s">
        <v>8320</v>
      </c>
      <c r="U1920" t="s">
        <v>8349</v>
      </c>
    </row>
    <row r="1921" spans="1:21" ht="58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s="6">
        <f t="shared" si="145"/>
        <v>42113.542233796295</v>
      </c>
      <c r="L1921" s="6">
        <f t="shared" si="146"/>
        <v>42143.542233796295</v>
      </c>
      <c r="M1921" s="15">
        <f t="shared" si="147"/>
        <v>2015</v>
      </c>
      <c r="N1921" t="b">
        <v>0</v>
      </c>
      <c r="O1921">
        <v>8</v>
      </c>
      <c r="P1921" t="b">
        <v>0</v>
      </c>
      <c r="Q1921" s="8">
        <f t="shared" si="148"/>
        <v>0.47399999999999998</v>
      </c>
      <c r="R1921" s="10">
        <f t="shared" si="149"/>
        <v>29.625</v>
      </c>
      <c r="S1921" t="s">
        <v>8294</v>
      </c>
      <c r="T1921" t="s">
        <v>8320</v>
      </c>
      <c r="U1921" t="s">
        <v>8349</v>
      </c>
    </row>
    <row r="1922" spans="1:21" ht="43.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s="6">
        <f t="shared" si="145"/>
        <v>42270.54237268518</v>
      </c>
      <c r="L1922" s="6">
        <f t="shared" si="146"/>
        <v>42298.624999999993</v>
      </c>
      <c r="M1922" s="15">
        <f t="shared" si="147"/>
        <v>2015</v>
      </c>
      <c r="N1922" t="b">
        <v>0</v>
      </c>
      <c r="O1922">
        <v>105</v>
      </c>
      <c r="P1922" t="b">
        <v>0</v>
      </c>
      <c r="Q1922" s="8">
        <f t="shared" si="148"/>
        <v>0.43030000000000002</v>
      </c>
      <c r="R1922" s="10">
        <f t="shared" si="149"/>
        <v>40.980952380952381</v>
      </c>
      <c r="S1922" t="s">
        <v>8294</v>
      </c>
      <c r="T1922" t="s">
        <v>8320</v>
      </c>
      <c r="U1922" t="s">
        <v>8349</v>
      </c>
    </row>
    <row r="1923" spans="1:21" ht="29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s="6">
        <f t="shared" ref="K1923:K1986" si="150">(J1923/86400)+25569+(-8/24)</f>
        <v>41073.888229166667</v>
      </c>
      <c r="L1923" s="6">
        <f t="shared" ref="L1923:L1986" si="151">(I1923/86400)+25569+(-8/24)</f>
        <v>41103.888229166667</v>
      </c>
      <c r="M1923" s="15">
        <f t="shared" ref="M1923:M1986" si="152">YEAR(K1923)</f>
        <v>2012</v>
      </c>
      <c r="N1923" t="b">
        <v>0</v>
      </c>
      <c r="O1923">
        <v>38</v>
      </c>
      <c r="P1923" t="b">
        <v>1</v>
      </c>
      <c r="Q1923" s="8">
        <f t="shared" ref="Q1923:Q1986" si="153">E1923/D1923</f>
        <v>1.3680000000000001</v>
      </c>
      <c r="R1923" s="10">
        <f t="shared" ref="R1923:R1986" si="154">IFERROR(E1923/O1923,0)</f>
        <v>54</v>
      </c>
      <c r="S1923" t="s">
        <v>8279</v>
      </c>
      <c r="T1923" t="s">
        <v>8326</v>
      </c>
      <c r="U1923" t="s">
        <v>8330</v>
      </c>
    </row>
    <row r="1924" spans="1:21" ht="43.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s="6">
        <f t="shared" si="150"/>
        <v>41589.922534722216</v>
      </c>
      <c r="L1924" s="6">
        <f t="shared" si="151"/>
        <v>41619.922534722216</v>
      </c>
      <c r="M1924" s="15">
        <f t="shared" si="152"/>
        <v>2013</v>
      </c>
      <c r="N1924" t="b">
        <v>0</v>
      </c>
      <c r="O1924">
        <v>64</v>
      </c>
      <c r="P1924" t="b">
        <v>1</v>
      </c>
      <c r="Q1924" s="8">
        <f t="shared" si="153"/>
        <v>1.1555</v>
      </c>
      <c r="R1924" s="10">
        <f t="shared" si="154"/>
        <v>36.109375</v>
      </c>
      <c r="S1924" t="s">
        <v>8279</v>
      </c>
      <c r="T1924" t="s">
        <v>8326</v>
      </c>
      <c r="U1924" t="s">
        <v>8330</v>
      </c>
    </row>
    <row r="1925" spans="1:21" ht="43.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s="6">
        <f t="shared" si="150"/>
        <v>40772.515416666662</v>
      </c>
      <c r="L1925" s="6">
        <f t="shared" si="151"/>
        <v>40812.874305555553</v>
      </c>
      <c r="M1925" s="15">
        <f t="shared" si="152"/>
        <v>2011</v>
      </c>
      <c r="N1925" t="b">
        <v>0</v>
      </c>
      <c r="O1925">
        <v>13</v>
      </c>
      <c r="P1925" t="b">
        <v>1</v>
      </c>
      <c r="Q1925" s="8">
        <f t="shared" si="153"/>
        <v>2.4079999999999999</v>
      </c>
      <c r="R1925" s="10">
        <f t="shared" si="154"/>
        <v>23.153846153846153</v>
      </c>
      <c r="S1925" t="s">
        <v>8279</v>
      </c>
      <c r="T1925" t="s">
        <v>8326</v>
      </c>
      <c r="U1925" t="s">
        <v>8330</v>
      </c>
    </row>
    <row r="1926" spans="1:21" ht="58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s="6">
        <f t="shared" si="150"/>
        <v>41626.427719907406</v>
      </c>
      <c r="L1926" s="6">
        <f t="shared" si="151"/>
        <v>41654.481249999997</v>
      </c>
      <c r="M1926" s="15">
        <f t="shared" si="152"/>
        <v>2013</v>
      </c>
      <c r="N1926" t="b">
        <v>0</v>
      </c>
      <c r="O1926">
        <v>33</v>
      </c>
      <c r="P1926" t="b">
        <v>1</v>
      </c>
      <c r="Q1926" s="8">
        <f t="shared" si="153"/>
        <v>1.1439999999999999</v>
      </c>
      <c r="R1926" s="10">
        <f t="shared" si="154"/>
        <v>104</v>
      </c>
      <c r="S1926" t="s">
        <v>8279</v>
      </c>
      <c r="T1926" t="s">
        <v>8326</v>
      </c>
      <c r="U1926" t="s">
        <v>8330</v>
      </c>
    </row>
    <row r="1927" spans="1:21" ht="43.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s="6">
        <f t="shared" si="150"/>
        <v>41535.568148148144</v>
      </c>
      <c r="L1927" s="6">
        <f t="shared" si="151"/>
        <v>41557.666666666664</v>
      </c>
      <c r="M1927" s="15">
        <f t="shared" si="152"/>
        <v>2013</v>
      </c>
      <c r="N1927" t="b">
        <v>0</v>
      </c>
      <c r="O1927">
        <v>52</v>
      </c>
      <c r="P1927" t="b">
        <v>1</v>
      </c>
      <c r="Q1927" s="8">
        <f t="shared" si="153"/>
        <v>1.1033333333333333</v>
      </c>
      <c r="R1927" s="10">
        <f t="shared" si="154"/>
        <v>31.826923076923077</v>
      </c>
      <c r="S1927" t="s">
        <v>8279</v>
      </c>
      <c r="T1927" t="s">
        <v>8326</v>
      </c>
      <c r="U1927" t="s">
        <v>8330</v>
      </c>
    </row>
    <row r="1928" spans="1:21" ht="58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s="6">
        <f t="shared" si="150"/>
        <v>40456.621018518512</v>
      </c>
      <c r="L1928" s="6">
        <f t="shared" si="151"/>
        <v>40483.68472222222</v>
      </c>
      <c r="M1928" s="15">
        <f t="shared" si="152"/>
        <v>2010</v>
      </c>
      <c r="N1928" t="b">
        <v>0</v>
      </c>
      <c r="O1928">
        <v>107</v>
      </c>
      <c r="P1928" t="b">
        <v>1</v>
      </c>
      <c r="Q1928" s="8">
        <f t="shared" si="153"/>
        <v>1.9537933333333333</v>
      </c>
      <c r="R1928" s="10">
        <f t="shared" si="154"/>
        <v>27.3896261682243</v>
      </c>
      <c r="S1928" t="s">
        <v>8279</v>
      </c>
      <c r="T1928" t="s">
        <v>8326</v>
      </c>
      <c r="U1928" t="s">
        <v>8330</v>
      </c>
    </row>
    <row r="1929" spans="1:21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s="6">
        <f t="shared" si="150"/>
        <v>40960.528229166666</v>
      </c>
      <c r="L1929" s="6">
        <f t="shared" si="151"/>
        <v>40975.874305555553</v>
      </c>
      <c r="M1929" s="15">
        <f t="shared" si="152"/>
        <v>2012</v>
      </c>
      <c r="N1929" t="b">
        <v>0</v>
      </c>
      <c r="O1929">
        <v>11</v>
      </c>
      <c r="P1929" t="b">
        <v>1</v>
      </c>
      <c r="Q1929" s="8">
        <f t="shared" si="153"/>
        <v>1.0333333333333334</v>
      </c>
      <c r="R1929" s="10">
        <f t="shared" si="154"/>
        <v>56.363636363636367</v>
      </c>
      <c r="S1929" t="s">
        <v>8279</v>
      </c>
      <c r="T1929" t="s">
        <v>8326</v>
      </c>
      <c r="U1929" t="s">
        <v>8330</v>
      </c>
    </row>
    <row r="1930" spans="1:21" ht="29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s="6">
        <f t="shared" si="150"/>
        <v>41371.314745370364</v>
      </c>
      <c r="L1930" s="6">
        <f t="shared" si="151"/>
        <v>41401.314745370364</v>
      </c>
      <c r="M1930" s="15">
        <f t="shared" si="152"/>
        <v>2013</v>
      </c>
      <c r="N1930" t="b">
        <v>0</v>
      </c>
      <c r="O1930">
        <v>34</v>
      </c>
      <c r="P1930" t="b">
        <v>1</v>
      </c>
      <c r="Q1930" s="8">
        <f t="shared" si="153"/>
        <v>1.031372549019608</v>
      </c>
      <c r="R1930" s="10">
        <f t="shared" si="154"/>
        <v>77.352941176470594</v>
      </c>
      <c r="S1930" t="s">
        <v>8279</v>
      </c>
      <c r="T1930" t="s">
        <v>8326</v>
      </c>
      <c r="U1930" t="s">
        <v>8330</v>
      </c>
    </row>
    <row r="1931" spans="1:21" ht="43.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s="6">
        <f t="shared" si="150"/>
        <v>40686.688263888886</v>
      </c>
      <c r="L1931" s="6">
        <f t="shared" si="151"/>
        <v>40728.688263888886</v>
      </c>
      <c r="M1931" s="15">
        <f t="shared" si="152"/>
        <v>2011</v>
      </c>
      <c r="N1931" t="b">
        <v>0</v>
      </c>
      <c r="O1931">
        <v>75</v>
      </c>
      <c r="P1931" t="b">
        <v>1</v>
      </c>
      <c r="Q1931" s="8">
        <f t="shared" si="153"/>
        <v>1.003125</v>
      </c>
      <c r="R1931" s="10">
        <f t="shared" si="154"/>
        <v>42.8</v>
      </c>
      <c r="S1931" t="s">
        <v>8279</v>
      </c>
      <c r="T1931" t="s">
        <v>8326</v>
      </c>
      <c r="U1931" t="s">
        <v>8330</v>
      </c>
    </row>
    <row r="1932" spans="1:21" ht="29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s="6">
        <f t="shared" si="150"/>
        <v>41402.225486111107</v>
      </c>
      <c r="L1932" s="6">
        <f t="shared" si="151"/>
        <v>41462.225486111107</v>
      </c>
      <c r="M1932" s="15">
        <f t="shared" si="152"/>
        <v>2013</v>
      </c>
      <c r="N1932" t="b">
        <v>0</v>
      </c>
      <c r="O1932">
        <v>26</v>
      </c>
      <c r="P1932" t="b">
        <v>1</v>
      </c>
      <c r="Q1932" s="8">
        <f t="shared" si="153"/>
        <v>1.27</v>
      </c>
      <c r="R1932" s="10">
        <f t="shared" si="154"/>
        <v>48.846153846153847</v>
      </c>
      <c r="S1932" t="s">
        <v>8279</v>
      </c>
      <c r="T1932" t="s">
        <v>8326</v>
      </c>
      <c r="U1932" t="s">
        <v>8330</v>
      </c>
    </row>
    <row r="1933" spans="1:21" ht="43.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s="6">
        <f t="shared" si="150"/>
        <v>41037.559131944443</v>
      </c>
      <c r="L1933" s="6">
        <f t="shared" si="151"/>
        <v>41050.8125</v>
      </c>
      <c r="M1933" s="15">
        <f t="shared" si="152"/>
        <v>2012</v>
      </c>
      <c r="N1933" t="b">
        <v>0</v>
      </c>
      <c r="O1933">
        <v>50</v>
      </c>
      <c r="P1933" t="b">
        <v>1</v>
      </c>
      <c r="Q1933" s="8">
        <f t="shared" si="153"/>
        <v>1.20601</v>
      </c>
      <c r="R1933" s="10">
        <f t="shared" si="154"/>
        <v>48.240400000000001</v>
      </c>
      <c r="S1933" t="s">
        <v>8279</v>
      </c>
      <c r="T1933" t="s">
        <v>8326</v>
      </c>
      <c r="U1933" t="s">
        <v>8330</v>
      </c>
    </row>
    <row r="1934" spans="1:21" ht="58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s="6">
        <f t="shared" si="150"/>
        <v>40911.476539351854</v>
      </c>
      <c r="L1934" s="6">
        <f t="shared" si="151"/>
        <v>40932.476539351854</v>
      </c>
      <c r="M1934" s="15">
        <f t="shared" si="152"/>
        <v>2012</v>
      </c>
      <c r="N1934" t="b">
        <v>0</v>
      </c>
      <c r="O1934">
        <v>80</v>
      </c>
      <c r="P1934" t="b">
        <v>1</v>
      </c>
      <c r="Q1934" s="8">
        <f t="shared" si="153"/>
        <v>1.0699047619047619</v>
      </c>
      <c r="R1934" s="10">
        <f t="shared" si="154"/>
        <v>70.212500000000006</v>
      </c>
      <c r="S1934" t="s">
        <v>8279</v>
      </c>
      <c r="T1934" t="s">
        <v>8326</v>
      </c>
      <c r="U1934" t="s">
        <v>8330</v>
      </c>
    </row>
    <row r="1935" spans="1:21" ht="43.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s="6">
        <f t="shared" si="150"/>
        <v>41878.797534722216</v>
      </c>
      <c r="L1935" s="6">
        <f t="shared" si="151"/>
        <v>41908.797534722216</v>
      </c>
      <c r="M1935" s="15">
        <f t="shared" si="152"/>
        <v>2014</v>
      </c>
      <c r="N1935" t="b">
        <v>0</v>
      </c>
      <c r="O1935">
        <v>110</v>
      </c>
      <c r="P1935" t="b">
        <v>1</v>
      </c>
      <c r="Q1935" s="8">
        <f t="shared" si="153"/>
        <v>1.7243333333333333</v>
      </c>
      <c r="R1935" s="10">
        <f t="shared" si="154"/>
        <v>94.054545454545448</v>
      </c>
      <c r="S1935" t="s">
        <v>8279</v>
      </c>
      <c r="T1935" t="s">
        <v>8326</v>
      </c>
      <c r="U1935" t="s">
        <v>8330</v>
      </c>
    </row>
    <row r="1936" spans="1:21" ht="43.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s="6">
        <f t="shared" si="150"/>
        <v>40865.533807870372</v>
      </c>
      <c r="L1936" s="6">
        <f t="shared" si="151"/>
        <v>40901.875</v>
      </c>
      <c r="M1936" s="15">
        <f t="shared" si="152"/>
        <v>2011</v>
      </c>
      <c r="N1936" t="b">
        <v>0</v>
      </c>
      <c r="O1936">
        <v>77</v>
      </c>
      <c r="P1936" t="b">
        <v>1</v>
      </c>
      <c r="Q1936" s="8">
        <f t="shared" si="153"/>
        <v>1.2362</v>
      </c>
      <c r="R1936" s="10">
        <f t="shared" si="154"/>
        <v>80.272727272727266</v>
      </c>
      <c r="S1936" t="s">
        <v>8279</v>
      </c>
      <c r="T1936" t="s">
        <v>8326</v>
      </c>
      <c r="U1936" t="s">
        <v>8330</v>
      </c>
    </row>
    <row r="1937" spans="1:21" ht="58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s="6">
        <f t="shared" si="150"/>
        <v>41773.599201388883</v>
      </c>
      <c r="L1937" s="6">
        <f t="shared" si="151"/>
        <v>41810.874305555553</v>
      </c>
      <c r="M1937" s="15">
        <f t="shared" si="152"/>
        <v>2014</v>
      </c>
      <c r="N1937" t="b">
        <v>0</v>
      </c>
      <c r="O1937">
        <v>50</v>
      </c>
      <c r="P1937" t="b">
        <v>1</v>
      </c>
      <c r="Q1937" s="8">
        <f t="shared" si="153"/>
        <v>1.0840000000000001</v>
      </c>
      <c r="R1937" s="10">
        <f t="shared" si="154"/>
        <v>54.2</v>
      </c>
      <c r="S1937" t="s">
        <v>8279</v>
      </c>
      <c r="T1937" t="s">
        <v>8326</v>
      </c>
      <c r="U1937" t="s">
        <v>8330</v>
      </c>
    </row>
    <row r="1938" spans="1:21" ht="43.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s="6">
        <f t="shared" si="150"/>
        <v>40852.55636574074</v>
      </c>
      <c r="L1938" s="6">
        <f t="shared" si="151"/>
        <v>40882.915972222218</v>
      </c>
      <c r="M1938" s="15">
        <f t="shared" si="152"/>
        <v>2011</v>
      </c>
      <c r="N1938" t="b">
        <v>0</v>
      </c>
      <c r="O1938">
        <v>145</v>
      </c>
      <c r="P1938" t="b">
        <v>1</v>
      </c>
      <c r="Q1938" s="8">
        <f t="shared" si="153"/>
        <v>1.1652013333333333</v>
      </c>
      <c r="R1938" s="10">
        <f t="shared" si="154"/>
        <v>60.26903448275862</v>
      </c>
      <c r="S1938" t="s">
        <v>8279</v>
      </c>
      <c r="T1938" t="s">
        <v>8326</v>
      </c>
      <c r="U1938" t="s">
        <v>8330</v>
      </c>
    </row>
    <row r="1939" spans="1:21" ht="43.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s="6">
        <f t="shared" si="150"/>
        <v>41058.78565972222</v>
      </c>
      <c r="L1939" s="6">
        <f t="shared" si="151"/>
        <v>41074.832638888889</v>
      </c>
      <c r="M1939" s="15">
        <f t="shared" si="152"/>
        <v>2012</v>
      </c>
      <c r="N1939" t="b">
        <v>0</v>
      </c>
      <c r="O1939">
        <v>29</v>
      </c>
      <c r="P1939" t="b">
        <v>1</v>
      </c>
      <c r="Q1939" s="8">
        <f t="shared" si="153"/>
        <v>1.8724499999999999</v>
      </c>
      <c r="R1939" s="10">
        <f t="shared" si="154"/>
        <v>38.740344827586206</v>
      </c>
      <c r="S1939" t="s">
        <v>8279</v>
      </c>
      <c r="T1939" t="s">
        <v>8326</v>
      </c>
      <c r="U1939" t="s">
        <v>8330</v>
      </c>
    </row>
    <row r="1940" spans="1:21" ht="43.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s="6">
        <f t="shared" si="150"/>
        <v>41425.92628472222</v>
      </c>
      <c r="L1940" s="6">
        <f t="shared" si="151"/>
        <v>41456.875</v>
      </c>
      <c r="M1940" s="15">
        <f t="shared" si="152"/>
        <v>2013</v>
      </c>
      <c r="N1940" t="b">
        <v>0</v>
      </c>
      <c r="O1940">
        <v>114</v>
      </c>
      <c r="P1940" t="b">
        <v>1</v>
      </c>
      <c r="Q1940" s="8">
        <f t="shared" si="153"/>
        <v>1.1593333333333333</v>
      </c>
      <c r="R1940" s="10">
        <f t="shared" si="154"/>
        <v>152.54385964912279</v>
      </c>
      <c r="S1940" t="s">
        <v>8279</v>
      </c>
      <c r="T1940" t="s">
        <v>8326</v>
      </c>
      <c r="U1940" t="s">
        <v>8330</v>
      </c>
    </row>
    <row r="1941" spans="1:21" ht="58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s="6">
        <f t="shared" si="150"/>
        <v>41313.651712962957</v>
      </c>
      <c r="L1941" s="6">
        <f t="shared" si="151"/>
        <v>41343.610046296293</v>
      </c>
      <c r="M1941" s="15">
        <f t="shared" si="152"/>
        <v>2013</v>
      </c>
      <c r="N1941" t="b">
        <v>0</v>
      </c>
      <c r="O1941">
        <v>96</v>
      </c>
      <c r="P1941" t="b">
        <v>1</v>
      </c>
      <c r="Q1941" s="8">
        <f t="shared" si="153"/>
        <v>1.107</v>
      </c>
      <c r="R1941" s="10">
        <f t="shared" si="154"/>
        <v>115.3125</v>
      </c>
      <c r="S1941" t="s">
        <v>8279</v>
      </c>
      <c r="T1941" t="s">
        <v>8326</v>
      </c>
      <c r="U1941" t="s">
        <v>8330</v>
      </c>
    </row>
    <row r="1942" spans="1:21" ht="43.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s="6">
        <f t="shared" si="150"/>
        <v>40670.173993055556</v>
      </c>
      <c r="L1942" s="6">
        <f t="shared" si="151"/>
        <v>40708.832638888889</v>
      </c>
      <c r="M1942" s="15">
        <f t="shared" si="152"/>
        <v>2011</v>
      </c>
      <c r="N1942" t="b">
        <v>0</v>
      </c>
      <c r="O1942">
        <v>31</v>
      </c>
      <c r="P1942" t="b">
        <v>1</v>
      </c>
      <c r="Q1942" s="8">
        <f t="shared" si="153"/>
        <v>1.7092307692307693</v>
      </c>
      <c r="R1942" s="10">
        <f t="shared" si="154"/>
        <v>35.838709677419352</v>
      </c>
      <c r="S1942" t="s">
        <v>8279</v>
      </c>
      <c r="T1942" t="s">
        <v>8326</v>
      </c>
      <c r="U1942" t="s">
        <v>8330</v>
      </c>
    </row>
    <row r="1943" spans="1:21" ht="43.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s="6">
        <f t="shared" si="150"/>
        <v>41743.95753472222</v>
      </c>
      <c r="L1943" s="6">
        <f t="shared" si="151"/>
        <v>41773.95753472222</v>
      </c>
      <c r="M1943" s="15">
        <f t="shared" si="152"/>
        <v>2014</v>
      </c>
      <c r="N1943" t="b">
        <v>1</v>
      </c>
      <c r="O1943">
        <v>4883</v>
      </c>
      <c r="P1943" t="b">
        <v>1</v>
      </c>
      <c r="Q1943" s="8">
        <f t="shared" si="153"/>
        <v>1.2611835600000001</v>
      </c>
      <c r="R1943" s="10">
        <f t="shared" si="154"/>
        <v>64.570118779438872</v>
      </c>
      <c r="S1943" t="s">
        <v>8295</v>
      </c>
      <c r="T1943" t="s">
        <v>8320</v>
      </c>
      <c r="U1943" t="s">
        <v>8350</v>
      </c>
    </row>
    <row r="1944" spans="1:21" ht="43.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s="6">
        <f t="shared" si="150"/>
        <v>40638.494675925926</v>
      </c>
      <c r="L1944" s="6">
        <f t="shared" si="151"/>
        <v>40728.494675925926</v>
      </c>
      <c r="M1944" s="15">
        <f t="shared" si="152"/>
        <v>2011</v>
      </c>
      <c r="N1944" t="b">
        <v>1</v>
      </c>
      <c r="O1944">
        <v>95</v>
      </c>
      <c r="P1944" t="b">
        <v>1</v>
      </c>
      <c r="Q1944" s="8">
        <f t="shared" si="153"/>
        <v>1.3844033333333334</v>
      </c>
      <c r="R1944" s="10">
        <f t="shared" si="154"/>
        <v>87.436000000000007</v>
      </c>
      <c r="S1944" t="s">
        <v>8295</v>
      </c>
      <c r="T1944" t="s">
        <v>8320</v>
      </c>
      <c r="U1944" t="s">
        <v>8350</v>
      </c>
    </row>
    <row r="1945" spans="1:21" ht="43.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s="6">
        <f t="shared" si="150"/>
        <v>42547.936527777776</v>
      </c>
      <c r="L1945" s="6">
        <f t="shared" si="151"/>
        <v>42592.936527777776</v>
      </c>
      <c r="M1945" s="15">
        <f t="shared" si="152"/>
        <v>2016</v>
      </c>
      <c r="N1945" t="b">
        <v>1</v>
      </c>
      <c r="O1945">
        <v>2478</v>
      </c>
      <c r="P1945" t="b">
        <v>1</v>
      </c>
      <c r="Q1945" s="8">
        <f t="shared" si="153"/>
        <v>17.052499999999998</v>
      </c>
      <c r="R1945" s="10">
        <f t="shared" si="154"/>
        <v>68.815577078288939</v>
      </c>
      <c r="S1945" t="s">
        <v>8295</v>
      </c>
      <c r="T1945" t="s">
        <v>8320</v>
      </c>
      <c r="U1945" t="s">
        <v>8350</v>
      </c>
    </row>
    <row r="1946" spans="1:21" ht="58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s="6">
        <f t="shared" si="150"/>
        <v>41730.251041666663</v>
      </c>
      <c r="L1946" s="6">
        <f t="shared" si="151"/>
        <v>41760.251041666663</v>
      </c>
      <c r="M1946" s="15">
        <f t="shared" si="152"/>
        <v>2014</v>
      </c>
      <c r="N1946" t="b">
        <v>1</v>
      </c>
      <c r="O1946">
        <v>1789</v>
      </c>
      <c r="P1946" t="b">
        <v>1</v>
      </c>
      <c r="Q1946" s="8">
        <f t="shared" si="153"/>
        <v>7.8805550000000002</v>
      </c>
      <c r="R1946" s="10">
        <f t="shared" si="154"/>
        <v>176.200223588597</v>
      </c>
      <c r="S1946" t="s">
        <v>8295</v>
      </c>
      <c r="T1946" t="s">
        <v>8320</v>
      </c>
      <c r="U1946" t="s">
        <v>8350</v>
      </c>
    </row>
    <row r="1947" spans="1:21" ht="43.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s="6">
        <f t="shared" si="150"/>
        <v>42156.918495370366</v>
      </c>
      <c r="L1947" s="6">
        <f t="shared" si="151"/>
        <v>42196.918495370366</v>
      </c>
      <c r="M1947" s="15">
        <f t="shared" si="152"/>
        <v>2015</v>
      </c>
      <c r="N1947" t="b">
        <v>1</v>
      </c>
      <c r="O1947">
        <v>680</v>
      </c>
      <c r="P1947" t="b">
        <v>1</v>
      </c>
      <c r="Q1947" s="8">
        <f t="shared" si="153"/>
        <v>3.4801799999999998</v>
      </c>
      <c r="R1947" s="10">
        <f t="shared" si="154"/>
        <v>511.79117647058825</v>
      </c>
      <c r="S1947" t="s">
        <v>8295</v>
      </c>
      <c r="T1947" t="s">
        <v>8320</v>
      </c>
      <c r="U1947" t="s">
        <v>8350</v>
      </c>
    </row>
    <row r="1948" spans="1:21" ht="58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s="6">
        <f t="shared" si="150"/>
        <v>41688.816678240742</v>
      </c>
      <c r="L1948" s="6">
        <f t="shared" si="151"/>
        <v>41748.775011574071</v>
      </c>
      <c r="M1948" s="15">
        <f t="shared" si="152"/>
        <v>2014</v>
      </c>
      <c r="N1948" t="b">
        <v>1</v>
      </c>
      <c r="O1948">
        <v>70</v>
      </c>
      <c r="P1948" t="b">
        <v>1</v>
      </c>
      <c r="Q1948" s="8">
        <f t="shared" si="153"/>
        <v>1.4974666666666667</v>
      </c>
      <c r="R1948" s="10">
        <f t="shared" si="154"/>
        <v>160.44285714285715</v>
      </c>
      <c r="S1948" t="s">
        <v>8295</v>
      </c>
      <c r="T1948" t="s">
        <v>8320</v>
      </c>
      <c r="U1948" t="s">
        <v>8350</v>
      </c>
    </row>
    <row r="1949" spans="1:21" ht="58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s="6">
        <f t="shared" si="150"/>
        <v>40102.584722222222</v>
      </c>
      <c r="L1949" s="6">
        <f t="shared" si="151"/>
        <v>40139.915972222218</v>
      </c>
      <c r="M1949" s="15">
        <f t="shared" si="152"/>
        <v>2009</v>
      </c>
      <c r="N1949" t="b">
        <v>1</v>
      </c>
      <c r="O1949">
        <v>23</v>
      </c>
      <c r="P1949" t="b">
        <v>1</v>
      </c>
      <c r="Q1949" s="8">
        <f t="shared" si="153"/>
        <v>1.0063375000000001</v>
      </c>
      <c r="R1949" s="10">
        <f t="shared" si="154"/>
        <v>35.003043478260871</v>
      </c>
      <c r="S1949" t="s">
        <v>8295</v>
      </c>
      <c r="T1949" t="s">
        <v>8320</v>
      </c>
      <c r="U1949" t="s">
        <v>8350</v>
      </c>
    </row>
    <row r="1950" spans="1:21" ht="29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s="6">
        <f t="shared" si="150"/>
        <v>42473.270937499998</v>
      </c>
      <c r="L1950" s="6">
        <f t="shared" si="151"/>
        <v>42527.376388888886</v>
      </c>
      <c r="M1950" s="15">
        <f t="shared" si="152"/>
        <v>2016</v>
      </c>
      <c r="N1950" t="b">
        <v>1</v>
      </c>
      <c r="O1950">
        <v>4245</v>
      </c>
      <c r="P1950" t="b">
        <v>1</v>
      </c>
      <c r="Q1950" s="8">
        <f t="shared" si="153"/>
        <v>8.0021100000000001</v>
      </c>
      <c r="R1950" s="10">
        <f t="shared" si="154"/>
        <v>188.50671378091872</v>
      </c>
      <c r="S1950" t="s">
        <v>8295</v>
      </c>
      <c r="T1950" t="s">
        <v>8320</v>
      </c>
      <c r="U1950" t="s">
        <v>8350</v>
      </c>
    </row>
    <row r="1951" spans="1:21" ht="43.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s="6">
        <f t="shared" si="150"/>
        <v>41800.08971064815</v>
      </c>
      <c r="L1951" s="6">
        <f t="shared" si="151"/>
        <v>41830.08971064815</v>
      </c>
      <c r="M1951" s="15">
        <f t="shared" si="152"/>
        <v>2014</v>
      </c>
      <c r="N1951" t="b">
        <v>1</v>
      </c>
      <c r="O1951">
        <v>943</v>
      </c>
      <c r="P1951" t="b">
        <v>1</v>
      </c>
      <c r="Q1951" s="8">
        <f t="shared" si="153"/>
        <v>1.0600260000000001</v>
      </c>
      <c r="R1951" s="10">
        <f t="shared" si="154"/>
        <v>56.204984093319197</v>
      </c>
      <c r="S1951" t="s">
        <v>8295</v>
      </c>
      <c r="T1951" t="s">
        <v>8320</v>
      </c>
      <c r="U1951" t="s">
        <v>8350</v>
      </c>
    </row>
    <row r="1952" spans="1:21" ht="43.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s="6">
        <f t="shared" si="150"/>
        <v>40623.848067129627</v>
      </c>
      <c r="L1952" s="6">
        <f t="shared" si="151"/>
        <v>40654.848067129627</v>
      </c>
      <c r="M1952" s="15">
        <f t="shared" si="152"/>
        <v>2011</v>
      </c>
      <c r="N1952" t="b">
        <v>1</v>
      </c>
      <c r="O1952">
        <v>1876</v>
      </c>
      <c r="P1952" t="b">
        <v>1</v>
      </c>
      <c r="Q1952" s="8">
        <f t="shared" si="153"/>
        <v>2.0051866666666669</v>
      </c>
      <c r="R1952" s="10">
        <f t="shared" si="154"/>
        <v>51.3054157782516</v>
      </c>
      <c r="S1952" t="s">
        <v>8295</v>
      </c>
      <c r="T1952" t="s">
        <v>8320</v>
      </c>
      <c r="U1952" t="s">
        <v>8350</v>
      </c>
    </row>
    <row r="1953" spans="1:21" ht="43.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s="6">
        <f t="shared" si="150"/>
        <v>42651.087233796294</v>
      </c>
      <c r="L1953" s="6">
        <f t="shared" si="151"/>
        <v>42681.128900462958</v>
      </c>
      <c r="M1953" s="15">
        <f t="shared" si="152"/>
        <v>2016</v>
      </c>
      <c r="N1953" t="b">
        <v>1</v>
      </c>
      <c r="O1953">
        <v>834</v>
      </c>
      <c r="P1953" t="b">
        <v>1</v>
      </c>
      <c r="Q1953" s="8">
        <f t="shared" si="153"/>
        <v>2.1244399999999999</v>
      </c>
      <c r="R1953" s="10">
        <f t="shared" si="154"/>
        <v>127.36450839328538</v>
      </c>
      <c r="S1953" t="s">
        <v>8295</v>
      </c>
      <c r="T1953" t="s">
        <v>8320</v>
      </c>
      <c r="U1953" t="s">
        <v>8350</v>
      </c>
    </row>
    <row r="1954" spans="1:21" ht="43.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s="6">
        <f t="shared" si="150"/>
        <v>41526.273321759254</v>
      </c>
      <c r="L1954" s="6">
        <f t="shared" si="151"/>
        <v>41563.273321759254</v>
      </c>
      <c r="M1954" s="15">
        <f t="shared" si="152"/>
        <v>2013</v>
      </c>
      <c r="N1954" t="b">
        <v>1</v>
      </c>
      <c r="O1954">
        <v>682</v>
      </c>
      <c r="P1954" t="b">
        <v>1</v>
      </c>
      <c r="Q1954" s="8">
        <f t="shared" si="153"/>
        <v>1.9847237142857144</v>
      </c>
      <c r="R1954" s="10">
        <f t="shared" si="154"/>
        <v>101.85532258064516</v>
      </c>
      <c r="S1954" t="s">
        <v>8295</v>
      </c>
      <c r="T1954" t="s">
        <v>8320</v>
      </c>
      <c r="U1954" t="s">
        <v>8350</v>
      </c>
    </row>
    <row r="1955" spans="1:21" ht="43.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s="6">
        <f t="shared" si="150"/>
        <v>40940.866493055553</v>
      </c>
      <c r="L1955" s="6">
        <f t="shared" si="151"/>
        <v>40969.791666666664</v>
      </c>
      <c r="M1955" s="15">
        <f t="shared" si="152"/>
        <v>2012</v>
      </c>
      <c r="N1955" t="b">
        <v>1</v>
      </c>
      <c r="O1955">
        <v>147</v>
      </c>
      <c r="P1955" t="b">
        <v>1</v>
      </c>
      <c r="Q1955" s="8">
        <f t="shared" si="153"/>
        <v>2.2594666666666665</v>
      </c>
      <c r="R1955" s="10">
        <f t="shared" si="154"/>
        <v>230.55782312925169</v>
      </c>
      <c r="S1955" t="s">
        <v>8295</v>
      </c>
      <c r="T1955" t="s">
        <v>8320</v>
      </c>
      <c r="U1955" t="s">
        <v>8350</v>
      </c>
    </row>
    <row r="1956" spans="1:21" ht="29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s="6">
        <f t="shared" si="150"/>
        <v>42394.247407407405</v>
      </c>
      <c r="L1956" s="6">
        <f t="shared" si="151"/>
        <v>42440.874999999993</v>
      </c>
      <c r="M1956" s="15">
        <f t="shared" si="152"/>
        <v>2016</v>
      </c>
      <c r="N1956" t="b">
        <v>1</v>
      </c>
      <c r="O1956">
        <v>415</v>
      </c>
      <c r="P1956" t="b">
        <v>1</v>
      </c>
      <c r="Q1956" s="8">
        <f t="shared" si="153"/>
        <v>6.9894800000000004</v>
      </c>
      <c r="R1956" s="10">
        <f t="shared" si="154"/>
        <v>842.10602409638557</v>
      </c>
      <c r="S1956" t="s">
        <v>8295</v>
      </c>
      <c r="T1956" t="s">
        <v>8320</v>
      </c>
      <c r="U1956" t="s">
        <v>8350</v>
      </c>
    </row>
    <row r="1957" spans="1:21" ht="58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s="6">
        <f t="shared" si="150"/>
        <v>41019.938437500001</v>
      </c>
      <c r="L1957" s="6">
        <f t="shared" si="151"/>
        <v>41052.458333333328</v>
      </c>
      <c r="M1957" s="15">
        <f t="shared" si="152"/>
        <v>2012</v>
      </c>
      <c r="N1957" t="b">
        <v>1</v>
      </c>
      <c r="O1957">
        <v>290</v>
      </c>
      <c r="P1957" t="b">
        <v>1</v>
      </c>
      <c r="Q1957" s="8">
        <f t="shared" si="153"/>
        <v>3.9859528571428569</v>
      </c>
      <c r="R1957" s="10">
        <f t="shared" si="154"/>
        <v>577.27593103448271</v>
      </c>
      <c r="S1957" t="s">
        <v>8295</v>
      </c>
      <c r="T1957" t="s">
        <v>8320</v>
      </c>
      <c r="U1957" t="s">
        <v>8350</v>
      </c>
    </row>
    <row r="1958" spans="1:21" ht="43.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s="6">
        <f t="shared" si="150"/>
        <v>42067.59033564815</v>
      </c>
      <c r="L1958" s="6">
        <f t="shared" si="151"/>
        <v>42112.548668981479</v>
      </c>
      <c r="M1958" s="15">
        <f t="shared" si="152"/>
        <v>2015</v>
      </c>
      <c r="N1958" t="b">
        <v>1</v>
      </c>
      <c r="O1958">
        <v>365</v>
      </c>
      <c r="P1958" t="b">
        <v>1</v>
      </c>
      <c r="Q1958" s="8">
        <f t="shared" si="153"/>
        <v>2.9403333333333332</v>
      </c>
      <c r="R1958" s="10">
        <f t="shared" si="154"/>
        <v>483.34246575342468</v>
      </c>
      <c r="S1958" t="s">
        <v>8295</v>
      </c>
      <c r="T1958" t="s">
        <v>8320</v>
      </c>
      <c r="U1958" t="s">
        <v>8350</v>
      </c>
    </row>
    <row r="1959" spans="1:21" ht="29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s="6">
        <f t="shared" si="150"/>
        <v>41178.765196759261</v>
      </c>
      <c r="L1959" s="6">
        <f t="shared" si="151"/>
        <v>41208.765196759261</v>
      </c>
      <c r="M1959" s="15">
        <f t="shared" si="152"/>
        <v>2012</v>
      </c>
      <c r="N1959" t="b">
        <v>1</v>
      </c>
      <c r="O1959">
        <v>660</v>
      </c>
      <c r="P1959" t="b">
        <v>1</v>
      </c>
      <c r="Q1959" s="8">
        <f t="shared" si="153"/>
        <v>1.6750470000000002</v>
      </c>
      <c r="R1959" s="10">
        <f t="shared" si="154"/>
        <v>76.138500000000008</v>
      </c>
      <c r="S1959" t="s">
        <v>8295</v>
      </c>
      <c r="T1959" t="s">
        <v>8320</v>
      </c>
      <c r="U1959" t="s">
        <v>8350</v>
      </c>
    </row>
    <row r="1960" spans="1:21" ht="43.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s="6">
        <f t="shared" si="150"/>
        <v>41326.654641203699</v>
      </c>
      <c r="L1960" s="6">
        <f t="shared" si="151"/>
        <v>41356.612974537034</v>
      </c>
      <c r="M1960" s="15">
        <f t="shared" si="152"/>
        <v>2013</v>
      </c>
      <c r="N1960" t="b">
        <v>1</v>
      </c>
      <c r="O1960">
        <v>1356</v>
      </c>
      <c r="P1960" t="b">
        <v>1</v>
      </c>
      <c r="Q1960" s="8">
        <f t="shared" si="153"/>
        <v>14.355717142857143</v>
      </c>
      <c r="R1960" s="10">
        <f t="shared" si="154"/>
        <v>74.107684365781708</v>
      </c>
      <c r="S1960" t="s">
        <v>8295</v>
      </c>
      <c r="T1960" t="s">
        <v>8320</v>
      </c>
      <c r="U1960" t="s">
        <v>8350</v>
      </c>
    </row>
    <row r="1961" spans="1:21" ht="58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s="6">
        <f t="shared" si="150"/>
        <v>41871.512268518512</v>
      </c>
      <c r="L1961" s="6">
        <f t="shared" si="151"/>
        <v>41912.666666666664</v>
      </c>
      <c r="M1961" s="15">
        <f t="shared" si="152"/>
        <v>2014</v>
      </c>
      <c r="N1961" t="b">
        <v>1</v>
      </c>
      <c r="O1961">
        <v>424</v>
      </c>
      <c r="P1961" t="b">
        <v>1</v>
      </c>
      <c r="Q1961" s="8">
        <f t="shared" si="153"/>
        <v>1.5673440000000001</v>
      </c>
      <c r="R1961" s="10">
        <f t="shared" si="154"/>
        <v>36.965660377358489</v>
      </c>
      <c r="S1961" t="s">
        <v>8295</v>
      </c>
      <c r="T1961" t="s">
        <v>8320</v>
      </c>
      <c r="U1961" t="s">
        <v>8350</v>
      </c>
    </row>
    <row r="1962" spans="1:21" ht="43.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s="6">
        <f t="shared" si="150"/>
        <v>41964.029409722221</v>
      </c>
      <c r="L1962" s="6">
        <f t="shared" si="151"/>
        <v>41994.029409722221</v>
      </c>
      <c r="M1962" s="15">
        <f t="shared" si="152"/>
        <v>2014</v>
      </c>
      <c r="N1962" t="b">
        <v>1</v>
      </c>
      <c r="O1962">
        <v>33</v>
      </c>
      <c r="P1962" t="b">
        <v>1</v>
      </c>
      <c r="Q1962" s="8">
        <f t="shared" si="153"/>
        <v>1.1790285714285715</v>
      </c>
      <c r="R1962" s="10">
        <f t="shared" si="154"/>
        <v>2500.969696969697</v>
      </c>
      <c r="S1962" t="s">
        <v>8295</v>
      </c>
      <c r="T1962" t="s">
        <v>8320</v>
      </c>
      <c r="U1962" t="s">
        <v>8350</v>
      </c>
    </row>
    <row r="1963" spans="1:21" ht="43.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s="6">
        <f t="shared" si="150"/>
        <v>41147.861307870371</v>
      </c>
      <c r="L1963" s="6">
        <f t="shared" si="151"/>
        <v>41187.832638888889</v>
      </c>
      <c r="M1963" s="15">
        <f t="shared" si="152"/>
        <v>2012</v>
      </c>
      <c r="N1963" t="b">
        <v>1</v>
      </c>
      <c r="O1963">
        <v>1633</v>
      </c>
      <c r="P1963" t="b">
        <v>1</v>
      </c>
      <c r="Q1963" s="8">
        <f t="shared" si="153"/>
        <v>11.053811999999999</v>
      </c>
      <c r="R1963" s="10">
        <f t="shared" si="154"/>
        <v>67.690214329454989</v>
      </c>
      <c r="S1963" t="s">
        <v>8295</v>
      </c>
      <c r="T1963" t="s">
        <v>8320</v>
      </c>
      <c r="U1963" t="s">
        <v>8350</v>
      </c>
    </row>
    <row r="1964" spans="1:21" ht="43.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s="6">
        <f t="shared" si="150"/>
        <v>41742.447175925925</v>
      </c>
      <c r="L1964" s="6">
        <f t="shared" si="151"/>
        <v>41772.447175925925</v>
      </c>
      <c r="M1964" s="15">
        <f t="shared" si="152"/>
        <v>2014</v>
      </c>
      <c r="N1964" t="b">
        <v>1</v>
      </c>
      <c r="O1964">
        <v>306</v>
      </c>
      <c r="P1964" t="b">
        <v>1</v>
      </c>
      <c r="Q1964" s="8">
        <f t="shared" si="153"/>
        <v>1.9292499999999999</v>
      </c>
      <c r="R1964" s="10">
        <f t="shared" si="154"/>
        <v>63.04738562091503</v>
      </c>
      <c r="S1964" t="s">
        <v>8295</v>
      </c>
      <c r="T1964" t="s">
        <v>8320</v>
      </c>
      <c r="U1964" t="s">
        <v>8350</v>
      </c>
    </row>
    <row r="1965" spans="1:21" ht="58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s="6">
        <f t="shared" si="150"/>
        <v>41863.096458333333</v>
      </c>
      <c r="L1965" s="6">
        <f t="shared" si="151"/>
        <v>41898.096458333333</v>
      </c>
      <c r="M1965" s="15">
        <f t="shared" si="152"/>
        <v>2014</v>
      </c>
      <c r="N1965" t="b">
        <v>1</v>
      </c>
      <c r="O1965">
        <v>205</v>
      </c>
      <c r="P1965" t="b">
        <v>1</v>
      </c>
      <c r="Q1965" s="8">
        <f t="shared" si="153"/>
        <v>1.268842105263158</v>
      </c>
      <c r="R1965" s="10">
        <f t="shared" si="154"/>
        <v>117.6</v>
      </c>
      <c r="S1965" t="s">
        <v>8295</v>
      </c>
      <c r="T1965" t="s">
        <v>8320</v>
      </c>
      <c r="U1965" t="s">
        <v>8350</v>
      </c>
    </row>
    <row r="1966" spans="1:21" ht="43.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s="6">
        <f t="shared" si="150"/>
        <v>42451.939490740733</v>
      </c>
      <c r="L1966" s="6">
        <f t="shared" si="151"/>
        <v>42481.939490740733</v>
      </c>
      <c r="M1966" s="15">
        <f t="shared" si="152"/>
        <v>2016</v>
      </c>
      <c r="N1966" t="b">
        <v>1</v>
      </c>
      <c r="O1966">
        <v>1281</v>
      </c>
      <c r="P1966" t="b">
        <v>1</v>
      </c>
      <c r="Q1966" s="8">
        <f t="shared" si="153"/>
        <v>2.5957748878923765</v>
      </c>
      <c r="R1966" s="10">
        <f t="shared" si="154"/>
        <v>180.75185011709601</v>
      </c>
      <c r="S1966" t="s">
        <v>8295</v>
      </c>
      <c r="T1966" t="s">
        <v>8320</v>
      </c>
      <c r="U1966" t="s">
        <v>8350</v>
      </c>
    </row>
    <row r="1967" spans="1:21" ht="43.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s="6">
        <f t="shared" si="150"/>
        <v>40897.755902777775</v>
      </c>
      <c r="L1967" s="6">
        <f t="shared" si="151"/>
        <v>40919.708333333328</v>
      </c>
      <c r="M1967" s="15">
        <f t="shared" si="152"/>
        <v>2011</v>
      </c>
      <c r="N1967" t="b">
        <v>1</v>
      </c>
      <c r="O1967">
        <v>103</v>
      </c>
      <c r="P1967" t="b">
        <v>1</v>
      </c>
      <c r="Q1967" s="8">
        <f t="shared" si="153"/>
        <v>2.6227999999999998</v>
      </c>
      <c r="R1967" s="10">
        <f t="shared" si="154"/>
        <v>127.32038834951456</v>
      </c>
      <c r="S1967" t="s">
        <v>8295</v>
      </c>
      <c r="T1967" t="s">
        <v>8320</v>
      </c>
      <c r="U1967" t="s">
        <v>8350</v>
      </c>
    </row>
    <row r="1968" spans="1:21" ht="58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s="6">
        <f t="shared" si="150"/>
        <v>41835.207152777773</v>
      </c>
      <c r="L1968" s="6">
        <f t="shared" si="151"/>
        <v>41865.207152777773</v>
      </c>
      <c r="M1968" s="15">
        <f t="shared" si="152"/>
        <v>2014</v>
      </c>
      <c r="N1968" t="b">
        <v>1</v>
      </c>
      <c r="O1968">
        <v>1513</v>
      </c>
      <c r="P1968" t="b">
        <v>1</v>
      </c>
      <c r="Q1968" s="8">
        <f t="shared" si="153"/>
        <v>2.0674309000000002</v>
      </c>
      <c r="R1968" s="10">
        <f t="shared" si="154"/>
        <v>136.6444745538665</v>
      </c>
      <c r="S1968" t="s">
        <v>8295</v>
      </c>
      <c r="T1968" t="s">
        <v>8320</v>
      </c>
      <c r="U1968" t="s">
        <v>8350</v>
      </c>
    </row>
    <row r="1969" spans="1:21" ht="43.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s="6">
        <f t="shared" si="150"/>
        <v>41730.330196759256</v>
      </c>
      <c r="L1969" s="6">
        <f t="shared" si="151"/>
        <v>41760.330196759256</v>
      </c>
      <c r="M1969" s="15">
        <f t="shared" si="152"/>
        <v>2014</v>
      </c>
      <c r="N1969" t="b">
        <v>1</v>
      </c>
      <c r="O1969">
        <v>405</v>
      </c>
      <c r="P1969" t="b">
        <v>1</v>
      </c>
      <c r="Q1969" s="8">
        <f t="shared" si="153"/>
        <v>3.7012999999999998</v>
      </c>
      <c r="R1969" s="10">
        <f t="shared" si="154"/>
        <v>182.78024691358024</v>
      </c>
      <c r="S1969" t="s">
        <v>8295</v>
      </c>
      <c r="T1969" t="s">
        <v>8320</v>
      </c>
      <c r="U1969" t="s">
        <v>8350</v>
      </c>
    </row>
    <row r="1970" spans="1:21" ht="29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s="6">
        <f t="shared" si="150"/>
        <v>42676.253645833327</v>
      </c>
      <c r="L1970" s="6">
        <f t="shared" si="151"/>
        <v>42707.295312499999</v>
      </c>
      <c r="M1970" s="15">
        <f t="shared" si="152"/>
        <v>2016</v>
      </c>
      <c r="N1970" t="b">
        <v>1</v>
      </c>
      <c r="O1970">
        <v>510</v>
      </c>
      <c r="P1970" t="b">
        <v>1</v>
      </c>
      <c r="Q1970" s="8">
        <f t="shared" si="153"/>
        <v>2.8496600000000001</v>
      </c>
      <c r="R1970" s="10">
        <f t="shared" si="154"/>
        <v>279.37843137254902</v>
      </c>
      <c r="S1970" t="s">
        <v>8295</v>
      </c>
      <c r="T1970" t="s">
        <v>8320</v>
      </c>
      <c r="U1970" t="s">
        <v>8350</v>
      </c>
    </row>
    <row r="1971" spans="1:21" ht="43.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s="6">
        <f t="shared" si="150"/>
        <v>42557.459120370368</v>
      </c>
      <c r="L1971" s="6">
        <f t="shared" si="151"/>
        <v>42587.459120370368</v>
      </c>
      <c r="M1971" s="15">
        <f t="shared" si="152"/>
        <v>2016</v>
      </c>
      <c r="N1971" t="b">
        <v>1</v>
      </c>
      <c r="O1971">
        <v>1887</v>
      </c>
      <c r="P1971" t="b">
        <v>1</v>
      </c>
      <c r="Q1971" s="8">
        <f t="shared" si="153"/>
        <v>5.7907999999999999</v>
      </c>
      <c r="R1971" s="10">
        <f t="shared" si="154"/>
        <v>61.375728669846318</v>
      </c>
      <c r="S1971" t="s">
        <v>8295</v>
      </c>
      <c r="T1971" t="s">
        <v>8320</v>
      </c>
      <c r="U1971" t="s">
        <v>8350</v>
      </c>
    </row>
    <row r="1972" spans="1:21" ht="43.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s="6">
        <f t="shared" si="150"/>
        <v>41323.859965277778</v>
      </c>
      <c r="L1972" s="6">
        <f t="shared" si="151"/>
        <v>41383.818298611106</v>
      </c>
      <c r="M1972" s="15">
        <f t="shared" si="152"/>
        <v>2013</v>
      </c>
      <c r="N1972" t="b">
        <v>1</v>
      </c>
      <c r="O1972">
        <v>701</v>
      </c>
      <c r="P1972" t="b">
        <v>1</v>
      </c>
      <c r="Q1972" s="8">
        <f t="shared" si="153"/>
        <v>11.318</v>
      </c>
      <c r="R1972" s="10">
        <f t="shared" si="154"/>
        <v>80.727532097004286</v>
      </c>
      <c r="S1972" t="s">
        <v>8295</v>
      </c>
      <c r="T1972" t="s">
        <v>8320</v>
      </c>
      <c r="U1972" t="s">
        <v>8350</v>
      </c>
    </row>
    <row r="1973" spans="1:21" ht="43.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s="6">
        <f t="shared" si="150"/>
        <v>41561.16737268518</v>
      </c>
      <c r="L1973" s="6">
        <f t="shared" si="151"/>
        <v>41592.833333333328</v>
      </c>
      <c r="M1973" s="15">
        <f t="shared" si="152"/>
        <v>2013</v>
      </c>
      <c r="N1973" t="b">
        <v>1</v>
      </c>
      <c r="O1973">
        <v>3863</v>
      </c>
      <c r="P1973" t="b">
        <v>1</v>
      </c>
      <c r="Q1973" s="8">
        <f t="shared" si="153"/>
        <v>2.6302771750000002</v>
      </c>
      <c r="R1973" s="10">
        <f t="shared" si="154"/>
        <v>272.35590732591254</v>
      </c>
      <c r="S1973" t="s">
        <v>8295</v>
      </c>
      <c r="T1973" t="s">
        <v>8320</v>
      </c>
      <c r="U1973" t="s">
        <v>8350</v>
      </c>
    </row>
    <row r="1974" spans="1:21" ht="43.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s="6">
        <f t="shared" si="150"/>
        <v>41200.678749999999</v>
      </c>
      <c r="L1974" s="6">
        <f t="shared" si="151"/>
        <v>41230.720416666663</v>
      </c>
      <c r="M1974" s="15">
        <f t="shared" si="152"/>
        <v>2012</v>
      </c>
      <c r="N1974" t="b">
        <v>1</v>
      </c>
      <c r="O1974">
        <v>238</v>
      </c>
      <c r="P1974" t="b">
        <v>1</v>
      </c>
      <c r="Q1974" s="8">
        <f t="shared" si="153"/>
        <v>6.7447999999999997</v>
      </c>
      <c r="R1974" s="10">
        <f t="shared" si="154"/>
        <v>70.848739495798313</v>
      </c>
      <c r="S1974" t="s">
        <v>8295</v>
      </c>
      <c r="T1974" t="s">
        <v>8320</v>
      </c>
      <c r="U1974" t="s">
        <v>8350</v>
      </c>
    </row>
    <row r="1975" spans="1:21" ht="43.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s="6">
        <f t="shared" si="150"/>
        <v>42549.389629629623</v>
      </c>
      <c r="L1975" s="6">
        <f t="shared" si="151"/>
        <v>42587.958333333336</v>
      </c>
      <c r="M1975" s="15">
        <f t="shared" si="152"/>
        <v>2016</v>
      </c>
      <c r="N1975" t="b">
        <v>1</v>
      </c>
      <c r="O1975">
        <v>2051</v>
      </c>
      <c r="P1975" t="b">
        <v>1</v>
      </c>
      <c r="Q1975" s="8">
        <f t="shared" si="153"/>
        <v>2.5683081313131315</v>
      </c>
      <c r="R1975" s="10">
        <f t="shared" si="154"/>
        <v>247.94003412969283</v>
      </c>
      <c r="S1975" t="s">
        <v>8295</v>
      </c>
      <c r="T1975" t="s">
        <v>8320</v>
      </c>
      <c r="U1975" t="s">
        <v>8350</v>
      </c>
    </row>
    <row r="1976" spans="1:21" ht="43.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s="6">
        <f t="shared" si="150"/>
        <v>41445.000798611109</v>
      </c>
      <c r="L1976" s="6">
        <f t="shared" si="151"/>
        <v>41505.000798611109</v>
      </c>
      <c r="M1976" s="15">
        <f t="shared" si="152"/>
        <v>2013</v>
      </c>
      <c r="N1976" t="b">
        <v>1</v>
      </c>
      <c r="O1976">
        <v>402</v>
      </c>
      <c r="P1976" t="b">
        <v>1</v>
      </c>
      <c r="Q1976" s="8">
        <f t="shared" si="153"/>
        <v>3.7549600000000001</v>
      </c>
      <c r="R1976" s="10">
        <f t="shared" si="154"/>
        <v>186.81393034825871</v>
      </c>
      <c r="S1976" t="s">
        <v>8295</v>
      </c>
      <c r="T1976" t="s">
        <v>8320</v>
      </c>
      <c r="U1976" t="s">
        <v>8350</v>
      </c>
    </row>
    <row r="1977" spans="1:21" ht="29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s="6">
        <f t="shared" si="150"/>
        <v>41313.42188657407</v>
      </c>
      <c r="L1977" s="6">
        <f t="shared" si="151"/>
        <v>41343.42188657407</v>
      </c>
      <c r="M1977" s="15">
        <f t="shared" si="152"/>
        <v>2013</v>
      </c>
      <c r="N1977" t="b">
        <v>1</v>
      </c>
      <c r="O1977">
        <v>253</v>
      </c>
      <c r="P1977" t="b">
        <v>1</v>
      </c>
      <c r="Q1977" s="8">
        <f t="shared" si="153"/>
        <v>2.0870837499999997</v>
      </c>
      <c r="R1977" s="10">
        <f t="shared" si="154"/>
        <v>131.98948616600788</v>
      </c>
      <c r="S1977" t="s">
        <v>8295</v>
      </c>
      <c r="T1977" t="s">
        <v>8320</v>
      </c>
      <c r="U1977" t="s">
        <v>8350</v>
      </c>
    </row>
    <row r="1978" spans="1:21" ht="29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s="6">
        <f t="shared" si="150"/>
        <v>41438.566261574073</v>
      </c>
      <c r="L1978" s="6">
        <f t="shared" si="151"/>
        <v>41468.566261574073</v>
      </c>
      <c r="M1978" s="15">
        <f t="shared" si="152"/>
        <v>2013</v>
      </c>
      <c r="N1978" t="b">
        <v>1</v>
      </c>
      <c r="O1978">
        <v>473</v>
      </c>
      <c r="P1978" t="b">
        <v>1</v>
      </c>
      <c r="Q1978" s="8">
        <f t="shared" si="153"/>
        <v>3.4660000000000002</v>
      </c>
      <c r="R1978" s="10">
        <f t="shared" si="154"/>
        <v>29.310782241014799</v>
      </c>
      <c r="S1978" t="s">
        <v>8295</v>
      </c>
      <c r="T1978" t="s">
        <v>8320</v>
      </c>
      <c r="U1978" t="s">
        <v>8350</v>
      </c>
    </row>
    <row r="1979" spans="1:21" ht="43.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s="6">
        <f t="shared" si="150"/>
        <v>42310.883564814816</v>
      </c>
      <c r="L1979" s="6">
        <f t="shared" si="151"/>
        <v>42356.999305555553</v>
      </c>
      <c r="M1979" s="15">
        <f t="shared" si="152"/>
        <v>2015</v>
      </c>
      <c r="N1979" t="b">
        <v>1</v>
      </c>
      <c r="O1979">
        <v>821</v>
      </c>
      <c r="P1979" t="b">
        <v>1</v>
      </c>
      <c r="Q1979" s="8">
        <f t="shared" si="153"/>
        <v>4.0232999999999999</v>
      </c>
      <c r="R1979" s="10">
        <f t="shared" si="154"/>
        <v>245.02436053593178</v>
      </c>
      <c r="S1979" t="s">
        <v>8295</v>
      </c>
      <c r="T1979" t="s">
        <v>8320</v>
      </c>
      <c r="U1979" t="s">
        <v>8350</v>
      </c>
    </row>
    <row r="1980" spans="1:21" ht="43.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s="6">
        <f t="shared" si="150"/>
        <v>41038.892268518517</v>
      </c>
      <c r="L1980" s="6">
        <f t="shared" si="151"/>
        <v>41071.958333333328</v>
      </c>
      <c r="M1980" s="15">
        <f t="shared" si="152"/>
        <v>2012</v>
      </c>
      <c r="N1980" t="b">
        <v>1</v>
      </c>
      <c r="O1980">
        <v>388</v>
      </c>
      <c r="P1980" t="b">
        <v>1</v>
      </c>
      <c r="Q1980" s="8">
        <f t="shared" si="153"/>
        <v>10.2684514</v>
      </c>
      <c r="R1980" s="10">
        <f t="shared" si="154"/>
        <v>1323.2540463917526</v>
      </c>
      <c r="S1980" t="s">
        <v>8295</v>
      </c>
      <c r="T1980" t="s">
        <v>8320</v>
      </c>
      <c r="U1980" t="s">
        <v>8350</v>
      </c>
    </row>
    <row r="1981" spans="1:21" ht="43.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s="6">
        <f t="shared" si="150"/>
        <v>42290.12668981481</v>
      </c>
      <c r="L1981" s="6">
        <f t="shared" si="151"/>
        <v>42326.874305555553</v>
      </c>
      <c r="M1981" s="15">
        <f t="shared" si="152"/>
        <v>2015</v>
      </c>
      <c r="N1981" t="b">
        <v>1</v>
      </c>
      <c r="O1981">
        <v>813</v>
      </c>
      <c r="P1981" t="b">
        <v>1</v>
      </c>
      <c r="Q1981" s="8">
        <f t="shared" si="153"/>
        <v>1.14901155</v>
      </c>
      <c r="R1981" s="10">
        <f t="shared" si="154"/>
        <v>282.65966789667897</v>
      </c>
      <c r="S1981" t="s">
        <v>8295</v>
      </c>
      <c r="T1981" t="s">
        <v>8320</v>
      </c>
      <c r="U1981" t="s">
        <v>8350</v>
      </c>
    </row>
    <row r="1982" spans="1:21" ht="29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s="6">
        <f t="shared" si="150"/>
        <v>42423.209050925921</v>
      </c>
      <c r="L1982" s="6">
        <f t="shared" si="151"/>
        <v>42463.167384259257</v>
      </c>
      <c r="M1982" s="15">
        <f t="shared" si="152"/>
        <v>2016</v>
      </c>
      <c r="N1982" t="b">
        <v>1</v>
      </c>
      <c r="O1982">
        <v>1945</v>
      </c>
      <c r="P1982" t="b">
        <v>1</v>
      </c>
      <c r="Q1982" s="8">
        <f t="shared" si="153"/>
        <v>3.5482402000000004</v>
      </c>
      <c r="R1982" s="10">
        <f t="shared" si="154"/>
        <v>91.214401028277635</v>
      </c>
      <c r="S1982" t="s">
        <v>8295</v>
      </c>
      <c r="T1982" t="s">
        <v>8320</v>
      </c>
      <c r="U1982" t="s">
        <v>8350</v>
      </c>
    </row>
    <row r="1983" spans="1:21" ht="43.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s="6">
        <f t="shared" si="150"/>
        <v>41799.391956018517</v>
      </c>
      <c r="L1983" s="6">
        <f t="shared" si="151"/>
        <v>41829.391956018517</v>
      </c>
      <c r="M1983" s="15">
        <f t="shared" si="152"/>
        <v>2014</v>
      </c>
      <c r="N1983" t="b">
        <v>0</v>
      </c>
      <c r="O1983">
        <v>12</v>
      </c>
      <c r="P1983" t="b">
        <v>0</v>
      </c>
      <c r="Q1983" s="8">
        <f t="shared" si="153"/>
        <v>5.0799999999999998E-2</v>
      </c>
      <c r="R1983" s="10">
        <f t="shared" si="154"/>
        <v>31.75</v>
      </c>
      <c r="S1983" t="s">
        <v>8296</v>
      </c>
      <c r="T1983" t="s">
        <v>8339</v>
      </c>
      <c r="U1983" t="s">
        <v>8351</v>
      </c>
    </row>
    <row r="1984" spans="1:21" ht="43.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s="6">
        <f t="shared" si="150"/>
        <v>42678.253321759257</v>
      </c>
      <c r="L1984" s="6">
        <f t="shared" si="151"/>
        <v>42708.294988425921</v>
      </c>
      <c r="M1984" s="15">
        <f t="shared" si="152"/>
        <v>2016</v>
      </c>
      <c r="N1984" t="b">
        <v>0</v>
      </c>
      <c r="O1984">
        <v>0</v>
      </c>
      <c r="P1984" t="b">
        <v>0</v>
      </c>
      <c r="Q1984" s="8">
        <f t="shared" si="153"/>
        <v>0</v>
      </c>
      <c r="R1984" s="10">
        <f t="shared" si="154"/>
        <v>0</v>
      </c>
      <c r="S1984" t="s">
        <v>8296</v>
      </c>
      <c r="T1984" t="s">
        <v>8339</v>
      </c>
      <c r="U1984" t="s">
        <v>8351</v>
      </c>
    </row>
    <row r="1985" spans="1:21" ht="43.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s="6">
        <f t="shared" si="150"/>
        <v>42592.678449074076</v>
      </c>
      <c r="L1985" s="6">
        <f t="shared" si="151"/>
        <v>42614.958333333336</v>
      </c>
      <c r="M1985" s="15">
        <f t="shared" si="152"/>
        <v>2016</v>
      </c>
      <c r="N1985" t="b">
        <v>0</v>
      </c>
      <c r="O1985">
        <v>16</v>
      </c>
      <c r="P1985" t="b">
        <v>0</v>
      </c>
      <c r="Q1985" s="8">
        <f t="shared" si="153"/>
        <v>4.2999999999999997E-2</v>
      </c>
      <c r="R1985" s="10">
        <f t="shared" si="154"/>
        <v>88.6875</v>
      </c>
      <c r="S1985" t="s">
        <v>8296</v>
      </c>
      <c r="T1985" t="s">
        <v>8339</v>
      </c>
      <c r="U1985" t="s">
        <v>8351</v>
      </c>
    </row>
    <row r="1986" spans="1:21" ht="58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s="6">
        <f t="shared" si="150"/>
        <v>41913.456956018512</v>
      </c>
      <c r="L1986" s="6">
        <f t="shared" si="151"/>
        <v>41973.498622685183</v>
      </c>
      <c r="M1986" s="15">
        <f t="shared" si="152"/>
        <v>2014</v>
      </c>
      <c r="N1986" t="b">
        <v>0</v>
      </c>
      <c r="O1986">
        <v>7</v>
      </c>
      <c r="P1986" t="b">
        <v>0</v>
      </c>
      <c r="Q1986" s="8">
        <f t="shared" si="153"/>
        <v>0.21146666666666666</v>
      </c>
      <c r="R1986" s="10">
        <f t="shared" si="154"/>
        <v>453.14285714285717</v>
      </c>
      <c r="S1986" t="s">
        <v>8296</v>
      </c>
      <c r="T1986" t="s">
        <v>8339</v>
      </c>
      <c r="U1986" t="s">
        <v>8351</v>
      </c>
    </row>
    <row r="1987" spans="1:21" ht="43.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s="6">
        <f t="shared" ref="K1987:K2050" si="155">(J1987/86400)+25569+(-8/24)</f>
        <v>42555.365405092591</v>
      </c>
      <c r="L1987" s="6">
        <f t="shared" ref="L1987:L2050" si="156">(I1987/86400)+25569+(-8/24)</f>
        <v>42584.624999999993</v>
      </c>
      <c r="M1987" s="15">
        <f t="shared" ref="M1987:M2050" si="157">YEAR(K1987)</f>
        <v>2016</v>
      </c>
      <c r="N1987" t="b">
        <v>0</v>
      </c>
      <c r="O1987">
        <v>4</v>
      </c>
      <c r="P1987" t="b">
        <v>0</v>
      </c>
      <c r="Q1987" s="8">
        <f t="shared" ref="Q1987:Q2050" si="158">E1987/D1987</f>
        <v>3.1875000000000001E-2</v>
      </c>
      <c r="R1987" s="10">
        <f t="shared" ref="R1987:R2050" si="159">IFERROR(E1987/O1987,0)</f>
        <v>12.75</v>
      </c>
      <c r="S1987" t="s">
        <v>8296</v>
      </c>
      <c r="T1987" t="s">
        <v>8339</v>
      </c>
      <c r="U1987" t="s">
        <v>8351</v>
      </c>
    </row>
    <row r="1988" spans="1:21" ht="43.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s="6">
        <f t="shared" si="155"/>
        <v>42413.100497685184</v>
      </c>
      <c r="L1988" s="6">
        <f t="shared" si="156"/>
        <v>42443.058831018519</v>
      </c>
      <c r="M1988" s="15">
        <f t="shared" si="157"/>
        <v>2016</v>
      </c>
      <c r="N1988" t="b">
        <v>0</v>
      </c>
      <c r="O1988">
        <v>1</v>
      </c>
      <c r="P1988" t="b">
        <v>0</v>
      </c>
      <c r="Q1988" s="8">
        <f t="shared" si="158"/>
        <v>5.0000000000000001E-4</v>
      </c>
      <c r="R1988" s="10">
        <f t="shared" si="159"/>
        <v>1</v>
      </c>
      <c r="S1988" t="s">
        <v>8296</v>
      </c>
      <c r="T1988" t="s">
        <v>8339</v>
      </c>
      <c r="U1988" t="s">
        <v>8351</v>
      </c>
    </row>
    <row r="1989" spans="1:21" ht="29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s="6">
        <f t="shared" si="155"/>
        <v>42034.306435185186</v>
      </c>
      <c r="L1989" s="6">
        <f t="shared" si="156"/>
        <v>42064.306435185186</v>
      </c>
      <c r="M1989" s="15">
        <f t="shared" si="157"/>
        <v>2015</v>
      </c>
      <c r="N1989" t="b">
        <v>0</v>
      </c>
      <c r="O1989">
        <v>28</v>
      </c>
      <c r="P1989" t="b">
        <v>0</v>
      </c>
      <c r="Q1989" s="8">
        <f t="shared" si="158"/>
        <v>0.42472727272727273</v>
      </c>
      <c r="R1989" s="10">
        <f t="shared" si="159"/>
        <v>83.428571428571431</v>
      </c>
      <c r="S1989" t="s">
        <v>8296</v>
      </c>
      <c r="T1989" t="s">
        <v>8339</v>
      </c>
      <c r="U1989" t="s">
        <v>8351</v>
      </c>
    </row>
    <row r="1990" spans="1:21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s="6">
        <f t="shared" si="155"/>
        <v>42206.429884259262</v>
      </c>
      <c r="L1990" s="6">
        <f t="shared" si="156"/>
        <v>42236.429884259262</v>
      </c>
      <c r="M1990" s="15">
        <f t="shared" si="157"/>
        <v>2015</v>
      </c>
      <c r="N1990" t="b">
        <v>0</v>
      </c>
      <c r="O1990">
        <v>1</v>
      </c>
      <c r="P1990" t="b">
        <v>0</v>
      </c>
      <c r="Q1990" s="8">
        <f t="shared" si="158"/>
        <v>4.1666666666666666E-3</v>
      </c>
      <c r="R1990" s="10">
        <f t="shared" si="159"/>
        <v>25</v>
      </c>
      <c r="S1990" t="s">
        <v>8296</v>
      </c>
      <c r="T1990" t="s">
        <v>8339</v>
      </c>
      <c r="U1990" t="s">
        <v>8351</v>
      </c>
    </row>
    <row r="1991" spans="1:21" ht="43.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s="6">
        <f t="shared" si="155"/>
        <v>42685.347314814811</v>
      </c>
      <c r="L1991" s="6">
        <f t="shared" si="156"/>
        <v>42715.347314814811</v>
      </c>
      <c r="M1991" s="15">
        <f t="shared" si="157"/>
        <v>2016</v>
      </c>
      <c r="N1991" t="b">
        <v>0</v>
      </c>
      <c r="O1991">
        <v>1</v>
      </c>
      <c r="P1991" t="b">
        <v>0</v>
      </c>
      <c r="Q1991" s="8">
        <f t="shared" si="158"/>
        <v>0.01</v>
      </c>
      <c r="R1991" s="10">
        <f t="shared" si="159"/>
        <v>50</v>
      </c>
      <c r="S1991" t="s">
        <v>8296</v>
      </c>
      <c r="T1991" t="s">
        <v>8339</v>
      </c>
      <c r="U1991" t="s">
        <v>8351</v>
      </c>
    </row>
    <row r="1992" spans="1:21" ht="43.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s="6">
        <f t="shared" si="155"/>
        <v>42397.862638888888</v>
      </c>
      <c r="L1992" s="6">
        <f t="shared" si="156"/>
        <v>42412.862638888888</v>
      </c>
      <c r="M1992" s="15">
        <f t="shared" si="157"/>
        <v>2016</v>
      </c>
      <c r="N1992" t="b">
        <v>0</v>
      </c>
      <c r="O1992">
        <v>5</v>
      </c>
      <c r="P1992" t="b">
        <v>0</v>
      </c>
      <c r="Q1992" s="8">
        <f t="shared" si="158"/>
        <v>0.16966666666666666</v>
      </c>
      <c r="R1992" s="10">
        <f t="shared" si="159"/>
        <v>101.8</v>
      </c>
      <c r="S1992" t="s">
        <v>8296</v>
      </c>
      <c r="T1992" t="s">
        <v>8339</v>
      </c>
      <c r="U1992" t="s">
        <v>8351</v>
      </c>
    </row>
    <row r="1993" spans="1:21" ht="29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s="6">
        <f t="shared" si="155"/>
        <v>42167.560023148144</v>
      </c>
      <c r="L1993" s="6">
        <f t="shared" si="156"/>
        <v>42188.560023148144</v>
      </c>
      <c r="M1993" s="15">
        <f t="shared" si="157"/>
        <v>2015</v>
      </c>
      <c r="N1993" t="b">
        <v>0</v>
      </c>
      <c r="O1993">
        <v>3</v>
      </c>
      <c r="P1993" t="b">
        <v>0</v>
      </c>
      <c r="Q1993" s="8">
        <f t="shared" si="158"/>
        <v>7.0000000000000007E-2</v>
      </c>
      <c r="R1993" s="10">
        <f t="shared" si="159"/>
        <v>46.666666666666664</v>
      </c>
      <c r="S1993" t="s">
        <v>8296</v>
      </c>
      <c r="T1993" t="s">
        <v>8339</v>
      </c>
      <c r="U1993" t="s">
        <v>8351</v>
      </c>
    </row>
    <row r="1994" spans="1:21" ht="29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s="6">
        <f t="shared" si="155"/>
        <v>42022.810081018521</v>
      </c>
      <c r="L1994" s="6">
        <f t="shared" si="156"/>
        <v>42052.810081018521</v>
      </c>
      <c r="M1994" s="15">
        <f t="shared" si="157"/>
        <v>2015</v>
      </c>
      <c r="N1994" t="b">
        <v>0</v>
      </c>
      <c r="O1994">
        <v>2</v>
      </c>
      <c r="P1994" t="b">
        <v>0</v>
      </c>
      <c r="Q1994" s="8">
        <f t="shared" si="158"/>
        <v>1.3333333333333333E-3</v>
      </c>
      <c r="R1994" s="10">
        <f t="shared" si="159"/>
        <v>1</v>
      </c>
      <c r="S1994" t="s">
        <v>8296</v>
      </c>
      <c r="T1994" t="s">
        <v>8339</v>
      </c>
      <c r="U1994" t="s">
        <v>8351</v>
      </c>
    </row>
    <row r="1995" spans="1:21" ht="43.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s="6">
        <f t="shared" si="155"/>
        <v>42329.255057870367</v>
      </c>
      <c r="L1995" s="6">
        <f t="shared" si="156"/>
        <v>42359.255057870367</v>
      </c>
      <c r="M1995" s="15">
        <f t="shared" si="157"/>
        <v>2015</v>
      </c>
      <c r="N1995" t="b">
        <v>0</v>
      </c>
      <c r="O1995">
        <v>0</v>
      </c>
      <c r="P1995" t="b">
        <v>0</v>
      </c>
      <c r="Q1995" s="8">
        <f t="shared" si="158"/>
        <v>0</v>
      </c>
      <c r="R1995" s="10">
        <f t="shared" si="159"/>
        <v>0</v>
      </c>
      <c r="S1995" t="s">
        <v>8296</v>
      </c>
      <c r="T1995" t="s">
        <v>8339</v>
      </c>
      <c r="U1995" t="s">
        <v>8351</v>
      </c>
    </row>
    <row r="1996" spans="1:21" ht="58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s="6">
        <f t="shared" si="155"/>
        <v>42650.672939814809</v>
      </c>
      <c r="L1996" s="6">
        <f t="shared" si="156"/>
        <v>42710.714606481481</v>
      </c>
      <c r="M1996" s="15">
        <f t="shared" si="157"/>
        <v>2016</v>
      </c>
      <c r="N1996" t="b">
        <v>0</v>
      </c>
      <c r="O1996">
        <v>0</v>
      </c>
      <c r="P1996" t="b">
        <v>0</v>
      </c>
      <c r="Q1996" s="8">
        <f t="shared" si="158"/>
        <v>0</v>
      </c>
      <c r="R1996" s="10">
        <f t="shared" si="159"/>
        <v>0</v>
      </c>
      <c r="S1996" t="s">
        <v>8296</v>
      </c>
      <c r="T1996" t="s">
        <v>8339</v>
      </c>
      <c r="U1996" t="s">
        <v>8351</v>
      </c>
    </row>
    <row r="1997" spans="1:21" ht="43.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s="6">
        <f t="shared" si="155"/>
        <v>42181.568703703706</v>
      </c>
      <c r="L1997" s="6">
        <f t="shared" si="156"/>
        <v>42201.568703703706</v>
      </c>
      <c r="M1997" s="15">
        <f t="shared" si="157"/>
        <v>2015</v>
      </c>
      <c r="N1997" t="b">
        <v>0</v>
      </c>
      <c r="O1997">
        <v>3</v>
      </c>
      <c r="P1997" t="b">
        <v>0</v>
      </c>
      <c r="Q1997" s="8">
        <f t="shared" si="158"/>
        <v>7.8E-2</v>
      </c>
      <c r="R1997" s="10">
        <f t="shared" si="159"/>
        <v>26</v>
      </c>
      <c r="S1997" t="s">
        <v>8296</v>
      </c>
      <c r="T1997" t="s">
        <v>8339</v>
      </c>
      <c r="U1997" t="s">
        <v>8351</v>
      </c>
    </row>
    <row r="1998" spans="1:21" ht="58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s="6">
        <f t="shared" si="155"/>
        <v>41800.486238425925</v>
      </c>
      <c r="L1998" s="6">
        <f t="shared" si="156"/>
        <v>41830.486238425925</v>
      </c>
      <c r="M1998" s="15">
        <f t="shared" si="157"/>
        <v>2014</v>
      </c>
      <c r="N1998" t="b">
        <v>0</v>
      </c>
      <c r="O1998">
        <v>0</v>
      </c>
      <c r="P1998" t="b">
        <v>0</v>
      </c>
      <c r="Q1998" s="8">
        <f t="shared" si="158"/>
        <v>0</v>
      </c>
      <c r="R1998" s="10">
        <f t="shared" si="159"/>
        <v>0</v>
      </c>
      <c r="S1998" t="s">
        <v>8296</v>
      </c>
      <c r="T1998" t="s">
        <v>8339</v>
      </c>
      <c r="U1998" t="s">
        <v>8351</v>
      </c>
    </row>
    <row r="1999" spans="1:21" ht="43.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s="6">
        <f t="shared" si="155"/>
        <v>41847.597361111111</v>
      </c>
      <c r="L1999" s="6">
        <f t="shared" si="156"/>
        <v>41877.597361111111</v>
      </c>
      <c r="M1999" s="15">
        <f t="shared" si="157"/>
        <v>2014</v>
      </c>
      <c r="N1999" t="b">
        <v>0</v>
      </c>
      <c r="O1999">
        <v>0</v>
      </c>
      <c r="P1999" t="b">
        <v>0</v>
      </c>
      <c r="Q1999" s="8">
        <f t="shared" si="158"/>
        <v>0</v>
      </c>
      <c r="R1999" s="10">
        <f t="shared" si="159"/>
        <v>0</v>
      </c>
      <c r="S1999" t="s">
        <v>8296</v>
      </c>
      <c r="T1999" t="s">
        <v>8339</v>
      </c>
      <c r="U1999" t="s">
        <v>8351</v>
      </c>
    </row>
    <row r="2000" spans="1:21" ht="58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s="6">
        <f t="shared" si="155"/>
        <v>41806.785162037035</v>
      </c>
      <c r="L2000" s="6">
        <f t="shared" si="156"/>
        <v>41851.785162037035</v>
      </c>
      <c r="M2000" s="15">
        <f t="shared" si="157"/>
        <v>2014</v>
      </c>
      <c r="N2000" t="b">
        <v>0</v>
      </c>
      <c r="O2000">
        <v>3</v>
      </c>
      <c r="P2000" t="b">
        <v>0</v>
      </c>
      <c r="Q2000" s="8">
        <f t="shared" si="158"/>
        <v>0.26200000000000001</v>
      </c>
      <c r="R2000" s="10">
        <f t="shared" si="159"/>
        <v>218.33333333333334</v>
      </c>
      <c r="S2000" t="s">
        <v>8296</v>
      </c>
      <c r="T2000" t="s">
        <v>8339</v>
      </c>
      <c r="U2000" t="s">
        <v>8351</v>
      </c>
    </row>
    <row r="2001" spans="1:21" ht="43.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s="6">
        <f t="shared" si="155"/>
        <v>41926.149398148147</v>
      </c>
      <c r="L2001" s="6">
        <f t="shared" si="156"/>
        <v>41956.191064814811</v>
      </c>
      <c r="M2001" s="15">
        <f t="shared" si="157"/>
        <v>2014</v>
      </c>
      <c r="N2001" t="b">
        <v>0</v>
      </c>
      <c r="O2001">
        <v>7</v>
      </c>
      <c r="P2001" t="b">
        <v>0</v>
      </c>
      <c r="Q2001" s="8">
        <f t="shared" si="158"/>
        <v>7.6129032258064515E-3</v>
      </c>
      <c r="R2001" s="10">
        <f t="shared" si="159"/>
        <v>33.714285714285715</v>
      </c>
      <c r="S2001" t="s">
        <v>8296</v>
      </c>
      <c r="T2001" t="s">
        <v>8339</v>
      </c>
      <c r="U2001" t="s">
        <v>8351</v>
      </c>
    </row>
    <row r="2002" spans="1:21" ht="43.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s="6">
        <f t="shared" si="155"/>
        <v>42345.618206018517</v>
      </c>
      <c r="L2002" s="6">
        <f t="shared" si="156"/>
        <v>42375.618206018517</v>
      </c>
      <c r="M2002" s="15">
        <f t="shared" si="157"/>
        <v>2015</v>
      </c>
      <c r="N2002" t="b">
        <v>0</v>
      </c>
      <c r="O2002">
        <v>25</v>
      </c>
      <c r="P2002" t="b">
        <v>0</v>
      </c>
      <c r="Q2002" s="8">
        <f t="shared" si="158"/>
        <v>0.125</v>
      </c>
      <c r="R2002" s="10">
        <f t="shared" si="159"/>
        <v>25</v>
      </c>
      <c r="S2002" t="s">
        <v>8296</v>
      </c>
      <c r="T2002" t="s">
        <v>8339</v>
      </c>
      <c r="U2002" t="s">
        <v>8351</v>
      </c>
    </row>
    <row r="2003" spans="1:21" ht="43.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s="6">
        <f t="shared" si="155"/>
        <v>42135.876342592594</v>
      </c>
      <c r="L2003" s="6">
        <f t="shared" si="156"/>
        <v>42167.499999999993</v>
      </c>
      <c r="M2003" s="15">
        <f t="shared" si="157"/>
        <v>2015</v>
      </c>
      <c r="N2003" t="b">
        <v>1</v>
      </c>
      <c r="O2003">
        <v>1637</v>
      </c>
      <c r="P2003" t="b">
        <v>1</v>
      </c>
      <c r="Q2003" s="8">
        <f t="shared" si="158"/>
        <v>3.8212909090909091</v>
      </c>
      <c r="R2003" s="10">
        <f t="shared" si="159"/>
        <v>128.38790470372632</v>
      </c>
      <c r="S2003" t="s">
        <v>8295</v>
      </c>
      <c r="T2003" t="s">
        <v>8320</v>
      </c>
      <c r="U2003" t="s">
        <v>8350</v>
      </c>
    </row>
    <row r="2004" spans="1:21" ht="43.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s="6">
        <f t="shared" si="155"/>
        <v>42728.378969907404</v>
      </c>
      <c r="L2004" s="6">
        <f t="shared" si="156"/>
        <v>42758.378969907404</v>
      </c>
      <c r="M2004" s="15">
        <f t="shared" si="157"/>
        <v>2016</v>
      </c>
      <c r="N2004" t="b">
        <v>1</v>
      </c>
      <c r="O2004">
        <v>1375</v>
      </c>
      <c r="P2004" t="b">
        <v>1</v>
      </c>
      <c r="Q2004" s="8">
        <f t="shared" si="158"/>
        <v>2.1679422000000002</v>
      </c>
      <c r="R2004" s="10">
        <f t="shared" si="159"/>
        <v>78.834261818181815</v>
      </c>
      <c r="S2004" t="s">
        <v>8295</v>
      </c>
      <c r="T2004" t="s">
        <v>8320</v>
      </c>
      <c r="U2004" t="s">
        <v>8350</v>
      </c>
    </row>
    <row r="2005" spans="1:21" ht="58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s="6">
        <f t="shared" si="155"/>
        <v>40346.792268518519</v>
      </c>
      <c r="L2005" s="6">
        <f t="shared" si="156"/>
        <v>40361.625</v>
      </c>
      <c r="M2005" s="15">
        <f t="shared" si="157"/>
        <v>2010</v>
      </c>
      <c r="N2005" t="b">
        <v>1</v>
      </c>
      <c r="O2005">
        <v>17</v>
      </c>
      <c r="P2005" t="b">
        <v>1</v>
      </c>
      <c r="Q2005" s="8">
        <f t="shared" si="158"/>
        <v>3.12</v>
      </c>
      <c r="R2005" s="10">
        <f t="shared" si="159"/>
        <v>91.764705882352942</v>
      </c>
      <c r="S2005" t="s">
        <v>8295</v>
      </c>
      <c r="T2005" t="s">
        <v>8320</v>
      </c>
      <c r="U2005" t="s">
        <v>8350</v>
      </c>
    </row>
    <row r="2006" spans="1:21" ht="43.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s="6">
        <f t="shared" si="155"/>
        <v>41800.271562499998</v>
      </c>
      <c r="L2006" s="6">
        <f t="shared" si="156"/>
        <v>41830.271562499998</v>
      </c>
      <c r="M2006" s="15">
        <f t="shared" si="157"/>
        <v>2014</v>
      </c>
      <c r="N2006" t="b">
        <v>1</v>
      </c>
      <c r="O2006">
        <v>354</v>
      </c>
      <c r="P2006" t="b">
        <v>1</v>
      </c>
      <c r="Q2006" s="8">
        <f t="shared" si="158"/>
        <v>2.3442048</v>
      </c>
      <c r="R2006" s="10">
        <f t="shared" si="159"/>
        <v>331.10237288135596</v>
      </c>
      <c r="S2006" t="s">
        <v>8295</v>
      </c>
      <c r="T2006" t="s">
        <v>8320</v>
      </c>
      <c r="U2006" t="s">
        <v>8350</v>
      </c>
    </row>
    <row r="2007" spans="1:21" ht="43.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s="6">
        <f t="shared" si="155"/>
        <v>41535.479374999995</v>
      </c>
      <c r="L2007" s="6">
        <f t="shared" si="156"/>
        <v>41562.832638888889</v>
      </c>
      <c r="M2007" s="15">
        <f t="shared" si="157"/>
        <v>2013</v>
      </c>
      <c r="N2007" t="b">
        <v>1</v>
      </c>
      <c r="O2007">
        <v>191</v>
      </c>
      <c r="P2007" t="b">
        <v>1</v>
      </c>
      <c r="Q2007" s="8">
        <f t="shared" si="158"/>
        <v>1.236801</v>
      </c>
      <c r="R2007" s="10">
        <f t="shared" si="159"/>
        <v>194.26193717277485</v>
      </c>
      <c r="S2007" t="s">
        <v>8295</v>
      </c>
      <c r="T2007" t="s">
        <v>8320</v>
      </c>
      <c r="U2007" t="s">
        <v>8350</v>
      </c>
    </row>
    <row r="2008" spans="1:21" ht="58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s="6">
        <f t="shared" si="155"/>
        <v>41941.167187499996</v>
      </c>
      <c r="L2008" s="6">
        <f t="shared" si="156"/>
        <v>41976.208854166667</v>
      </c>
      <c r="M2008" s="15">
        <f t="shared" si="157"/>
        <v>2014</v>
      </c>
      <c r="N2008" t="b">
        <v>1</v>
      </c>
      <c r="O2008">
        <v>303</v>
      </c>
      <c r="P2008" t="b">
        <v>1</v>
      </c>
      <c r="Q2008" s="8">
        <f t="shared" si="158"/>
        <v>2.4784000000000002</v>
      </c>
      <c r="R2008" s="10">
        <f t="shared" si="159"/>
        <v>408.97689768976898</v>
      </c>
      <c r="S2008" t="s">
        <v>8295</v>
      </c>
      <c r="T2008" t="s">
        <v>8320</v>
      </c>
      <c r="U2008" t="s">
        <v>8350</v>
      </c>
    </row>
    <row r="2009" spans="1:21" ht="58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s="6">
        <f t="shared" si="155"/>
        <v>40347.504467592589</v>
      </c>
      <c r="L2009" s="6">
        <f t="shared" si="156"/>
        <v>40413.833333333328</v>
      </c>
      <c r="M2009" s="15">
        <f t="shared" si="157"/>
        <v>2010</v>
      </c>
      <c r="N2009" t="b">
        <v>1</v>
      </c>
      <c r="O2009">
        <v>137</v>
      </c>
      <c r="P2009" t="b">
        <v>1</v>
      </c>
      <c r="Q2009" s="8">
        <f t="shared" si="158"/>
        <v>1.157092</v>
      </c>
      <c r="R2009" s="10">
        <f t="shared" si="159"/>
        <v>84.459270072992695</v>
      </c>
      <c r="S2009" t="s">
        <v>8295</v>
      </c>
      <c r="T2009" t="s">
        <v>8320</v>
      </c>
      <c r="U2009" t="s">
        <v>8350</v>
      </c>
    </row>
    <row r="2010" spans="1:21" ht="58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s="6">
        <f t="shared" si="155"/>
        <v>40761.271087962959</v>
      </c>
      <c r="L2010" s="6">
        <f t="shared" si="156"/>
        <v>40805.271087962959</v>
      </c>
      <c r="M2010" s="15">
        <f t="shared" si="157"/>
        <v>2011</v>
      </c>
      <c r="N2010" t="b">
        <v>1</v>
      </c>
      <c r="O2010">
        <v>41</v>
      </c>
      <c r="P2010" t="b">
        <v>1</v>
      </c>
      <c r="Q2010" s="8">
        <f t="shared" si="158"/>
        <v>1.1707484768810599</v>
      </c>
      <c r="R2010" s="10">
        <f t="shared" si="159"/>
        <v>44.853658536585364</v>
      </c>
      <c r="S2010" t="s">
        <v>8295</v>
      </c>
      <c r="T2010" t="s">
        <v>8320</v>
      </c>
      <c r="U2010" t="s">
        <v>8350</v>
      </c>
    </row>
    <row r="2011" spans="1:21" ht="43.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s="6">
        <f t="shared" si="155"/>
        <v>42660.990081018514</v>
      </c>
      <c r="L2011" s="6">
        <f t="shared" si="156"/>
        <v>42697.031747685185</v>
      </c>
      <c r="M2011" s="15">
        <f t="shared" si="157"/>
        <v>2016</v>
      </c>
      <c r="N2011" t="b">
        <v>1</v>
      </c>
      <c r="O2011">
        <v>398</v>
      </c>
      <c r="P2011" t="b">
        <v>1</v>
      </c>
      <c r="Q2011" s="8">
        <f t="shared" si="158"/>
        <v>3.05158</v>
      </c>
      <c r="R2011" s="10">
        <f t="shared" si="159"/>
        <v>383.3643216080402</v>
      </c>
      <c r="S2011" t="s">
        <v>8295</v>
      </c>
      <c r="T2011" t="s">
        <v>8320</v>
      </c>
      <c r="U2011" t="s">
        <v>8350</v>
      </c>
    </row>
    <row r="2012" spans="1:21" ht="29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s="6">
        <f t="shared" si="155"/>
        <v>42570.663090277776</v>
      </c>
      <c r="L2012" s="6">
        <f t="shared" si="156"/>
        <v>42600.663090277776</v>
      </c>
      <c r="M2012" s="15">
        <f t="shared" si="157"/>
        <v>2016</v>
      </c>
      <c r="N2012" t="b">
        <v>1</v>
      </c>
      <c r="O2012">
        <v>1737</v>
      </c>
      <c r="P2012" t="b">
        <v>1</v>
      </c>
      <c r="Q2012" s="8">
        <f t="shared" si="158"/>
        <v>3.2005299999999997</v>
      </c>
      <c r="R2012" s="10">
        <f t="shared" si="159"/>
        <v>55.276856649395505</v>
      </c>
      <c r="S2012" t="s">
        <v>8295</v>
      </c>
      <c r="T2012" t="s">
        <v>8320</v>
      </c>
      <c r="U2012" t="s">
        <v>8350</v>
      </c>
    </row>
    <row r="2013" spans="1:21" ht="43.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s="6">
        <f t="shared" si="155"/>
        <v>42347.025150462963</v>
      </c>
      <c r="L2013" s="6">
        <f t="shared" si="156"/>
        <v>42380.624999999993</v>
      </c>
      <c r="M2013" s="15">
        <f t="shared" si="157"/>
        <v>2015</v>
      </c>
      <c r="N2013" t="b">
        <v>1</v>
      </c>
      <c r="O2013">
        <v>971</v>
      </c>
      <c r="P2013" t="b">
        <v>1</v>
      </c>
      <c r="Q2013" s="8">
        <f t="shared" si="158"/>
        <v>8.1956399999999991</v>
      </c>
      <c r="R2013" s="10">
        <f t="shared" si="159"/>
        <v>422.02059732234807</v>
      </c>
      <c r="S2013" t="s">
        <v>8295</v>
      </c>
      <c r="T2013" t="s">
        <v>8320</v>
      </c>
      <c r="U2013" t="s">
        <v>8350</v>
      </c>
    </row>
    <row r="2014" spans="1:21" ht="43.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s="6">
        <f t="shared" si="155"/>
        <v>42010.488900462959</v>
      </c>
      <c r="L2014" s="6">
        <f t="shared" si="156"/>
        <v>42040.488900462959</v>
      </c>
      <c r="M2014" s="15">
        <f t="shared" si="157"/>
        <v>2015</v>
      </c>
      <c r="N2014" t="b">
        <v>1</v>
      </c>
      <c r="O2014">
        <v>183</v>
      </c>
      <c r="P2014" t="b">
        <v>1</v>
      </c>
      <c r="Q2014" s="8">
        <f t="shared" si="158"/>
        <v>2.3490000000000002</v>
      </c>
      <c r="R2014" s="10">
        <f t="shared" si="159"/>
        <v>64.180327868852459</v>
      </c>
      <c r="S2014" t="s">
        <v>8295</v>
      </c>
      <c r="T2014" t="s">
        <v>8320</v>
      </c>
      <c r="U2014" t="s">
        <v>8350</v>
      </c>
    </row>
    <row r="2015" spans="1:21" ht="58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s="6">
        <f t="shared" si="155"/>
        <v>42499.627476851849</v>
      </c>
      <c r="L2015" s="6">
        <f t="shared" si="156"/>
        <v>42559.627476851849</v>
      </c>
      <c r="M2015" s="15">
        <f t="shared" si="157"/>
        <v>2016</v>
      </c>
      <c r="N2015" t="b">
        <v>1</v>
      </c>
      <c r="O2015">
        <v>4562</v>
      </c>
      <c r="P2015" t="b">
        <v>1</v>
      </c>
      <c r="Q2015" s="8">
        <f t="shared" si="158"/>
        <v>4.9491375</v>
      </c>
      <c r="R2015" s="10">
        <f t="shared" si="159"/>
        <v>173.57781674704077</v>
      </c>
      <c r="S2015" t="s">
        <v>8295</v>
      </c>
      <c r="T2015" t="s">
        <v>8320</v>
      </c>
      <c r="U2015" t="s">
        <v>8350</v>
      </c>
    </row>
    <row r="2016" spans="1:21" ht="43.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s="6">
        <f t="shared" si="155"/>
        <v>41323.881238425922</v>
      </c>
      <c r="L2016" s="6">
        <f t="shared" si="156"/>
        <v>41357.839571759258</v>
      </c>
      <c r="M2016" s="15">
        <f t="shared" si="157"/>
        <v>2013</v>
      </c>
      <c r="N2016" t="b">
        <v>1</v>
      </c>
      <c r="O2016">
        <v>26457</v>
      </c>
      <c r="P2016" t="b">
        <v>1</v>
      </c>
      <c r="Q2016" s="8">
        <f t="shared" si="158"/>
        <v>78.137822333333332</v>
      </c>
      <c r="R2016" s="10">
        <f t="shared" si="159"/>
        <v>88.601680840609291</v>
      </c>
      <c r="S2016" t="s">
        <v>8295</v>
      </c>
      <c r="T2016" t="s">
        <v>8320</v>
      </c>
      <c r="U2016" t="s">
        <v>8350</v>
      </c>
    </row>
    <row r="2017" spans="1:21" ht="43.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s="6">
        <f t="shared" si="155"/>
        <v>40765.543553240735</v>
      </c>
      <c r="L2017" s="6">
        <f t="shared" si="156"/>
        <v>40795.543553240735</v>
      </c>
      <c r="M2017" s="15">
        <f t="shared" si="157"/>
        <v>2011</v>
      </c>
      <c r="N2017" t="b">
        <v>1</v>
      </c>
      <c r="O2017">
        <v>162</v>
      </c>
      <c r="P2017" t="b">
        <v>1</v>
      </c>
      <c r="Q2017" s="8">
        <f t="shared" si="158"/>
        <v>1.1300013888888889</v>
      </c>
      <c r="R2017" s="10">
        <f t="shared" si="159"/>
        <v>50.222283950617282</v>
      </c>
      <c r="S2017" t="s">
        <v>8295</v>
      </c>
      <c r="T2017" t="s">
        <v>8320</v>
      </c>
      <c r="U2017" t="s">
        <v>8350</v>
      </c>
    </row>
    <row r="2018" spans="1:21" ht="29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s="6">
        <f t="shared" si="155"/>
        <v>41312.547442129631</v>
      </c>
      <c r="L2018" s="6">
        <f t="shared" si="156"/>
        <v>41342.547442129631</v>
      </c>
      <c r="M2018" s="15">
        <f t="shared" si="157"/>
        <v>2013</v>
      </c>
      <c r="N2018" t="b">
        <v>1</v>
      </c>
      <c r="O2018">
        <v>479</v>
      </c>
      <c r="P2018" t="b">
        <v>1</v>
      </c>
      <c r="Q2018" s="8">
        <f t="shared" si="158"/>
        <v>9.2154220000000002</v>
      </c>
      <c r="R2018" s="10">
        <f t="shared" si="159"/>
        <v>192.38876826722338</v>
      </c>
      <c r="S2018" t="s">
        <v>8295</v>
      </c>
      <c r="T2018" t="s">
        <v>8320</v>
      </c>
      <c r="U2018" t="s">
        <v>8350</v>
      </c>
    </row>
    <row r="2019" spans="1:21" ht="43.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s="6">
        <f t="shared" si="155"/>
        <v>40960.724016203698</v>
      </c>
      <c r="L2019" s="6">
        <f t="shared" si="156"/>
        <v>40991.833333333328</v>
      </c>
      <c r="M2019" s="15">
        <f t="shared" si="157"/>
        <v>2012</v>
      </c>
      <c r="N2019" t="b">
        <v>1</v>
      </c>
      <c r="O2019">
        <v>426</v>
      </c>
      <c r="P2019" t="b">
        <v>1</v>
      </c>
      <c r="Q2019" s="8">
        <f t="shared" si="158"/>
        <v>1.2510239999999999</v>
      </c>
      <c r="R2019" s="10">
        <f t="shared" si="159"/>
        <v>73.416901408450698</v>
      </c>
      <c r="S2019" t="s">
        <v>8295</v>
      </c>
      <c r="T2019" t="s">
        <v>8320</v>
      </c>
      <c r="U2019" t="s">
        <v>8350</v>
      </c>
    </row>
    <row r="2020" spans="1:21" ht="43.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s="6">
        <f t="shared" si="155"/>
        <v>42199.032511574071</v>
      </c>
      <c r="L2020" s="6">
        <f t="shared" si="156"/>
        <v>42229.032511574071</v>
      </c>
      <c r="M2020" s="15">
        <f t="shared" si="157"/>
        <v>2015</v>
      </c>
      <c r="N2020" t="b">
        <v>1</v>
      </c>
      <c r="O2020">
        <v>450</v>
      </c>
      <c r="P2020" t="b">
        <v>1</v>
      </c>
      <c r="Q2020" s="8">
        <f t="shared" si="158"/>
        <v>1.0224343076923077</v>
      </c>
      <c r="R2020" s="10">
        <f t="shared" si="159"/>
        <v>147.68495555555555</v>
      </c>
      <c r="S2020" t="s">
        <v>8295</v>
      </c>
      <c r="T2020" t="s">
        <v>8320</v>
      </c>
      <c r="U2020" t="s">
        <v>8350</v>
      </c>
    </row>
    <row r="2021" spans="1:21" ht="58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s="6">
        <f t="shared" si="155"/>
        <v>42605.375243055554</v>
      </c>
      <c r="L2021" s="6">
        <f t="shared" si="156"/>
        <v>42635.375243055554</v>
      </c>
      <c r="M2021" s="15">
        <f t="shared" si="157"/>
        <v>2016</v>
      </c>
      <c r="N2021" t="b">
        <v>1</v>
      </c>
      <c r="O2021">
        <v>1780</v>
      </c>
      <c r="P2021" t="b">
        <v>1</v>
      </c>
      <c r="Q2021" s="8">
        <f t="shared" si="158"/>
        <v>4.8490975000000001</v>
      </c>
      <c r="R2021" s="10">
        <f t="shared" si="159"/>
        <v>108.96848314606741</v>
      </c>
      <c r="S2021" t="s">
        <v>8295</v>
      </c>
      <c r="T2021" t="s">
        <v>8320</v>
      </c>
      <c r="U2021" t="s">
        <v>8350</v>
      </c>
    </row>
    <row r="2022" spans="1:21" ht="43.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s="6">
        <f t="shared" si="155"/>
        <v>41736.764166666668</v>
      </c>
      <c r="L2022" s="6">
        <f t="shared" si="156"/>
        <v>41773.62777777778</v>
      </c>
      <c r="M2022" s="15">
        <f t="shared" si="157"/>
        <v>2014</v>
      </c>
      <c r="N2022" t="b">
        <v>1</v>
      </c>
      <c r="O2022">
        <v>122</v>
      </c>
      <c r="P2022" t="b">
        <v>1</v>
      </c>
      <c r="Q2022" s="8">
        <f t="shared" si="158"/>
        <v>1.9233333333333333</v>
      </c>
      <c r="R2022" s="10">
        <f t="shared" si="159"/>
        <v>23.647540983606557</v>
      </c>
      <c r="S2022" t="s">
        <v>8295</v>
      </c>
      <c r="T2022" t="s">
        <v>8320</v>
      </c>
      <c r="U2022" t="s">
        <v>8350</v>
      </c>
    </row>
    <row r="2023" spans="1:21" ht="43.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s="6">
        <f t="shared" si="155"/>
        <v>41860.737233796295</v>
      </c>
      <c r="L2023" s="6">
        <f t="shared" si="156"/>
        <v>41905.737233796295</v>
      </c>
      <c r="M2023" s="15">
        <f t="shared" si="157"/>
        <v>2014</v>
      </c>
      <c r="N2023" t="b">
        <v>1</v>
      </c>
      <c r="O2023">
        <v>95</v>
      </c>
      <c r="P2023" t="b">
        <v>1</v>
      </c>
      <c r="Q2023" s="8">
        <f t="shared" si="158"/>
        <v>2.8109999999999999</v>
      </c>
      <c r="R2023" s="10">
        <f t="shared" si="159"/>
        <v>147.94736842105263</v>
      </c>
      <c r="S2023" t="s">
        <v>8295</v>
      </c>
      <c r="T2023" t="s">
        <v>8320</v>
      </c>
      <c r="U2023" t="s">
        <v>8350</v>
      </c>
    </row>
    <row r="2024" spans="1:21" ht="43.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s="6">
        <f t="shared" si="155"/>
        <v>42502.23578703704</v>
      </c>
      <c r="L2024" s="6">
        <f t="shared" si="156"/>
        <v>42532.23578703704</v>
      </c>
      <c r="M2024" s="15">
        <f t="shared" si="157"/>
        <v>2016</v>
      </c>
      <c r="N2024" t="b">
        <v>1</v>
      </c>
      <c r="O2024">
        <v>325</v>
      </c>
      <c r="P2024" t="b">
        <v>1</v>
      </c>
      <c r="Q2024" s="8">
        <f t="shared" si="158"/>
        <v>1.2513700000000001</v>
      </c>
      <c r="R2024" s="10">
        <f t="shared" si="159"/>
        <v>385.03692307692307</v>
      </c>
      <c r="S2024" t="s">
        <v>8295</v>
      </c>
      <c r="T2024" t="s">
        <v>8320</v>
      </c>
      <c r="U2024" t="s">
        <v>8350</v>
      </c>
    </row>
    <row r="2025" spans="1:21" ht="58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s="6">
        <f t="shared" si="155"/>
        <v>42136.087418981479</v>
      </c>
      <c r="L2025" s="6">
        <f t="shared" si="156"/>
        <v>42166.087418981479</v>
      </c>
      <c r="M2025" s="15">
        <f t="shared" si="157"/>
        <v>2015</v>
      </c>
      <c r="N2025" t="b">
        <v>1</v>
      </c>
      <c r="O2025">
        <v>353</v>
      </c>
      <c r="P2025" t="b">
        <v>1</v>
      </c>
      <c r="Q2025" s="8">
        <f t="shared" si="158"/>
        <v>1.61459</v>
      </c>
      <c r="R2025" s="10">
        <f t="shared" si="159"/>
        <v>457.39093484419266</v>
      </c>
      <c r="S2025" t="s">
        <v>8295</v>
      </c>
      <c r="T2025" t="s">
        <v>8320</v>
      </c>
      <c r="U2025" t="s">
        <v>8350</v>
      </c>
    </row>
    <row r="2026" spans="1:21" ht="43.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s="6">
        <f t="shared" si="155"/>
        <v>41099.633611111109</v>
      </c>
      <c r="L2026" s="6">
        <f t="shared" si="156"/>
        <v>41133.791666666664</v>
      </c>
      <c r="M2026" s="15">
        <f t="shared" si="157"/>
        <v>2012</v>
      </c>
      <c r="N2026" t="b">
        <v>1</v>
      </c>
      <c r="O2026">
        <v>105</v>
      </c>
      <c r="P2026" t="b">
        <v>1</v>
      </c>
      <c r="Q2026" s="8">
        <f t="shared" si="158"/>
        <v>5.8535000000000004</v>
      </c>
      <c r="R2026" s="10">
        <f t="shared" si="159"/>
        <v>222.99047619047619</v>
      </c>
      <c r="S2026" t="s">
        <v>8295</v>
      </c>
      <c r="T2026" t="s">
        <v>8320</v>
      </c>
      <c r="U2026" t="s">
        <v>8350</v>
      </c>
    </row>
    <row r="2027" spans="1:21" ht="43.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s="6">
        <f t="shared" si="155"/>
        <v>42135.851226851846</v>
      </c>
      <c r="L2027" s="6">
        <f t="shared" si="156"/>
        <v>42165.851226851846</v>
      </c>
      <c r="M2027" s="15">
        <f t="shared" si="157"/>
        <v>2015</v>
      </c>
      <c r="N2027" t="b">
        <v>1</v>
      </c>
      <c r="O2027">
        <v>729</v>
      </c>
      <c r="P2027" t="b">
        <v>1</v>
      </c>
      <c r="Q2027" s="8">
        <f t="shared" si="158"/>
        <v>2.0114999999999998</v>
      </c>
      <c r="R2027" s="10">
        <f t="shared" si="159"/>
        <v>220.74074074074073</v>
      </c>
      <c r="S2027" t="s">
        <v>8295</v>
      </c>
      <c r="T2027" t="s">
        <v>8320</v>
      </c>
      <c r="U2027" t="s">
        <v>8350</v>
      </c>
    </row>
    <row r="2028" spans="1:21" ht="29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s="6">
        <f t="shared" si="155"/>
        <v>41704.402604166666</v>
      </c>
      <c r="L2028" s="6">
        <f t="shared" si="156"/>
        <v>41749.832638888889</v>
      </c>
      <c r="M2028" s="15">
        <f t="shared" si="157"/>
        <v>2014</v>
      </c>
      <c r="N2028" t="b">
        <v>1</v>
      </c>
      <c r="O2028">
        <v>454</v>
      </c>
      <c r="P2028" t="b">
        <v>1</v>
      </c>
      <c r="Q2028" s="8">
        <f t="shared" si="158"/>
        <v>1.3348307999999998</v>
      </c>
      <c r="R2028" s="10">
        <f t="shared" si="159"/>
        <v>73.503898678414089</v>
      </c>
      <c r="S2028" t="s">
        <v>8295</v>
      </c>
      <c r="T2028" t="s">
        <v>8320</v>
      </c>
      <c r="U2028" t="s">
        <v>8350</v>
      </c>
    </row>
    <row r="2029" spans="1:21" ht="43.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s="6">
        <f t="shared" si="155"/>
        <v>42048.480543981474</v>
      </c>
      <c r="L2029" s="6">
        <f t="shared" si="156"/>
        <v>42093.438877314817</v>
      </c>
      <c r="M2029" s="15">
        <f t="shared" si="157"/>
        <v>2015</v>
      </c>
      <c r="N2029" t="b">
        <v>1</v>
      </c>
      <c r="O2029">
        <v>539</v>
      </c>
      <c r="P2029" t="b">
        <v>1</v>
      </c>
      <c r="Q2029" s="8">
        <f t="shared" si="158"/>
        <v>1.2024900000000001</v>
      </c>
      <c r="R2029" s="10">
        <f t="shared" si="159"/>
        <v>223.09647495361781</v>
      </c>
      <c r="S2029" t="s">
        <v>8295</v>
      </c>
      <c r="T2029" t="s">
        <v>8320</v>
      </c>
      <c r="U2029" t="s">
        <v>8350</v>
      </c>
    </row>
    <row r="2030" spans="1:21" ht="29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s="6">
        <f t="shared" si="155"/>
        <v>40215.585717592592</v>
      </c>
      <c r="L2030" s="6">
        <f t="shared" si="156"/>
        <v>40252.579861111109</v>
      </c>
      <c r="M2030" s="15">
        <f t="shared" si="157"/>
        <v>2010</v>
      </c>
      <c r="N2030" t="b">
        <v>1</v>
      </c>
      <c r="O2030">
        <v>79</v>
      </c>
      <c r="P2030" t="b">
        <v>1</v>
      </c>
      <c r="Q2030" s="8">
        <f t="shared" si="158"/>
        <v>1.2616666666666667</v>
      </c>
      <c r="R2030" s="10">
        <f t="shared" si="159"/>
        <v>47.911392405063289</v>
      </c>
      <c r="S2030" t="s">
        <v>8295</v>
      </c>
      <c r="T2030" t="s">
        <v>8320</v>
      </c>
      <c r="U2030" t="s">
        <v>8350</v>
      </c>
    </row>
    <row r="2031" spans="1:21" ht="43.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s="6">
        <f t="shared" si="155"/>
        <v>41847.688437500001</v>
      </c>
      <c r="L2031" s="6">
        <f t="shared" si="156"/>
        <v>41877.688437500001</v>
      </c>
      <c r="M2031" s="15">
        <f t="shared" si="157"/>
        <v>2014</v>
      </c>
      <c r="N2031" t="b">
        <v>1</v>
      </c>
      <c r="O2031">
        <v>94</v>
      </c>
      <c r="P2031" t="b">
        <v>1</v>
      </c>
      <c r="Q2031" s="8">
        <f t="shared" si="158"/>
        <v>3.6120000000000001</v>
      </c>
      <c r="R2031" s="10">
        <f t="shared" si="159"/>
        <v>96.063829787234042</v>
      </c>
      <c r="S2031" t="s">
        <v>8295</v>
      </c>
      <c r="T2031" t="s">
        <v>8320</v>
      </c>
      <c r="U2031" t="s">
        <v>8350</v>
      </c>
    </row>
    <row r="2032" spans="1:21" ht="43.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s="6">
        <f t="shared" si="155"/>
        <v>41212.663148148145</v>
      </c>
      <c r="L2032" s="6">
        <f t="shared" si="156"/>
        <v>41242.663148148145</v>
      </c>
      <c r="M2032" s="15">
        <f t="shared" si="157"/>
        <v>2012</v>
      </c>
      <c r="N2032" t="b">
        <v>1</v>
      </c>
      <c r="O2032">
        <v>625</v>
      </c>
      <c r="P2032" t="b">
        <v>1</v>
      </c>
      <c r="Q2032" s="8">
        <f t="shared" si="158"/>
        <v>2.26239013671875</v>
      </c>
      <c r="R2032" s="10">
        <f t="shared" si="159"/>
        <v>118.6144</v>
      </c>
      <c r="S2032" t="s">
        <v>8295</v>
      </c>
      <c r="T2032" t="s">
        <v>8320</v>
      </c>
      <c r="U2032" t="s">
        <v>8350</v>
      </c>
    </row>
    <row r="2033" spans="1:21" ht="43.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s="6">
        <f t="shared" si="155"/>
        <v>41974.995983796289</v>
      </c>
      <c r="L2033" s="6">
        <f t="shared" si="156"/>
        <v>42012.708333333336</v>
      </c>
      <c r="M2033" s="15">
        <f t="shared" si="157"/>
        <v>2014</v>
      </c>
      <c r="N2033" t="b">
        <v>1</v>
      </c>
      <c r="O2033">
        <v>508</v>
      </c>
      <c r="P2033" t="b">
        <v>1</v>
      </c>
      <c r="Q2033" s="8">
        <f t="shared" si="158"/>
        <v>1.2035</v>
      </c>
      <c r="R2033" s="10">
        <f t="shared" si="159"/>
        <v>118.45472440944881</v>
      </c>
      <c r="S2033" t="s">
        <v>8295</v>
      </c>
      <c r="T2033" t="s">
        <v>8320</v>
      </c>
      <c r="U2033" t="s">
        <v>8350</v>
      </c>
    </row>
    <row r="2034" spans="1:21" ht="43.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s="6">
        <f t="shared" si="155"/>
        <v>42689.23233796296</v>
      </c>
      <c r="L2034" s="6">
        <f t="shared" si="156"/>
        <v>42718.874999999993</v>
      </c>
      <c r="M2034" s="15">
        <f t="shared" si="157"/>
        <v>2016</v>
      </c>
      <c r="N2034" t="b">
        <v>1</v>
      </c>
      <c r="O2034">
        <v>531</v>
      </c>
      <c r="P2034" t="b">
        <v>1</v>
      </c>
      <c r="Q2034" s="8">
        <f t="shared" si="158"/>
        <v>3.0418799999999999</v>
      </c>
      <c r="R2034" s="10">
        <f t="shared" si="159"/>
        <v>143.21468926553672</v>
      </c>
      <c r="S2034" t="s">
        <v>8295</v>
      </c>
      <c r="T2034" t="s">
        <v>8320</v>
      </c>
      <c r="U2034" t="s">
        <v>8350</v>
      </c>
    </row>
    <row r="2035" spans="1:21" ht="58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s="6">
        <f t="shared" si="155"/>
        <v>41724.749050925922</v>
      </c>
      <c r="L2035" s="6">
        <f t="shared" si="156"/>
        <v>41754.749050925922</v>
      </c>
      <c r="M2035" s="15">
        <f t="shared" si="157"/>
        <v>2014</v>
      </c>
      <c r="N2035" t="b">
        <v>1</v>
      </c>
      <c r="O2035">
        <v>158</v>
      </c>
      <c r="P2035" t="b">
        <v>1</v>
      </c>
      <c r="Q2035" s="8">
        <f t="shared" si="158"/>
        <v>1.7867599999999999</v>
      </c>
      <c r="R2035" s="10">
        <f t="shared" si="159"/>
        <v>282.71518987341773</v>
      </c>
      <c r="S2035" t="s">
        <v>8295</v>
      </c>
      <c r="T2035" t="s">
        <v>8320</v>
      </c>
      <c r="U2035" t="s">
        <v>8350</v>
      </c>
    </row>
    <row r="2036" spans="1:21" ht="58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s="6">
        <f t="shared" si="155"/>
        <v>42075.796678240738</v>
      </c>
      <c r="L2036" s="6">
        <f t="shared" si="156"/>
        <v>42130.956944444442</v>
      </c>
      <c r="M2036" s="15">
        <f t="shared" si="157"/>
        <v>2015</v>
      </c>
      <c r="N2036" t="b">
        <v>1</v>
      </c>
      <c r="O2036">
        <v>508</v>
      </c>
      <c r="P2036" t="b">
        <v>1</v>
      </c>
      <c r="Q2036" s="8">
        <f t="shared" si="158"/>
        <v>3.868199871794872</v>
      </c>
      <c r="R2036" s="10">
        <f t="shared" si="159"/>
        <v>593.93620078740162</v>
      </c>
      <c r="S2036" t="s">
        <v>8295</v>
      </c>
      <c r="T2036" t="s">
        <v>8320</v>
      </c>
      <c r="U2036" t="s">
        <v>8350</v>
      </c>
    </row>
    <row r="2037" spans="1:21" ht="58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s="6">
        <f t="shared" si="155"/>
        <v>42311.29174768518</v>
      </c>
      <c r="L2037" s="6">
        <f t="shared" si="156"/>
        <v>42356.708333333336</v>
      </c>
      <c r="M2037" s="15">
        <f t="shared" si="157"/>
        <v>2015</v>
      </c>
      <c r="N2037" t="b">
        <v>1</v>
      </c>
      <c r="O2037">
        <v>644</v>
      </c>
      <c r="P2037" t="b">
        <v>1</v>
      </c>
      <c r="Q2037" s="8">
        <f t="shared" si="158"/>
        <v>2.1103642500000004</v>
      </c>
      <c r="R2037" s="10">
        <f t="shared" si="159"/>
        <v>262.15704968944101</v>
      </c>
      <c r="S2037" t="s">
        <v>8295</v>
      </c>
      <c r="T2037" t="s">
        <v>8320</v>
      </c>
      <c r="U2037" t="s">
        <v>8350</v>
      </c>
    </row>
    <row r="2038" spans="1:21" ht="43.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s="6">
        <f t="shared" si="155"/>
        <v>41738.531469907401</v>
      </c>
      <c r="L2038" s="6">
        <f t="shared" si="156"/>
        <v>41768.531469907401</v>
      </c>
      <c r="M2038" s="15">
        <f t="shared" si="157"/>
        <v>2014</v>
      </c>
      <c r="N2038" t="b">
        <v>1</v>
      </c>
      <c r="O2038">
        <v>848</v>
      </c>
      <c r="P2038" t="b">
        <v>1</v>
      </c>
      <c r="Q2038" s="8">
        <f t="shared" si="158"/>
        <v>1.3166833333333334</v>
      </c>
      <c r="R2038" s="10">
        <f t="shared" si="159"/>
        <v>46.580778301886795</v>
      </c>
      <c r="S2038" t="s">
        <v>8295</v>
      </c>
      <c r="T2038" t="s">
        <v>8320</v>
      </c>
      <c r="U2038" t="s">
        <v>8350</v>
      </c>
    </row>
    <row r="2039" spans="1:21" ht="43.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s="6">
        <f t="shared" si="155"/>
        <v>41577.876770833333</v>
      </c>
      <c r="L2039" s="6">
        <f t="shared" si="156"/>
        <v>41637.918437499997</v>
      </c>
      <c r="M2039" s="15">
        <f t="shared" si="157"/>
        <v>2013</v>
      </c>
      <c r="N2039" t="b">
        <v>1</v>
      </c>
      <c r="O2039">
        <v>429</v>
      </c>
      <c r="P2039" t="b">
        <v>1</v>
      </c>
      <c r="Q2039" s="8">
        <f t="shared" si="158"/>
        <v>3.0047639999999998</v>
      </c>
      <c r="R2039" s="10">
        <f t="shared" si="159"/>
        <v>70.041118881118877</v>
      </c>
      <c r="S2039" t="s">
        <v>8295</v>
      </c>
      <c r="T2039" t="s">
        <v>8320</v>
      </c>
      <c r="U2039" t="s">
        <v>8350</v>
      </c>
    </row>
    <row r="2040" spans="1:21" ht="43.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s="6">
        <f t="shared" si="155"/>
        <v>41423.937743055554</v>
      </c>
      <c r="L2040" s="6">
        <f t="shared" si="156"/>
        <v>41456.416666666664</v>
      </c>
      <c r="M2040" s="15">
        <f t="shared" si="157"/>
        <v>2013</v>
      </c>
      <c r="N2040" t="b">
        <v>1</v>
      </c>
      <c r="O2040">
        <v>204</v>
      </c>
      <c r="P2040" t="b">
        <v>1</v>
      </c>
      <c r="Q2040" s="8">
        <f t="shared" si="158"/>
        <v>4.2051249999999998</v>
      </c>
      <c r="R2040" s="10">
        <f t="shared" si="159"/>
        <v>164.90686274509804</v>
      </c>
      <c r="S2040" t="s">
        <v>8295</v>
      </c>
      <c r="T2040" t="s">
        <v>8320</v>
      </c>
      <c r="U2040" t="s">
        <v>8350</v>
      </c>
    </row>
    <row r="2041" spans="1:21" ht="43.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s="6">
        <f t="shared" si="155"/>
        <v>42675.10561342592</v>
      </c>
      <c r="L2041" s="6">
        <f t="shared" si="156"/>
        <v>42704.874305555553</v>
      </c>
      <c r="M2041" s="15">
        <f t="shared" si="157"/>
        <v>2016</v>
      </c>
      <c r="N2041" t="b">
        <v>1</v>
      </c>
      <c r="O2041">
        <v>379</v>
      </c>
      <c r="P2041" t="b">
        <v>1</v>
      </c>
      <c r="Q2041" s="8">
        <f t="shared" si="158"/>
        <v>1.362168</v>
      </c>
      <c r="R2041" s="10">
        <f t="shared" si="159"/>
        <v>449.26385224274406</v>
      </c>
      <c r="S2041" t="s">
        <v>8295</v>
      </c>
      <c r="T2041" t="s">
        <v>8320</v>
      </c>
      <c r="U2041" t="s">
        <v>8350</v>
      </c>
    </row>
    <row r="2042" spans="1:21" ht="29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s="6">
        <f t="shared" si="155"/>
        <v>41578.593784722216</v>
      </c>
      <c r="L2042" s="6">
        <f t="shared" si="156"/>
        <v>41593.635451388887</v>
      </c>
      <c r="M2042" s="15">
        <f t="shared" si="157"/>
        <v>2013</v>
      </c>
      <c r="N2042" t="b">
        <v>1</v>
      </c>
      <c r="O2042">
        <v>271</v>
      </c>
      <c r="P2042" t="b">
        <v>1</v>
      </c>
      <c r="Q2042" s="8">
        <f t="shared" si="158"/>
        <v>2.4817133333333334</v>
      </c>
      <c r="R2042" s="10">
        <f t="shared" si="159"/>
        <v>27.472841328413285</v>
      </c>
      <c r="S2042" t="s">
        <v>8295</v>
      </c>
      <c r="T2042" t="s">
        <v>8320</v>
      </c>
      <c r="U2042" t="s">
        <v>8350</v>
      </c>
    </row>
    <row r="2043" spans="1:21" ht="43.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s="6">
        <f t="shared" si="155"/>
        <v>42654.192442129628</v>
      </c>
      <c r="L2043" s="6">
        <f t="shared" si="156"/>
        <v>42684.234108796292</v>
      </c>
      <c r="M2043" s="15">
        <f t="shared" si="157"/>
        <v>2016</v>
      </c>
      <c r="N2043" t="b">
        <v>0</v>
      </c>
      <c r="O2043">
        <v>120</v>
      </c>
      <c r="P2043" t="b">
        <v>1</v>
      </c>
      <c r="Q2043" s="8">
        <f t="shared" si="158"/>
        <v>1.8186315789473684</v>
      </c>
      <c r="R2043" s="10">
        <f t="shared" si="159"/>
        <v>143.97499999999999</v>
      </c>
      <c r="S2043" t="s">
        <v>8295</v>
      </c>
      <c r="T2043" t="s">
        <v>8320</v>
      </c>
      <c r="U2043" t="s">
        <v>8350</v>
      </c>
    </row>
    <row r="2044" spans="1:21" ht="43.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s="6">
        <f t="shared" si="155"/>
        <v>42331.374699074069</v>
      </c>
      <c r="L2044" s="6">
        <f t="shared" si="156"/>
        <v>42391.374699074069</v>
      </c>
      <c r="M2044" s="15">
        <f t="shared" si="157"/>
        <v>2015</v>
      </c>
      <c r="N2044" t="b">
        <v>0</v>
      </c>
      <c r="O2044">
        <v>140</v>
      </c>
      <c r="P2044" t="b">
        <v>1</v>
      </c>
      <c r="Q2044" s="8">
        <f t="shared" si="158"/>
        <v>1.2353000000000001</v>
      </c>
      <c r="R2044" s="10">
        <f t="shared" si="159"/>
        <v>88.23571428571428</v>
      </c>
      <c r="S2044" t="s">
        <v>8295</v>
      </c>
      <c r="T2044" t="s">
        <v>8320</v>
      </c>
      <c r="U2044" t="s">
        <v>8350</v>
      </c>
    </row>
    <row r="2045" spans="1:21" ht="58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s="6">
        <f t="shared" si="155"/>
        <v>42660.843483796292</v>
      </c>
      <c r="L2045" s="6">
        <f t="shared" si="156"/>
        <v>42714.874305555553</v>
      </c>
      <c r="M2045" s="15">
        <f t="shared" si="157"/>
        <v>2016</v>
      </c>
      <c r="N2045" t="b">
        <v>0</v>
      </c>
      <c r="O2045">
        <v>193</v>
      </c>
      <c r="P2045" t="b">
        <v>1</v>
      </c>
      <c r="Q2045" s="8">
        <f t="shared" si="158"/>
        <v>5.0620938628158845</v>
      </c>
      <c r="R2045" s="10">
        <f t="shared" si="159"/>
        <v>36.326424870466319</v>
      </c>
      <c r="S2045" t="s">
        <v>8295</v>
      </c>
      <c r="T2045" t="s">
        <v>8320</v>
      </c>
      <c r="U2045" t="s">
        <v>8350</v>
      </c>
    </row>
    <row r="2046" spans="1:21" ht="43.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s="6">
        <f t="shared" si="155"/>
        <v>42138.350856481477</v>
      </c>
      <c r="L2046" s="6">
        <f t="shared" si="156"/>
        <v>42168.350856481477</v>
      </c>
      <c r="M2046" s="15">
        <f t="shared" si="157"/>
        <v>2015</v>
      </c>
      <c r="N2046" t="b">
        <v>0</v>
      </c>
      <c r="O2046">
        <v>180</v>
      </c>
      <c r="P2046" t="b">
        <v>1</v>
      </c>
      <c r="Q2046" s="8">
        <f t="shared" si="158"/>
        <v>1.0821333333333334</v>
      </c>
      <c r="R2046" s="10">
        <f t="shared" si="159"/>
        <v>90.177777777777777</v>
      </c>
      <c r="S2046" t="s">
        <v>8295</v>
      </c>
      <c r="T2046" t="s">
        <v>8320</v>
      </c>
      <c r="U2046" t="s">
        <v>8350</v>
      </c>
    </row>
    <row r="2047" spans="1:21" ht="58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s="6">
        <f t="shared" si="155"/>
        <v>41068.755173611113</v>
      </c>
      <c r="L2047" s="6">
        <f t="shared" si="156"/>
        <v>41098.755173611113</v>
      </c>
      <c r="M2047" s="15">
        <f t="shared" si="157"/>
        <v>2012</v>
      </c>
      <c r="N2047" t="b">
        <v>0</v>
      </c>
      <c r="O2047">
        <v>263</v>
      </c>
      <c r="P2047" t="b">
        <v>1</v>
      </c>
      <c r="Q2047" s="8">
        <f t="shared" si="158"/>
        <v>8.1918387755102042</v>
      </c>
      <c r="R2047" s="10">
        <f t="shared" si="159"/>
        <v>152.62361216730039</v>
      </c>
      <c r="S2047" t="s">
        <v>8295</v>
      </c>
      <c r="T2047" t="s">
        <v>8320</v>
      </c>
      <c r="U2047" t="s">
        <v>8350</v>
      </c>
    </row>
    <row r="2048" spans="1:21" ht="43.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s="6">
        <f t="shared" si="155"/>
        <v>41386.838472222218</v>
      </c>
      <c r="L2048" s="6">
        <f t="shared" si="156"/>
        <v>41416.838472222218</v>
      </c>
      <c r="M2048" s="15">
        <f t="shared" si="157"/>
        <v>2013</v>
      </c>
      <c r="N2048" t="b">
        <v>0</v>
      </c>
      <c r="O2048">
        <v>217</v>
      </c>
      <c r="P2048" t="b">
        <v>1</v>
      </c>
      <c r="Q2048" s="8">
        <f t="shared" si="158"/>
        <v>1.2110000000000001</v>
      </c>
      <c r="R2048" s="10">
        <f t="shared" si="159"/>
        <v>55.806451612903224</v>
      </c>
      <c r="S2048" t="s">
        <v>8295</v>
      </c>
      <c r="T2048" t="s">
        <v>8320</v>
      </c>
      <c r="U2048" t="s">
        <v>8350</v>
      </c>
    </row>
    <row r="2049" spans="1:21" ht="43.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s="6">
        <f t="shared" si="155"/>
        <v>42081.570254629631</v>
      </c>
      <c r="L2049" s="6">
        <f t="shared" si="156"/>
        <v>42110.666666666664</v>
      </c>
      <c r="M2049" s="15">
        <f t="shared" si="157"/>
        <v>2015</v>
      </c>
      <c r="N2049" t="b">
        <v>0</v>
      </c>
      <c r="O2049">
        <v>443</v>
      </c>
      <c r="P2049" t="b">
        <v>1</v>
      </c>
      <c r="Q2049" s="8">
        <f t="shared" si="158"/>
        <v>1.0299897959183673</v>
      </c>
      <c r="R2049" s="10">
        <f t="shared" si="159"/>
        <v>227.85327313769753</v>
      </c>
      <c r="S2049" t="s">
        <v>8295</v>
      </c>
      <c r="T2049" t="s">
        <v>8320</v>
      </c>
      <c r="U2049" t="s">
        <v>8350</v>
      </c>
    </row>
    <row r="2050" spans="1:21" ht="43.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s="6">
        <f t="shared" si="155"/>
        <v>41387.318182870367</v>
      </c>
      <c r="L2050" s="6">
        <f t="shared" si="156"/>
        <v>41417.318182870367</v>
      </c>
      <c r="M2050" s="15">
        <f t="shared" si="157"/>
        <v>2013</v>
      </c>
      <c r="N2050" t="b">
        <v>0</v>
      </c>
      <c r="O2050">
        <v>1373</v>
      </c>
      <c r="P2050" t="b">
        <v>1</v>
      </c>
      <c r="Q2050" s="8">
        <f t="shared" si="158"/>
        <v>1.4833229411764706</v>
      </c>
      <c r="R2050" s="10">
        <f t="shared" si="159"/>
        <v>91.82989803350327</v>
      </c>
      <c r="S2050" t="s">
        <v>8295</v>
      </c>
      <c r="T2050" t="s">
        <v>8320</v>
      </c>
      <c r="U2050" t="s">
        <v>8350</v>
      </c>
    </row>
    <row r="2051" spans="1:21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s="6">
        <f t="shared" ref="K2051:K2114" si="160">(J2051/86400)+25569+(-8/24)</f>
        <v>41575.194016203699</v>
      </c>
      <c r="L2051" s="6">
        <f t="shared" ref="L2051:L2114" si="161">(I2051/86400)+25569+(-8/24)</f>
        <v>41610.624305555553</v>
      </c>
      <c r="M2051" s="15">
        <f t="shared" ref="M2051:M2114" si="162">YEAR(K2051)</f>
        <v>2013</v>
      </c>
      <c r="N2051" t="b">
        <v>0</v>
      </c>
      <c r="O2051">
        <v>742</v>
      </c>
      <c r="P2051" t="b">
        <v>1</v>
      </c>
      <c r="Q2051" s="8">
        <f t="shared" ref="Q2051:Q2114" si="163">E2051/D2051</f>
        <v>1.2019070000000001</v>
      </c>
      <c r="R2051" s="10">
        <f t="shared" ref="R2051:R2114" si="164">IFERROR(E2051/O2051,0)</f>
        <v>80.991037735849048</v>
      </c>
      <c r="S2051" t="s">
        <v>8295</v>
      </c>
      <c r="T2051" t="s">
        <v>8320</v>
      </c>
      <c r="U2051" t="s">
        <v>8350</v>
      </c>
    </row>
    <row r="2052" spans="1:21" ht="43.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s="6">
        <f t="shared" si="160"/>
        <v>42114.738171296289</v>
      </c>
      <c r="L2052" s="6">
        <f t="shared" si="161"/>
        <v>42154.738171296289</v>
      </c>
      <c r="M2052" s="15">
        <f t="shared" si="162"/>
        <v>2015</v>
      </c>
      <c r="N2052" t="b">
        <v>0</v>
      </c>
      <c r="O2052">
        <v>170</v>
      </c>
      <c r="P2052" t="b">
        <v>1</v>
      </c>
      <c r="Q2052" s="8">
        <f t="shared" si="163"/>
        <v>4.7327000000000004</v>
      </c>
      <c r="R2052" s="10">
        <f t="shared" si="164"/>
        <v>278.39411764705881</v>
      </c>
      <c r="S2052" t="s">
        <v>8295</v>
      </c>
      <c r="T2052" t="s">
        <v>8320</v>
      </c>
      <c r="U2052" t="s">
        <v>8350</v>
      </c>
    </row>
    <row r="2053" spans="1:21" ht="58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s="6">
        <f t="shared" si="160"/>
        <v>41603.689085648148</v>
      </c>
      <c r="L2053" s="6">
        <f t="shared" si="161"/>
        <v>41633.689085648148</v>
      </c>
      <c r="M2053" s="15">
        <f t="shared" si="162"/>
        <v>2013</v>
      </c>
      <c r="N2053" t="b">
        <v>0</v>
      </c>
      <c r="O2053">
        <v>242</v>
      </c>
      <c r="P2053" t="b">
        <v>1</v>
      </c>
      <c r="Q2053" s="8">
        <f t="shared" si="163"/>
        <v>1.303625</v>
      </c>
      <c r="R2053" s="10">
        <f t="shared" si="164"/>
        <v>43.095041322314053</v>
      </c>
      <c r="S2053" t="s">
        <v>8295</v>
      </c>
      <c r="T2053" t="s">
        <v>8320</v>
      </c>
      <c r="U2053" t="s">
        <v>8350</v>
      </c>
    </row>
    <row r="2054" spans="1:21" ht="43.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s="6">
        <f t="shared" si="160"/>
        <v>42374.750613425924</v>
      </c>
      <c r="L2054" s="6">
        <f t="shared" si="161"/>
        <v>42419.750613425924</v>
      </c>
      <c r="M2054" s="15">
        <f t="shared" si="162"/>
        <v>2016</v>
      </c>
      <c r="N2054" t="b">
        <v>0</v>
      </c>
      <c r="O2054">
        <v>541</v>
      </c>
      <c r="P2054" t="b">
        <v>1</v>
      </c>
      <c r="Q2054" s="8">
        <f t="shared" si="163"/>
        <v>3.5304799999999998</v>
      </c>
      <c r="R2054" s="10">
        <f t="shared" si="164"/>
        <v>326.29205175600737</v>
      </c>
      <c r="S2054" t="s">
        <v>8295</v>
      </c>
      <c r="T2054" t="s">
        <v>8320</v>
      </c>
      <c r="U2054" t="s">
        <v>8350</v>
      </c>
    </row>
    <row r="2055" spans="1:21" ht="43.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s="6">
        <f t="shared" si="160"/>
        <v>42303.284155092588</v>
      </c>
      <c r="L2055" s="6">
        <f t="shared" si="161"/>
        <v>42333.325821759259</v>
      </c>
      <c r="M2055" s="15">
        <f t="shared" si="162"/>
        <v>2015</v>
      </c>
      <c r="N2055" t="b">
        <v>0</v>
      </c>
      <c r="O2055">
        <v>121</v>
      </c>
      <c r="P2055" t="b">
        <v>1</v>
      </c>
      <c r="Q2055" s="8">
        <f t="shared" si="163"/>
        <v>1.0102</v>
      </c>
      <c r="R2055" s="10">
        <f t="shared" si="164"/>
        <v>41.743801652892564</v>
      </c>
      <c r="S2055" t="s">
        <v>8295</v>
      </c>
      <c r="T2055" t="s">
        <v>8320</v>
      </c>
      <c r="U2055" t="s">
        <v>8350</v>
      </c>
    </row>
    <row r="2056" spans="1:21" ht="43.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s="6">
        <f t="shared" si="160"/>
        <v>41731.187615740739</v>
      </c>
      <c r="L2056" s="6">
        <f t="shared" si="161"/>
        <v>41761.187615740739</v>
      </c>
      <c r="M2056" s="15">
        <f t="shared" si="162"/>
        <v>2014</v>
      </c>
      <c r="N2056" t="b">
        <v>0</v>
      </c>
      <c r="O2056">
        <v>621</v>
      </c>
      <c r="P2056" t="b">
        <v>1</v>
      </c>
      <c r="Q2056" s="8">
        <f t="shared" si="163"/>
        <v>1.1359142857142857</v>
      </c>
      <c r="R2056" s="10">
        <f t="shared" si="164"/>
        <v>64.020933977455712</v>
      </c>
      <c r="S2056" t="s">
        <v>8295</v>
      </c>
      <c r="T2056" t="s">
        <v>8320</v>
      </c>
      <c r="U2056" t="s">
        <v>8350</v>
      </c>
    </row>
    <row r="2057" spans="1:21" ht="43.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s="6">
        <f t="shared" si="160"/>
        <v>41946.340775462959</v>
      </c>
      <c r="L2057" s="6">
        <f t="shared" si="161"/>
        <v>41975.833333333336</v>
      </c>
      <c r="M2057" s="15">
        <f t="shared" si="162"/>
        <v>2014</v>
      </c>
      <c r="N2057" t="b">
        <v>0</v>
      </c>
      <c r="O2057">
        <v>101</v>
      </c>
      <c r="P2057" t="b">
        <v>1</v>
      </c>
      <c r="Q2057" s="8">
        <f t="shared" si="163"/>
        <v>1.6741666666666666</v>
      </c>
      <c r="R2057" s="10">
        <f t="shared" si="164"/>
        <v>99.455445544554451</v>
      </c>
      <c r="S2057" t="s">
        <v>8295</v>
      </c>
      <c r="T2057" t="s">
        <v>8320</v>
      </c>
      <c r="U2057" t="s">
        <v>8350</v>
      </c>
    </row>
    <row r="2058" spans="1:21" ht="43.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s="6">
        <f t="shared" si="160"/>
        <v>41351.427569444444</v>
      </c>
      <c r="L2058" s="6">
        <f t="shared" si="161"/>
        <v>41381.427569444444</v>
      </c>
      <c r="M2058" s="15">
        <f t="shared" si="162"/>
        <v>2013</v>
      </c>
      <c r="N2058" t="b">
        <v>0</v>
      </c>
      <c r="O2058">
        <v>554</v>
      </c>
      <c r="P2058" t="b">
        <v>1</v>
      </c>
      <c r="Q2058" s="8">
        <f t="shared" si="163"/>
        <v>1.5345200000000001</v>
      </c>
      <c r="R2058" s="10">
        <f t="shared" si="164"/>
        <v>138.49458483754512</v>
      </c>
      <c r="S2058" t="s">
        <v>8295</v>
      </c>
      <c r="T2058" t="s">
        <v>8320</v>
      </c>
      <c r="U2058" t="s">
        <v>8350</v>
      </c>
    </row>
    <row r="2059" spans="1:21" ht="58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s="6">
        <f t="shared" si="160"/>
        <v>42396.161249999997</v>
      </c>
      <c r="L2059" s="6">
        <f t="shared" si="161"/>
        <v>42426.161249999997</v>
      </c>
      <c r="M2059" s="15">
        <f t="shared" si="162"/>
        <v>2016</v>
      </c>
      <c r="N2059" t="b">
        <v>0</v>
      </c>
      <c r="O2059">
        <v>666</v>
      </c>
      <c r="P2059" t="b">
        <v>1</v>
      </c>
      <c r="Q2059" s="8">
        <f t="shared" si="163"/>
        <v>2.022322</v>
      </c>
      <c r="R2059" s="10">
        <f t="shared" si="164"/>
        <v>45.547792792792798</v>
      </c>
      <c r="S2059" t="s">
        <v>8295</v>
      </c>
      <c r="T2059" t="s">
        <v>8320</v>
      </c>
      <c r="U2059" t="s">
        <v>8350</v>
      </c>
    </row>
    <row r="2060" spans="1:21" ht="29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s="6">
        <f t="shared" si="160"/>
        <v>42026.03738425926</v>
      </c>
      <c r="L2060" s="6">
        <f t="shared" si="161"/>
        <v>42065.499999999993</v>
      </c>
      <c r="M2060" s="15">
        <f t="shared" si="162"/>
        <v>2015</v>
      </c>
      <c r="N2060" t="b">
        <v>0</v>
      </c>
      <c r="O2060">
        <v>410</v>
      </c>
      <c r="P2060" t="b">
        <v>1</v>
      </c>
      <c r="Q2060" s="8">
        <f t="shared" si="163"/>
        <v>1.6828125</v>
      </c>
      <c r="R2060" s="10">
        <f t="shared" si="164"/>
        <v>10.507317073170732</v>
      </c>
      <c r="S2060" t="s">
        <v>8295</v>
      </c>
      <c r="T2060" t="s">
        <v>8320</v>
      </c>
      <c r="U2060" t="s">
        <v>8350</v>
      </c>
    </row>
    <row r="2061" spans="1:21" ht="43.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s="6">
        <f t="shared" si="160"/>
        <v>42361.269143518519</v>
      </c>
      <c r="L2061" s="6">
        <f t="shared" si="161"/>
        <v>42400.582638888889</v>
      </c>
      <c r="M2061" s="15">
        <f t="shared" si="162"/>
        <v>2015</v>
      </c>
      <c r="N2061" t="b">
        <v>0</v>
      </c>
      <c r="O2061">
        <v>375</v>
      </c>
      <c r="P2061" t="b">
        <v>1</v>
      </c>
      <c r="Q2061" s="8">
        <f t="shared" si="163"/>
        <v>1.4345666666666668</v>
      </c>
      <c r="R2061" s="10">
        <f t="shared" si="164"/>
        <v>114.76533333333333</v>
      </c>
      <c r="S2061" t="s">
        <v>8295</v>
      </c>
      <c r="T2061" t="s">
        <v>8320</v>
      </c>
      <c r="U2061" t="s">
        <v>8350</v>
      </c>
    </row>
    <row r="2062" spans="1:21" ht="43.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s="6">
        <f t="shared" si="160"/>
        <v>41783.309606481482</v>
      </c>
      <c r="L2062" s="6">
        <f t="shared" si="161"/>
        <v>41843.309606481482</v>
      </c>
      <c r="M2062" s="15">
        <f t="shared" si="162"/>
        <v>2014</v>
      </c>
      <c r="N2062" t="b">
        <v>0</v>
      </c>
      <c r="O2062">
        <v>1364</v>
      </c>
      <c r="P2062" t="b">
        <v>1</v>
      </c>
      <c r="Q2062" s="8">
        <f t="shared" si="163"/>
        <v>1.964</v>
      </c>
      <c r="R2062" s="10">
        <f t="shared" si="164"/>
        <v>35.997067448680355</v>
      </c>
      <c r="S2062" t="s">
        <v>8295</v>
      </c>
      <c r="T2062" t="s">
        <v>8320</v>
      </c>
      <c r="U2062" t="s">
        <v>8350</v>
      </c>
    </row>
    <row r="2063" spans="1:21" ht="43.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s="6">
        <f t="shared" si="160"/>
        <v>42705.431180555555</v>
      </c>
      <c r="L2063" s="6">
        <f t="shared" si="161"/>
        <v>42735.431180555555</v>
      </c>
      <c r="M2063" s="15">
        <f t="shared" si="162"/>
        <v>2016</v>
      </c>
      <c r="N2063" t="b">
        <v>0</v>
      </c>
      <c r="O2063">
        <v>35</v>
      </c>
      <c r="P2063" t="b">
        <v>1</v>
      </c>
      <c r="Q2063" s="8">
        <f t="shared" si="163"/>
        <v>1.0791999999999999</v>
      </c>
      <c r="R2063" s="10">
        <f t="shared" si="164"/>
        <v>154.17142857142858</v>
      </c>
      <c r="S2063" t="s">
        <v>8295</v>
      </c>
      <c r="T2063" t="s">
        <v>8320</v>
      </c>
      <c r="U2063" t="s">
        <v>8350</v>
      </c>
    </row>
    <row r="2064" spans="1:21" ht="58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s="6">
        <f t="shared" si="160"/>
        <v>42423.049745370365</v>
      </c>
      <c r="L2064" s="6">
        <f t="shared" si="161"/>
        <v>42453.0080787037</v>
      </c>
      <c r="M2064" s="15">
        <f t="shared" si="162"/>
        <v>2016</v>
      </c>
      <c r="N2064" t="b">
        <v>0</v>
      </c>
      <c r="O2064">
        <v>203</v>
      </c>
      <c r="P2064" t="b">
        <v>1</v>
      </c>
      <c r="Q2064" s="8">
        <f t="shared" si="163"/>
        <v>1.14977</v>
      </c>
      <c r="R2064" s="10">
        <f t="shared" si="164"/>
        <v>566.38916256157631</v>
      </c>
      <c r="S2064" t="s">
        <v>8295</v>
      </c>
      <c r="T2064" t="s">
        <v>8320</v>
      </c>
      <c r="U2064" t="s">
        <v>8350</v>
      </c>
    </row>
    <row r="2065" spans="1:21" ht="29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s="6">
        <f t="shared" si="160"/>
        <v>42472.399317129624</v>
      </c>
      <c r="L2065" s="6">
        <f t="shared" si="161"/>
        <v>42505.399317129624</v>
      </c>
      <c r="M2065" s="15">
        <f t="shared" si="162"/>
        <v>2016</v>
      </c>
      <c r="N2065" t="b">
        <v>0</v>
      </c>
      <c r="O2065">
        <v>49</v>
      </c>
      <c r="P2065" t="b">
        <v>1</v>
      </c>
      <c r="Q2065" s="8">
        <f t="shared" si="163"/>
        <v>1.4804999999999999</v>
      </c>
      <c r="R2065" s="10">
        <f t="shared" si="164"/>
        <v>120.85714285714286</v>
      </c>
      <c r="S2065" t="s">
        <v>8295</v>
      </c>
      <c r="T2065" t="s">
        <v>8320</v>
      </c>
      <c r="U2065" t="s">
        <v>8350</v>
      </c>
    </row>
    <row r="2066" spans="1:21" ht="43.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s="6">
        <f t="shared" si="160"/>
        <v>41389.0315162037</v>
      </c>
      <c r="L2066" s="6">
        <f t="shared" si="161"/>
        <v>41425.166666666664</v>
      </c>
      <c r="M2066" s="15">
        <f t="shared" si="162"/>
        <v>2013</v>
      </c>
      <c r="N2066" t="b">
        <v>0</v>
      </c>
      <c r="O2066">
        <v>5812</v>
      </c>
      <c r="P2066" t="b">
        <v>1</v>
      </c>
      <c r="Q2066" s="8">
        <f t="shared" si="163"/>
        <v>1.9116676082790633</v>
      </c>
      <c r="R2066" s="10">
        <f t="shared" si="164"/>
        <v>86.163845492085343</v>
      </c>
      <c r="S2066" t="s">
        <v>8295</v>
      </c>
      <c r="T2066" t="s">
        <v>8320</v>
      </c>
      <c r="U2066" t="s">
        <v>8350</v>
      </c>
    </row>
    <row r="2067" spans="1:21" ht="43.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s="6">
        <f t="shared" si="160"/>
        <v>41603.000335648147</v>
      </c>
      <c r="L2067" s="6">
        <f t="shared" si="161"/>
        <v>41633.000335648147</v>
      </c>
      <c r="M2067" s="15">
        <f t="shared" si="162"/>
        <v>2013</v>
      </c>
      <c r="N2067" t="b">
        <v>0</v>
      </c>
      <c r="O2067">
        <v>1556</v>
      </c>
      <c r="P2067" t="b">
        <v>1</v>
      </c>
      <c r="Q2067" s="8">
        <f t="shared" si="163"/>
        <v>1.99215125</v>
      </c>
      <c r="R2067" s="10">
        <f t="shared" si="164"/>
        <v>51.212114395886893</v>
      </c>
      <c r="S2067" t="s">
        <v>8295</v>
      </c>
      <c r="T2067" t="s">
        <v>8320</v>
      </c>
      <c r="U2067" t="s">
        <v>8350</v>
      </c>
    </row>
    <row r="2068" spans="1:21" ht="43.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s="6">
        <f t="shared" si="160"/>
        <v>41844.438460648147</v>
      </c>
      <c r="L2068" s="6">
        <f t="shared" si="161"/>
        <v>41874.438460648147</v>
      </c>
      <c r="M2068" s="15">
        <f t="shared" si="162"/>
        <v>2014</v>
      </c>
      <c r="N2068" t="b">
        <v>0</v>
      </c>
      <c r="O2068">
        <v>65</v>
      </c>
      <c r="P2068" t="b">
        <v>1</v>
      </c>
      <c r="Q2068" s="8">
        <f t="shared" si="163"/>
        <v>2.1859999999999999</v>
      </c>
      <c r="R2068" s="10">
        <f t="shared" si="164"/>
        <v>67.261538461538464</v>
      </c>
      <c r="S2068" t="s">
        <v>8295</v>
      </c>
      <c r="T2068" t="s">
        <v>8320</v>
      </c>
      <c r="U2068" t="s">
        <v>8350</v>
      </c>
    </row>
    <row r="2069" spans="1:21" ht="43.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s="6">
        <f t="shared" si="160"/>
        <v>42115.520555555551</v>
      </c>
      <c r="L2069" s="6">
        <f t="shared" si="161"/>
        <v>42148.520555555551</v>
      </c>
      <c r="M2069" s="15">
        <f t="shared" si="162"/>
        <v>2015</v>
      </c>
      <c r="N2069" t="b">
        <v>0</v>
      </c>
      <c r="O2069">
        <v>10</v>
      </c>
      <c r="P2069" t="b">
        <v>1</v>
      </c>
      <c r="Q2069" s="8">
        <f t="shared" si="163"/>
        <v>1.2686868686868686</v>
      </c>
      <c r="R2069" s="10">
        <f t="shared" si="164"/>
        <v>62.8</v>
      </c>
      <c r="S2069" t="s">
        <v>8295</v>
      </c>
      <c r="T2069" t="s">
        <v>8320</v>
      </c>
      <c r="U2069" t="s">
        <v>8350</v>
      </c>
    </row>
    <row r="2070" spans="1:21" ht="43.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s="6">
        <f t="shared" si="160"/>
        <v>42633.508275462962</v>
      </c>
      <c r="L2070" s="6">
        <f t="shared" si="161"/>
        <v>42663.508275462962</v>
      </c>
      <c r="M2070" s="15">
        <f t="shared" si="162"/>
        <v>2016</v>
      </c>
      <c r="N2070" t="b">
        <v>0</v>
      </c>
      <c r="O2070">
        <v>76</v>
      </c>
      <c r="P2070" t="b">
        <v>1</v>
      </c>
      <c r="Q2070" s="8">
        <f t="shared" si="163"/>
        <v>1.0522388</v>
      </c>
      <c r="R2070" s="10">
        <f t="shared" si="164"/>
        <v>346.13118421052633</v>
      </c>
      <c r="S2070" t="s">
        <v>8295</v>
      </c>
      <c r="T2070" t="s">
        <v>8320</v>
      </c>
      <c r="U2070" t="s">
        <v>8350</v>
      </c>
    </row>
    <row r="2071" spans="1:21" ht="58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s="6">
        <f t="shared" si="160"/>
        <v>42340.638784722221</v>
      </c>
      <c r="L2071" s="6">
        <f t="shared" si="161"/>
        <v>42371.638784722221</v>
      </c>
      <c r="M2071" s="15">
        <f t="shared" si="162"/>
        <v>2015</v>
      </c>
      <c r="N2071" t="b">
        <v>0</v>
      </c>
      <c r="O2071">
        <v>263</v>
      </c>
      <c r="P2071" t="b">
        <v>1</v>
      </c>
      <c r="Q2071" s="8">
        <f t="shared" si="163"/>
        <v>1.2840666000000001</v>
      </c>
      <c r="R2071" s="10">
        <f t="shared" si="164"/>
        <v>244.11912547528519</v>
      </c>
      <c r="S2071" t="s">
        <v>8295</v>
      </c>
      <c r="T2071" t="s">
        <v>8320</v>
      </c>
      <c r="U2071" t="s">
        <v>8350</v>
      </c>
    </row>
    <row r="2072" spans="1:21" ht="43.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s="6">
        <f t="shared" si="160"/>
        <v>42519.323182870365</v>
      </c>
      <c r="L2072" s="6">
        <f t="shared" si="161"/>
        <v>42549.323182870365</v>
      </c>
      <c r="M2072" s="15">
        <f t="shared" si="162"/>
        <v>2016</v>
      </c>
      <c r="N2072" t="b">
        <v>0</v>
      </c>
      <c r="O2072">
        <v>1530</v>
      </c>
      <c r="P2072" t="b">
        <v>1</v>
      </c>
      <c r="Q2072" s="8">
        <f t="shared" si="163"/>
        <v>3.1732719999999999</v>
      </c>
      <c r="R2072" s="10">
        <f t="shared" si="164"/>
        <v>259.25424836601309</v>
      </c>
      <c r="S2072" t="s">
        <v>8295</v>
      </c>
      <c r="T2072" t="s">
        <v>8320</v>
      </c>
      <c r="U2072" t="s">
        <v>8350</v>
      </c>
    </row>
    <row r="2073" spans="1:21" ht="43.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s="6">
        <f t="shared" si="160"/>
        <v>42599.945416666662</v>
      </c>
      <c r="L2073" s="6">
        <f t="shared" si="161"/>
        <v>42644.945416666662</v>
      </c>
      <c r="M2073" s="15">
        <f t="shared" si="162"/>
        <v>2016</v>
      </c>
      <c r="N2073" t="b">
        <v>0</v>
      </c>
      <c r="O2073">
        <v>278</v>
      </c>
      <c r="P2073" t="b">
        <v>1</v>
      </c>
      <c r="Q2073" s="8">
        <f t="shared" si="163"/>
        <v>2.8073000000000001</v>
      </c>
      <c r="R2073" s="10">
        <f t="shared" si="164"/>
        <v>201.96402877697841</v>
      </c>
      <c r="S2073" t="s">
        <v>8295</v>
      </c>
      <c r="T2073" t="s">
        <v>8320</v>
      </c>
      <c r="U2073" t="s">
        <v>8350</v>
      </c>
    </row>
    <row r="2074" spans="1:21" ht="58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s="6">
        <f t="shared" si="160"/>
        <v>42467.248055555552</v>
      </c>
      <c r="L2074" s="6">
        <f t="shared" si="161"/>
        <v>42497.248055555552</v>
      </c>
      <c r="M2074" s="15">
        <f t="shared" si="162"/>
        <v>2016</v>
      </c>
      <c r="N2074" t="b">
        <v>0</v>
      </c>
      <c r="O2074">
        <v>350</v>
      </c>
      <c r="P2074" t="b">
        <v>1</v>
      </c>
      <c r="Q2074" s="8">
        <f t="shared" si="163"/>
        <v>1.1073146853146854</v>
      </c>
      <c r="R2074" s="10">
        <f t="shared" si="164"/>
        <v>226.20857142857142</v>
      </c>
      <c r="S2074" t="s">
        <v>8295</v>
      </c>
      <c r="T2074" t="s">
        <v>8320</v>
      </c>
      <c r="U2074" t="s">
        <v>8350</v>
      </c>
    </row>
    <row r="2075" spans="1:21" ht="43.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s="6">
        <f t="shared" si="160"/>
        <v>42087.334699074076</v>
      </c>
      <c r="L2075" s="6">
        <f t="shared" si="161"/>
        <v>42132.334699074076</v>
      </c>
      <c r="M2075" s="15">
        <f t="shared" si="162"/>
        <v>2015</v>
      </c>
      <c r="N2075" t="b">
        <v>0</v>
      </c>
      <c r="O2075">
        <v>470</v>
      </c>
      <c r="P2075" t="b">
        <v>1</v>
      </c>
      <c r="Q2075" s="8">
        <f t="shared" si="163"/>
        <v>1.5260429999999998</v>
      </c>
      <c r="R2075" s="10">
        <f t="shared" si="164"/>
        <v>324.69</v>
      </c>
      <c r="S2075" t="s">
        <v>8295</v>
      </c>
      <c r="T2075" t="s">
        <v>8320</v>
      </c>
      <c r="U2075" t="s">
        <v>8350</v>
      </c>
    </row>
    <row r="2076" spans="1:21" ht="29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s="6">
        <f t="shared" si="160"/>
        <v>42466.492847222216</v>
      </c>
      <c r="L2076" s="6">
        <f t="shared" si="161"/>
        <v>42496.492847222216</v>
      </c>
      <c r="M2076" s="15">
        <f t="shared" si="162"/>
        <v>2016</v>
      </c>
      <c r="N2076" t="b">
        <v>0</v>
      </c>
      <c r="O2076">
        <v>3</v>
      </c>
      <c r="P2076" t="b">
        <v>1</v>
      </c>
      <c r="Q2076" s="8">
        <f t="shared" si="163"/>
        <v>1.0249999999999999</v>
      </c>
      <c r="R2076" s="10">
        <f t="shared" si="164"/>
        <v>205</v>
      </c>
      <c r="S2076" t="s">
        <v>8295</v>
      </c>
      <c r="T2076" t="s">
        <v>8320</v>
      </c>
      <c r="U2076" t="s">
        <v>8350</v>
      </c>
    </row>
    <row r="2077" spans="1:21" ht="43.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s="6">
        <f t="shared" si="160"/>
        <v>41450.348240740735</v>
      </c>
      <c r="L2077" s="6">
        <f t="shared" si="161"/>
        <v>41480.348240740735</v>
      </c>
      <c r="M2077" s="15">
        <f t="shared" si="162"/>
        <v>2013</v>
      </c>
      <c r="N2077" t="b">
        <v>0</v>
      </c>
      <c r="O2077">
        <v>8200</v>
      </c>
      <c r="P2077" t="b">
        <v>1</v>
      </c>
      <c r="Q2077" s="8">
        <f t="shared" si="163"/>
        <v>16.783738373837384</v>
      </c>
      <c r="R2077" s="10">
        <f t="shared" si="164"/>
        <v>20.465926829268295</v>
      </c>
      <c r="S2077" t="s">
        <v>8295</v>
      </c>
      <c r="T2077" t="s">
        <v>8320</v>
      </c>
      <c r="U2077" t="s">
        <v>8350</v>
      </c>
    </row>
    <row r="2078" spans="1:21" ht="29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s="6">
        <f t="shared" si="160"/>
        <v>41803.547326388885</v>
      </c>
      <c r="L2078" s="6">
        <f t="shared" si="161"/>
        <v>41843.547326388885</v>
      </c>
      <c r="M2078" s="15">
        <f t="shared" si="162"/>
        <v>2014</v>
      </c>
      <c r="N2078" t="b">
        <v>0</v>
      </c>
      <c r="O2078">
        <v>8359</v>
      </c>
      <c r="P2078" t="b">
        <v>1</v>
      </c>
      <c r="Q2078" s="8">
        <f t="shared" si="163"/>
        <v>5.4334915642458101</v>
      </c>
      <c r="R2078" s="10">
        <f t="shared" si="164"/>
        <v>116.35303146309367</v>
      </c>
      <c r="S2078" t="s">
        <v>8295</v>
      </c>
      <c r="T2078" t="s">
        <v>8320</v>
      </c>
      <c r="U2078" t="s">
        <v>8350</v>
      </c>
    </row>
    <row r="2079" spans="1:21" ht="43.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s="6">
        <f t="shared" si="160"/>
        <v>42102.70921296296</v>
      </c>
      <c r="L2079" s="6">
        <f t="shared" si="161"/>
        <v>42160.541666666664</v>
      </c>
      <c r="M2079" s="15">
        <f t="shared" si="162"/>
        <v>2015</v>
      </c>
      <c r="N2079" t="b">
        <v>0</v>
      </c>
      <c r="O2079">
        <v>188</v>
      </c>
      <c r="P2079" t="b">
        <v>1</v>
      </c>
      <c r="Q2079" s="8">
        <f t="shared" si="163"/>
        <v>1.1550800000000001</v>
      </c>
      <c r="R2079" s="10">
        <f t="shared" si="164"/>
        <v>307.20212765957444</v>
      </c>
      <c r="S2079" t="s">
        <v>8295</v>
      </c>
      <c r="T2079" t="s">
        <v>8320</v>
      </c>
      <c r="U2079" t="s">
        <v>8350</v>
      </c>
    </row>
    <row r="2080" spans="1:21" ht="43.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s="6">
        <f t="shared" si="160"/>
        <v>42692.438159722216</v>
      </c>
      <c r="L2080" s="6">
        <f t="shared" si="161"/>
        <v>42722.438159722216</v>
      </c>
      <c r="M2080" s="15">
        <f t="shared" si="162"/>
        <v>2016</v>
      </c>
      <c r="N2080" t="b">
        <v>0</v>
      </c>
      <c r="O2080">
        <v>48</v>
      </c>
      <c r="P2080" t="b">
        <v>1</v>
      </c>
      <c r="Q2080" s="8">
        <f t="shared" si="163"/>
        <v>1.3120499999999999</v>
      </c>
      <c r="R2080" s="10">
        <f t="shared" si="164"/>
        <v>546.6875</v>
      </c>
      <c r="S2080" t="s">
        <v>8295</v>
      </c>
      <c r="T2080" t="s">
        <v>8320</v>
      </c>
      <c r="U2080" t="s">
        <v>8350</v>
      </c>
    </row>
    <row r="2081" spans="1:21" ht="58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s="6">
        <f t="shared" si="160"/>
        <v>42150.377233796295</v>
      </c>
      <c r="L2081" s="6">
        <f t="shared" si="161"/>
        <v>42180.458333333336</v>
      </c>
      <c r="M2081" s="15">
        <f t="shared" si="162"/>
        <v>2015</v>
      </c>
      <c r="N2081" t="b">
        <v>0</v>
      </c>
      <c r="O2081">
        <v>607</v>
      </c>
      <c r="P2081" t="b">
        <v>1</v>
      </c>
      <c r="Q2081" s="8">
        <f t="shared" si="163"/>
        <v>2.8816999999999999</v>
      </c>
      <c r="R2081" s="10">
        <f t="shared" si="164"/>
        <v>47.474464579901152</v>
      </c>
      <c r="S2081" t="s">
        <v>8295</v>
      </c>
      <c r="T2081" t="s">
        <v>8320</v>
      </c>
      <c r="U2081" t="s">
        <v>8350</v>
      </c>
    </row>
    <row r="2082" spans="1:21" ht="43.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s="6">
        <f t="shared" si="160"/>
        <v>42289.623842592591</v>
      </c>
      <c r="L2082" s="6">
        <f t="shared" si="161"/>
        <v>42319.665509259255</v>
      </c>
      <c r="M2082" s="15">
        <f t="shared" si="162"/>
        <v>2015</v>
      </c>
      <c r="N2082" t="b">
        <v>0</v>
      </c>
      <c r="O2082">
        <v>50</v>
      </c>
      <c r="P2082" t="b">
        <v>1</v>
      </c>
      <c r="Q2082" s="8">
        <f t="shared" si="163"/>
        <v>5.0780000000000003</v>
      </c>
      <c r="R2082" s="10">
        <f t="shared" si="164"/>
        <v>101.56</v>
      </c>
      <c r="S2082" t="s">
        <v>8295</v>
      </c>
      <c r="T2082" t="s">
        <v>8320</v>
      </c>
      <c r="U2082" t="s">
        <v>8350</v>
      </c>
    </row>
    <row r="2083" spans="1:21" ht="43.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s="6">
        <f t="shared" si="160"/>
        <v>41003.823553240734</v>
      </c>
      <c r="L2083" s="6">
        <f t="shared" si="161"/>
        <v>41044.874305555553</v>
      </c>
      <c r="M2083" s="15">
        <f t="shared" si="162"/>
        <v>2012</v>
      </c>
      <c r="N2083" t="b">
        <v>0</v>
      </c>
      <c r="O2083">
        <v>55</v>
      </c>
      <c r="P2083" t="b">
        <v>1</v>
      </c>
      <c r="Q2083" s="8">
        <f t="shared" si="163"/>
        <v>1.1457142857142857</v>
      </c>
      <c r="R2083" s="10">
        <f t="shared" si="164"/>
        <v>72.909090909090907</v>
      </c>
      <c r="S2083" t="s">
        <v>8279</v>
      </c>
      <c r="T2083" t="s">
        <v>8326</v>
      </c>
      <c r="U2083" t="s">
        <v>8330</v>
      </c>
    </row>
    <row r="2084" spans="1:21" ht="58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s="6">
        <f t="shared" si="160"/>
        <v>40810.786990740737</v>
      </c>
      <c r="L2084" s="6">
        <f t="shared" si="161"/>
        <v>40870.828657407408</v>
      </c>
      <c r="M2084" s="15">
        <f t="shared" si="162"/>
        <v>2011</v>
      </c>
      <c r="N2084" t="b">
        <v>0</v>
      </c>
      <c r="O2084">
        <v>38</v>
      </c>
      <c r="P2084" t="b">
        <v>1</v>
      </c>
      <c r="Q2084" s="8">
        <f t="shared" si="163"/>
        <v>1.1073333333333333</v>
      </c>
      <c r="R2084" s="10">
        <f t="shared" si="164"/>
        <v>43.710526315789473</v>
      </c>
      <c r="S2084" t="s">
        <v>8279</v>
      </c>
      <c r="T2084" t="s">
        <v>8326</v>
      </c>
      <c r="U2084" t="s">
        <v>8330</v>
      </c>
    </row>
    <row r="2085" spans="1:21" ht="43.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s="6">
        <f t="shared" si="160"/>
        <v>41034.388831018514</v>
      </c>
      <c r="L2085" s="6">
        <f t="shared" si="161"/>
        <v>41064.388831018514</v>
      </c>
      <c r="M2085" s="15">
        <f t="shared" si="162"/>
        <v>2012</v>
      </c>
      <c r="N2085" t="b">
        <v>0</v>
      </c>
      <c r="O2085">
        <v>25</v>
      </c>
      <c r="P2085" t="b">
        <v>1</v>
      </c>
      <c r="Q2085" s="8">
        <f t="shared" si="163"/>
        <v>1.1333333333333333</v>
      </c>
      <c r="R2085" s="10">
        <f t="shared" si="164"/>
        <v>34</v>
      </c>
      <c r="S2085" t="s">
        <v>8279</v>
      </c>
      <c r="T2085" t="s">
        <v>8326</v>
      </c>
      <c r="U2085" t="s">
        <v>8330</v>
      </c>
    </row>
    <row r="2086" spans="1:21" ht="43.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s="6">
        <f t="shared" si="160"/>
        <v>41731.499791666662</v>
      </c>
      <c r="L2086" s="6">
        <f t="shared" si="161"/>
        <v>41762.957638888889</v>
      </c>
      <c r="M2086" s="15">
        <f t="shared" si="162"/>
        <v>2014</v>
      </c>
      <c r="N2086" t="b">
        <v>0</v>
      </c>
      <c r="O2086">
        <v>46</v>
      </c>
      <c r="P2086" t="b">
        <v>1</v>
      </c>
      <c r="Q2086" s="8">
        <f t="shared" si="163"/>
        <v>1.0833333333333333</v>
      </c>
      <c r="R2086" s="10">
        <f t="shared" si="164"/>
        <v>70.652173913043484</v>
      </c>
      <c r="S2086" t="s">
        <v>8279</v>
      </c>
      <c r="T2086" t="s">
        <v>8326</v>
      </c>
      <c r="U2086" t="s">
        <v>8330</v>
      </c>
    </row>
    <row r="2087" spans="1:21" ht="58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s="6">
        <f t="shared" si="160"/>
        <v>41075.502164351848</v>
      </c>
      <c r="L2087" s="6">
        <f t="shared" si="161"/>
        <v>41105.502164351848</v>
      </c>
      <c r="M2087" s="15">
        <f t="shared" si="162"/>
        <v>2012</v>
      </c>
      <c r="N2087" t="b">
        <v>0</v>
      </c>
      <c r="O2087">
        <v>83</v>
      </c>
      <c r="P2087" t="b">
        <v>1</v>
      </c>
      <c r="Q2087" s="8">
        <f t="shared" si="163"/>
        <v>1.2353333333333334</v>
      </c>
      <c r="R2087" s="10">
        <f t="shared" si="164"/>
        <v>89.301204819277103</v>
      </c>
      <c r="S2087" t="s">
        <v>8279</v>
      </c>
      <c r="T2087" t="s">
        <v>8326</v>
      </c>
      <c r="U2087" t="s">
        <v>8330</v>
      </c>
    </row>
    <row r="2088" spans="1:21" ht="43.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s="6">
        <f t="shared" si="160"/>
        <v>40860.337175925924</v>
      </c>
      <c r="L2088" s="6">
        <f t="shared" si="161"/>
        <v>40890.874305555553</v>
      </c>
      <c r="M2088" s="15">
        <f t="shared" si="162"/>
        <v>2011</v>
      </c>
      <c r="N2088" t="b">
        <v>0</v>
      </c>
      <c r="O2088">
        <v>35</v>
      </c>
      <c r="P2088" t="b">
        <v>1</v>
      </c>
      <c r="Q2088" s="8">
        <f t="shared" si="163"/>
        <v>1.0069999999999999</v>
      </c>
      <c r="R2088" s="10">
        <f t="shared" si="164"/>
        <v>115.08571428571429</v>
      </c>
      <c r="S2088" t="s">
        <v>8279</v>
      </c>
      <c r="T2088" t="s">
        <v>8326</v>
      </c>
      <c r="U2088" t="s">
        <v>8330</v>
      </c>
    </row>
    <row r="2089" spans="1:21" ht="58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s="6">
        <f t="shared" si="160"/>
        <v>40763.871041666665</v>
      </c>
      <c r="L2089" s="6">
        <f t="shared" si="161"/>
        <v>40793.871041666665</v>
      </c>
      <c r="M2089" s="15">
        <f t="shared" si="162"/>
        <v>2011</v>
      </c>
      <c r="N2089" t="b">
        <v>0</v>
      </c>
      <c r="O2089">
        <v>25</v>
      </c>
      <c r="P2089" t="b">
        <v>1</v>
      </c>
      <c r="Q2089" s="8">
        <f t="shared" si="163"/>
        <v>1.0353333333333334</v>
      </c>
      <c r="R2089" s="10">
        <f t="shared" si="164"/>
        <v>62.12</v>
      </c>
      <c r="S2089" t="s">
        <v>8279</v>
      </c>
      <c r="T2089" t="s">
        <v>8326</v>
      </c>
      <c r="U2089" t="s">
        <v>8330</v>
      </c>
    </row>
    <row r="2090" spans="1:21" ht="43.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s="6">
        <f t="shared" si="160"/>
        <v>40395.381388888891</v>
      </c>
      <c r="L2090" s="6">
        <f t="shared" si="161"/>
        <v>40431.832638888889</v>
      </c>
      <c r="M2090" s="15">
        <f t="shared" si="162"/>
        <v>2010</v>
      </c>
      <c r="N2090" t="b">
        <v>0</v>
      </c>
      <c r="O2090">
        <v>75</v>
      </c>
      <c r="P2090" t="b">
        <v>1</v>
      </c>
      <c r="Q2090" s="8">
        <f t="shared" si="163"/>
        <v>1.1551066666666667</v>
      </c>
      <c r="R2090" s="10">
        <f t="shared" si="164"/>
        <v>46.204266666666669</v>
      </c>
      <c r="S2090" t="s">
        <v>8279</v>
      </c>
      <c r="T2090" t="s">
        <v>8326</v>
      </c>
      <c r="U2090" t="s">
        <v>8330</v>
      </c>
    </row>
    <row r="2091" spans="1:21" ht="29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s="6">
        <f t="shared" si="160"/>
        <v>41452.742986111109</v>
      </c>
      <c r="L2091" s="6">
        <f t="shared" si="161"/>
        <v>41487.742986111109</v>
      </c>
      <c r="M2091" s="15">
        <f t="shared" si="162"/>
        <v>2013</v>
      </c>
      <c r="N2091" t="b">
        <v>0</v>
      </c>
      <c r="O2091">
        <v>62</v>
      </c>
      <c r="P2091" t="b">
        <v>1</v>
      </c>
      <c r="Q2091" s="8">
        <f t="shared" si="163"/>
        <v>1.2040040000000001</v>
      </c>
      <c r="R2091" s="10">
        <f t="shared" si="164"/>
        <v>48.54854838709678</v>
      </c>
      <c r="S2091" t="s">
        <v>8279</v>
      </c>
      <c r="T2091" t="s">
        <v>8326</v>
      </c>
      <c r="U2091" t="s">
        <v>8330</v>
      </c>
    </row>
    <row r="2092" spans="1:21" ht="43.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s="6">
        <f t="shared" si="160"/>
        <v>41299.048090277771</v>
      </c>
      <c r="L2092" s="6">
        <f t="shared" si="161"/>
        <v>41329.048090277771</v>
      </c>
      <c r="M2092" s="15">
        <f t="shared" si="162"/>
        <v>2013</v>
      </c>
      <c r="N2092" t="b">
        <v>0</v>
      </c>
      <c r="O2092">
        <v>160</v>
      </c>
      <c r="P2092" t="b">
        <v>1</v>
      </c>
      <c r="Q2092" s="8">
        <f t="shared" si="163"/>
        <v>1.1504037499999999</v>
      </c>
      <c r="R2092" s="10">
        <f t="shared" si="164"/>
        <v>57.520187499999999</v>
      </c>
      <c r="S2092" t="s">
        <v>8279</v>
      </c>
      <c r="T2092" t="s">
        <v>8326</v>
      </c>
      <c r="U2092" t="s">
        <v>8330</v>
      </c>
    </row>
    <row r="2093" spans="1:21" ht="58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s="6">
        <f t="shared" si="160"/>
        <v>40554.989328703705</v>
      </c>
      <c r="L2093" s="6">
        <f t="shared" si="161"/>
        <v>40603.5</v>
      </c>
      <c r="M2093" s="15">
        <f t="shared" si="162"/>
        <v>2011</v>
      </c>
      <c r="N2093" t="b">
        <v>0</v>
      </c>
      <c r="O2093">
        <v>246</v>
      </c>
      <c r="P2093" t="b">
        <v>1</v>
      </c>
      <c r="Q2093" s="8">
        <f t="shared" si="163"/>
        <v>1.2046777777777777</v>
      </c>
      <c r="R2093" s="10">
        <f t="shared" si="164"/>
        <v>88.147154471544724</v>
      </c>
      <c r="S2093" t="s">
        <v>8279</v>
      </c>
      <c r="T2093" t="s">
        <v>8326</v>
      </c>
      <c r="U2093" t="s">
        <v>8330</v>
      </c>
    </row>
    <row r="2094" spans="1:21" ht="43.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s="6">
        <f t="shared" si="160"/>
        <v>40763.374212962961</v>
      </c>
      <c r="L2094" s="6">
        <f t="shared" si="161"/>
        <v>40823.374212962961</v>
      </c>
      <c r="M2094" s="15">
        <f t="shared" si="162"/>
        <v>2011</v>
      </c>
      <c r="N2094" t="b">
        <v>0</v>
      </c>
      <c r="O2094">
        <v>55</v>
      </c>
      <c r="P2094" t="b">
        <v>1</v>
      </c>
      <c r="Q2094" s="8">
        <f t="shared" si="163"/>
        <v>1.0128333333333333</v>
      </c>
      <c r="R2094" s="10">
        <f t="shared" si="164"/>
        <v>110.49090909090908</v>
      </c>
      <c r="S2094" t="s">
        <v>8279</v>
      </c>
      <c r="T2094" t="s">
        <v>8326</v>
      </c>
      <c r="U2094" t="s">
        <v>8330</v>
      </c>
    </row>
    <row r="2095" spans="1:21" ht="43.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s="6">
        <f t="shared" si="160"/>
        <v>41205.521203703705</v>
      </c>
      <c r="L2095" s="6">
        <f t="shared" si="161"/>
        <v>41265.56287037037</v>
      </c>
      <c r="M2095" s="15">
        <f t="shared" si="162"/>
        <v>2012</v>
      </c>
      <c r="N2095" t="b">
        <v>0</v>
      </c>
      <c r="O2095">
        <v>23</v>
      </c>
      <c r="P2095" t="b">
        <v>1</v>
      </c>
      <c r="Q2095" s="8">
        <f t="shared" si="163"/>
        <v>1.0246666666666666</v>
      </c>
      <c r="R2095" s="10">
        <f t="shared" si="164"/>
        <v>66.826086956521735</v>
      </c>
      <c r="S2095" t="s">
        <v>8279</v>
      </c>
      <c r="T2095" t="s">
        <v>8326</v>
      </c>
      <c r="U2095" t="s">
        <v>8330</v>
      </c>
    </row>
    <row r="2096" spans="1:21" ht="58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s="6">
        <f t="shared" si="160"/>
        <v>40938.686689814815</v>
      </c>
      <c r="L2096" s="6">
        <f t="shared" si="161"/>
        <v>40972.791666666664</v>
      </c>
      <c r="M2096" s="15">
        <f t="shared" si="162"/>
        <v>2012</v>
      </c>
      <c r="N2096" t="b">
        <v>0</v>
      </c>
      <c r="O2096">
        <v>72</v>
      </c>
      <c r="P2096" t="b">
        <v>1</v>
      </c>
      <c r="Q2096" s="8">
        <f t="shared" si="163"/>
        <v>1.2054285714285715</v>
      </c>
      <c r="R2096" s="10">
        <f t="shared" si="164"/>
        <v>58.597222222222221</v>
      </c>
      <c r="S2096" t="s">
        <v>8279</v>
      </c>
      <c r="T2096" t="s">
        <v>8326</v>
      </c>
      <c r="U2096" t="s">
        <v>8330</v>
      </c>
    </row>
    <row r="2097" spans="1:21" ht="43.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s="6">
        <f t="shared" si="160"/>
        <v>40758.400150462963</v>
      </c>
      <c r="L2097" s="6">
        <f t="shared" si="161"/>
        <v>40818.400150462963</v>
      </c>
      <c r="M2097" s="15">
        <f t="shared" si="162"/>
        <v>2011</v>
      </c>
      <c r="N2097" t="b">
        <v>0</v>
      </c>
      <c r="O2097">
        <v>22</v>
      </c>
      <c r="P2097" t="b">
        <v>1</v>
      </c>
      <c r="Q2097" s="8">
        <f t="shared" si="163"/>
        <v>1</v>
      </c>
      <c r="R2097" s="10">
        <f t="shared" si="164"/>
        <v>113.63636363636364</v>
      </c>
      <c r="S2097" t="s">
        <v>8279</v>
      </c>
      <c r="T2097" t="s">
        <v>8326</v>
      </c>
      <c r="U2097" t="s">
        <v>8330</v>
      </c>
    </row>
    <row r="2098" spans="1:21" ht="43.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s="6">
        <f t="shared" si="160"/>
        <v>41192.425173611111</v>
      </c>
      <c r="L2098" s="6">
        <f t="shared" si="161"/>
        <v>41207.832638888889</v>
      </c>
      <c r="M2098" s="15">
        <f t="shared" si="162"/>
        <v>2012</v>
      </c>
      <c r="N2098" t="b">
        <v>0</v>
      </c>
      <c r="O2098">
        <v>14</v>
      </c>
      <c r="P2098" t="b">
        <v>1</v>
      </c>
      <c r="Q2098" s="8">
        <f t="shared" si="163"/>
        <v>1.0166666666666666</v>
      </c>
      <c r="R2098" s="10">
        <f t="shared" si="164"/>
        <v>43.571428571428569</v>
      </c>
      <c r="S2098" t="s">
        <v>8279</v>
      </c>
      <c r="T2098" t="s">
        <v>8326</v>
      </c>
      <c r="U2098" t="s">
        <v>8330</v>
      </c>
    </row>
    <row r="2099" spans="1:21" ht="43.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s="6">
        <f t="shared" si="160"/>
        <v>40818.251562500001</v>
      </c>
      <c r="L2099" s="6">
        <f t="shared" si="161"/>
        <v>40878.293229166666</v>
      </c>
      <c r="M2099" s="15">
        <f t="shared" si="162"/>
        <v>2011</v>
      </c>
      <c r="N2099" t="b">
        <v>0</v>
      </c>
      <c r="O2099">
        <v>38</v>
      </c>
      <c r="P2099" t="b">
        <v>1</v>
      </c>
      <c r="Q2099" s="8">
        <f t="shared" si="163"/>
        <v>1</v>
      </c>
      <c r="R2099" s="10">
        <f t="shared" si="164"/>
        <v>78.94736842105263</v>
      </c>
      <c r="S2099" t="s">
        <v>8279</v>
      </c>
      <c r="T2099" t="s">
        <v>8326</v>
      </c>
      <c r="U2099" t="s">
        <v>8330</v>
      </c>
    </row>
    <row r="2100" spans="1:21" ht="43.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s="6">
        <f t="shared" si="160"/>
        <v>40945.780497685184</v>
      </c>
      <c r="L2100" s="6">
        <f t="shared" si="161"/>
        <v>40975.780497685184</v>
      </c>
      <c r="M2100" s="15">
        <f t="shared" si="162"/>
        <v>2012</v>
      </c>
      <c r="N2100" t="b">
        <v>0</v>
      </c>
      <c r="O2100">
        <v>32</v>
      </c>
      <c r="P2100" t="b">
        <v>1</v>
      </c>
      <c r="Q2100" s="8">
        <f t="shared" si="163"/>
        <v>1.0033333333333334</v>
      </c>
      <c r="R2100" s="10">
        <f t="shared" si="164"/>
        <v>188.125</v>
      </c>
      <c r="S2100" t="s">
        <v>8279</v>
      </c>
      <c r="T2100" t="s">
        <v>8326</v>
      </c>
      <c r="U2100" t="s">
        <v>8330</v>
      </c>
    </row>
    <row r="2101" spans="1:21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s="6">
        <f t="shared" si="160"/>
        <v>42173.41300925926</v>
      </c>
      <c r="L2101" s="6">
        <f t="shared" si="161"/>
        <v>42186.819444444445</v>
      </c>
      <c r="M2101" s="15">
        <f t="shared" si="162"/>
        <v>2015</v>
      </c>
      <c r="N2101" t="b">
        <v>0</v>
      </c>
      <c r="O2101">
        <v>63</v>
      </c>
      <c r="P2101" t="b">
        <v>1</v>
      </c>
      <c r="Q2101" s="8">
        <f t="shared" si="163"/>
        <v>1.3236666666666668</v>
      </c>
      <c r="R2101" s="10">
        <f t="shared" si="164"/>
        <v>63.031746031746032</v>
      </c>
      <c r="S2101" t="s">
        <v>8279</v>
      </c>
      <c r="T2101" t="s">
        <v>8326</v>
      </c>
      <c r="U2101" t="s">
        <v>8330</v>
      </c>
    </row>
    <row r="2102" spans="1:21" ht="58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s="6">
        <f t="shared" si="160"/>
        <v>41074.50163194444</v>
      </c>
      <c r="L2102" s="6">
        <f t="shared" si="161"/>
        <v>41089.832638888889</v>
      </c>
      <c r="M2102" s="15">
        <f t="shared" si="162"/>
        <v>2012</v>
      </c>
      <c r="N2102" t="b">
        <v>0</v>
      </c>
      <c r="O2102">
        <v>27</v>
      </c>
      <c r="P2102" t="b">
        <v>1</v>
      </c>
      <c r="Q2102" s="8">
        <f t="shared" si="163"/>
        <v>1.3666666666666667</v>
      </c>
      <c r="R2102" s="10">
        <f t="shared" si="164"/>
        <v>30.37037037037037</v>
      </c>
      <c r="S2102" t="s">
        <v>8279</v>
      </c>
      <c r="T2102" t="s">
        <v>8326</v>
      </c>
      <c r="U2102" t="s">
        <v>8330</v>
      </c>
    </row>
    <row r="2103" spans="1:21" ht="43.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s="6">
        <f t="shared" si="160"/>
        <v>40891.816134259258</v>
      </c>
      <c r="L2103" s="6">
        <f t="shared" si="161"/>
        <v>40951.816134259258</v>
      </c>
      <c r="M2103" s="15">
        <f t="shared" si="162"/>
        <v>2011</v>
      </c>
      <c r="N2103" t="b">
        <v>0</v>
      </c>
      <c r="O2103">
        <v>44</v>
      </c>
      <c r="P2103" t="b">
        <v>1</v>
      </c>
      <c r="Q2103" s="8">
        <f t="shared" si="163"/>
        <v>1.1325000000000001</v>
      </c>
      <c r="R2103" s="10">
        <f t="shared" si="164"/>
        <v>51.477272727272727</v>
      </c>
      <c r="S2103" t="s">
        <v>8279</v>
      </c>
      <c r="T2103" t="s">
        <v>8326</v>
      </c>
      <c r="U2103" t="s">
        <v>8330</v>
      </c>
    </row>
    <row r="2104" spans="1:21" ht="43.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s="6">
        <f t="shared" si="160"/>
        <v>40638.535277777773</v>
      </c>
      <c r="L2104" s="6">
        <f t="shared" si="161"/>
        <v>40668.535277777773</v>
      </c>
      <c r="M2104" s="15">
        <f t="shared" si="162"/>
        <v>2011</v>
      </c>
      <c r="N2104" t="b">
        <v>0</v>
      </c>
      <c r="O2104">
        <v>38</v>
      </c>
      <c r="P2104" t="b">
        <v>1</v>
      </c>
      <c r="Q2104" s="8">
        <f t="shared" si="163"/>
        <v>1.36</v>
      </c>
      <c r="R2104" s="10">
        <f t="shared" si="164"/>
        <v>35.789473684210527</v>
      </c>
      <c r="S2104" t="s">
        <v>8279</v>
      </c>
      <c r="T2104" t="s">
        <v>8326</v>
      </c>
      <c r="U2104" t="s">
        <v>8330</v>
      </c>
    </row>
    <row r="2105" spans="1:21" ht="29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s="6">
        <f t="shared" si="160"/>
        <v>41192.421608796292</v>
      </c>
      <c r="L2105" s="6">
        <f t="shared" si="161"/>
        <v>41222.463275462964</v>
      </c>
      <c r="M2105" s="15">
        <f t="shared" si="162"/>
        <v>2012</v>
      </c>
      <c r="N2105" t="b">
        <v>0</v>
      </c>
      <c r="O2105">
        <v>115</v>
      </c>
      <c r="P2105" t="b">
        <v>1</v>
      </c>
      <c r="Q2105" s="8">
        <f t="shared" si="163"/>
        <v>1.4612318374694613</v>
      </c>
      <c r="R2105" s="10">
        <f t="shared" si="164"/>
        <v>98.817391304347822</v>
      </c>
      <c r="S2105" t="s">
        <v>8279</v>
      </c>
      <c r="T2105" t="s">
        <v>8326</v>
      </c>
      <c r="U2105" t="s">
        <v>8330</v>
      </c>
    </row>
    <row r="2106" spans="1:21" ht="43.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s="6">
        <f t="shared" si="160"/>
        <v>41393.74113425926</v>
      </c>
      <c r="L2106" s="6">
        <f t="shared" si="161"/>
        <v>41424.666666666664</v>
      </c>
      <c r="M2106" s="15">
        <f t="shared" si="162"/>
        <v>2013</v>
      </c>
      <c r="N2106" t="b">
        <v>0</v>
      </c>
      <c r="O2106">
        <v>37</v>
      </c>
      <c r="P2106" t="b">
        <v>1</v>
      </c>
      <c r="Q2106" s="8">
        <f t="shared" si="163"/>
        <v>1.2949999999999999</v>
      </c>
      <c r="R2106" s="10">
        <f t="shared" si="164"/>
        <v>28</v>
      </c>
      <c r="S2106" t="s">
        <v>8279</v>
      </c>
      <c r="T2106" t="s">
        <v>8326</v>
      </c>
      <c r="U2106" t="s">
        <v>8330</v>
      </c>
    </row>
    <row r="2107" spans="1:21" ht="43.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s="6">
        <f t="shared" si="160"/>
        <v>41951.455474537033</v>
      </c>
      <c r="L2107" s="6">
        <f t="shared" si="161"/>
        <v>41963.833333333336</v>
      </c>
      <c r="M2107" s="15">
        <f t="shared" si="162"/>
        <v>2014</v>
      </c>
      <c r="N2107" t="b">
        <v>0</v>
      </c>
      <c r="O2107">
        <v>99</v>
      </c>
      <c r="P2107" t="b">
        <v>1</v>
      </c>
      <c r="Q2107" s="8">
        <f t="shared" si="163"/>
        <v>2.54</v>
      </c>
      <c r="R2107" s="10">
        <f t="shared" si="164"/>
        <v>51.313131313131315</v>
      </c>
      <c r="S2107" t="s">
        <v>8279</v>
      </c>
      <c r="T2107" t="s">
        <v>8326</v>
      </c>
      <c r="U2107" t="s">
        <v>8330</v>
      </c>
    </row>
    <row r="2108" spans="1:21" ht="43.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s="6">
        <f t="shared" si="160"/>
        <v>41269.881643518514</v>
      </c>
      <c r="L2108" s="6">
        <f t="shared" si="161"/>
        <v>41299.881643518514</v>
      </c>
      <c r="M2108" s="15">
        <f t="shared" si="162"/>
        <v>2012</v>
      </c>
      <c r="N2108" t="b">
        <v>0</v>
      </c>
      <c r="O2108">
        <v>44</v>
      </c>
      <c r="P2108" t="b">
        <v>1</v>
      </c>
      <c r="Q2108" s="8">
        <f t="shared" si="163"/>
        <v>1.0704545454545455</v>
      </c>
      <c r="R2108" s="10">
        <f t="shared" si="164"/>
        <v>53.522727272727273</v>
      </c>
      <c r="S2108" t="s">
        <v>8279</v>
      </c>
      <c r="T2108" t="s">
        <v>8326</v>
      </c>
      <c r="U2108" t="s">
        <v>8330</v>
      </c>
    </row>
    <row r="2109" spans="1:21" ht="43.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s="6">
        <f t="shared" si="160"/>
        <v>41934.377233796295</v>
      </c>
      <c r="L2109" s="6">
        <f t="shared" si="161"/>
        <v>41955.418900462959</v>
      </c>
      <c r="M2109" s="15">
        <f t="shared" si="162"/>
        <v>2014</v>
      </c>
      <c r="N2109" t="b">
        <v>0</v>
      </c>
      <c r="O2109">
        <v>58</v>
      </c>
      <c r="P2109" t="b">
        <v>1</v>
      </c>
      <c r="Q2109" s="8">
        <f t="shared" si="163"/>
        <v>1.0773299999999999</v>
      </c>
      <c r="R2109" s="10">
        <f t="shared" si="164"/>
        <v>37.149310344827583</v>
      </c>
      <c r="S2109" t="s">
        <v>8279</v>
      </c>
      <c r="T2109" t="s">
        <v>8326</v>
      </c>
      <c r="U2109" t="s">
        <v>8330</v>
      </c>
    </row>
    <row r="2110" spans="1:21" ht="58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s="6">
        <f t="shared" si="160"/>
        <v>41134.842361111107</v>
      </c>
      <c r="L2110" s="6">
        <f t="shared" si="161"/>
        <v>41161.829861111109</v>
      </c>
      <c r="M2110" s="15">
        <f t="shared" si="162"/>
        <v>2012</v>
      </c>
      <c r="N2110" t="b">
        <v>0</v>
      </c>
      <c r="O2110">
        <v>191</v>
      </c>
      <c r="P2110" t="b">
        <v>1</v>
      </c>
      <c r="Q2110" s="8">
        <f t="shared" si="163"/>
        <v>1.0731250000000001</v>
      </c>
      <c r="R2110" s="10">
        <f t="shared" si="164"/>
        <v>89.895287958115176</v>
      </c>
      <c r="S2110" t="s">
        <v>8279</v>
      </c>
      <c r="T2110" t="s">
        <v>8326</v>
      </c>
      <c r="U2110" t="s">
        <v>8330</v>
      </c>
    </row>
    <row r="2111" spans="1:21" ht="43.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s="6">
        <f t="shared" si="160"/>
        <v>42160.375196759262</v>
      </c>
      <c r="L2111" s="6">
        <f t="shared" si="161"/>
        <v>42190.375196759262</v>
      </c>
      <c r="M2111" s="15">
        <f t="shared" si="162"/>
        <v>2015</v>
      </c>
      <c r="N2111" t="b">
        <v>0</v>
      </c>
      <c r="O2111">
        <v>40</v>
      </c>
      <c r="P2111" t="b">
        <v>1</v>
      </c>
      <c r="Q2111" s="8">
        <f t="shared" si="163"/>
        <v>1.06525</v>
      </c>
      <c r="R2111" s="10">
        <f t="shared" si="164"/>
        <v>106.52500000000001</v>
      </c>
      <c r="S2111" t="s">
        <v>8279</v>
      </c>
      <c r="T2111" t="s">
        <v>8326</v>
      </c>
      <c r="U2111" t="s">
        <v>8330</v>
      </c>
    </row>
    <row r="2112" spans="1:21" ht="29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s="6">
        <f t="shared" si="160"/>
        <v>41759.337604166663</v>
      </c>
      <c r="L2112" s="6">
        <f t="shared" si="161"/>
        <v>41786.874305555553</v>
      </c>
      <c r="M2112" s="15">
        <f t="shared" si="162"/>
        <v>2014</v>
      </c>
      <c r="N2112" t="b">
        <v>0</v>
      </c>
      <c r="O2112">
        <v>38</v>
      </c>
      <c r="P2112" t="b">
        <v>1</v>
      </c>
      <c r="Q2112" s="8">
        <f t="shared" si="163"/>
        <v>1.0035000000000001</v>
      </c>
      <c r="R2112" s="10">
        <f t="shared" si="164"/>
        <v>52.815789473684212</v>
      </c>
      <c r="S2112" t="s">
        <v>8279</v>
      </c>
      <c r="T2112" t="s">
        <v>8326</v>
      </c>
      <c r="U2112" t="s">
        <v>8330</v>
      </c>
    </row>
    <row r="2113" spans="1:21" ht="43.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s="6">
        <f t="shared" si="160"/>
        <v>40702.863715277774</v>
      </c>
      <c r="L2113" s="6">
        <f t="shared" si="161"/>
        <v>40769.708333333328</v>
      </c>
      <c r="M2113" s="15">
        <f t="shared" si="162"/>
        <v>2011</v>
      </c>
      <c r="N2113" t="b">
        <v>0</v>
      </c>
      <c r="O2113">
        <v>39</v>
      </c>
      <c r="P2113" t="b">
        <v>1</v>
      </c>
      <c r="Q2113" s="8">
        <f t="shared" si="163"/>
        <v>1.0649999999999999</v>
      </c>
      <c r="R2113" s="10">
        <f t="shared" si="164"/>
        <v>54.615384615384613</v>
      </c>
      <c r="S2113" t="s">
        <v>8279</v>
      </c>
      <c r="T2113" t="s">
        <v>8326</v>
      </c>
      <c r="U2113" t="s">
        <v>8330</v>
      </c>
    </row>
    <row r="2114" spans="1:21" ht="43.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s="6">
        <f t="shared" si="160"/>
        <v>41365.594826388886</v>
      </c>
      <c r="L2114" s="6">
        <f t="shared" si="161"/>
        <v>41379.594826388886</v>
      </c>
      <c r="M2114" s="15">
        <f t="shared" si="162"/>
        <v>2013</v>
      </c>
      <c r="N2114" t="b">
        <v>0</v>
      </c>
      <c r="O2114">
        <v>11</v>
      </c>
      <c r="P2114" t="b">
        <v>1</v>
      </c>
      <c r="Q2114" s="8">
        <f t="shared" si="163"/>
        <v>1</v>
      </c>
      <c r="R2114" s="10">
        <f t="shared" si="164"/>
        <v>27.272727272727273</v>
      </c>
      <c r="S2114" t="s">
        <v>8279</v>
      </c>
      <c r="T2114" t="s">
        <v>8326</v>
      </c>
      <c r="U2114" t="s">
        <v>8330</v>
      </c>
    </row>
    <row r="2115" spans="1:21" ht="29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s="6">
        <f t="shared" ref="K2115:K2178" si="165">(J2115/86400)+25569+(-8/24)</f>
        <v>41870.532129629624</v>
      </c>
      <c r="L2115" s="6">
        <f t="shared" ref="L2115:L2178" si="166">(I2115/86400)+25569+(-8/24)</f>
        <v>41905.532129629624</v>
      </c>
      <c r="M2115" s="15">
        <f t="shared" ref="M2115:M2178" si="167">YEAR(K2115)</f>
        <v>2014</v>
      </c>
      <c r="N2115" t="b">
        <v>0</v>
      </c>
      <c r="O2115">
        <v>107</v>
      </c>
      <c r="P2115" t="b">
        <v>1</v>
      </c>
      <c r="Q2115" s="8">
        <f t="shared" ref="Q2115:Q2178" si="168">E2115/D2115</f>
        <v>1.0485714285714285</v>
      </c>
      <c r="R2115" s="10">
        <f t="shared" ref="R2115:R2178" si="169">IFERROR(E2115/O2115,0)</f>
        <v>68.598130841121488</v>
      </c>
      <c r="S2115" t="s">
        <v>8279</v>
      </c>
      <c r="T2115" t="s">
        <v>8326</v>
      </c>
      <c r="U2115" t="s">
        <v>8330</v>
      </c>
    </row>
    <row r="2116" spans="1:21" ht="43.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s="6">
        <f t="shared" si="165"/>
        <v>40458.482291666667</v>
      </c>
      <c r="L2116" s="6">
        <f t="shared" si="166"/>
        <v>40520.874305555553</v>
      </c>
      <c r="M2116" s="15">
        <f t="shared" si="167"/>
        <v>2010</v>
      </c>
      <c r="N2116" t="b">
        <v>0</v>
      </c>
      <c r="O2116">
        <v>147</v>
      </c>
      <c r="P2116" t="b">
        <v>1</v>
      </c>
      <c r="Q2116" s="8">
        <f t="shared" si="168"/>
        <v>1.0469999999999999</v>
      </c>
      <c r="R2116" s="10">
        <f t="shared" si="169"/>
        <v>35.612244897959187</v>
      </c>
      <c r="S2116" t="s">
        <v>8279</v>
      </c>
      <c r="T2116" t="s">
        <v>8326</v>
      </c>
      <c r="U2116" t="s">
        <v>8330</v>
      </c>
    </row>
    <row r="2117" spans="1:21" ht="43.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s="6">
        <f t="shared" si="165"/>
        <v>40563.747696759259</v>
      </c>
      <c r="L2117" s="6">
        <f t="shared" si="166"/>
        <v>40593.747696759259</v>
      </c>
      <c r="M2117" s="15">
        <f t="shared" si="167"/>
        <v>2011</v>
      </c>
      <c r="N2117" t="b">
        <v>0</v>
      </c>
      <c r="O2117">
        <v>36</v>
      </c>
      <c r="P2117" t="b">
        <v>1</v>
      </c>
      <c r="Q2117" s="8">
        <f t="shared" si="168"/>
        <v>2.2566666666666668</v>
      </c>
      <c r="R2117" s="10">
        <f t="shared" si="169"/>
        <v>94.027777777777771</v>
      </c>
      <c r="S2117" t="s">
        <v>8279</v>
      </c>
      <c r="T2117" t="s">
        <v>8326</v>
      </c>
      <c r="U2117" t="s">
        <v>8330</v>
      </c>
    </row>
    <row r="2118" spans="1:21" ht="43.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s="6">
        <f t="shared" si="165"/>
        <v>41136.444479166668</v>
      </c>
      <c r="L2118" s="6">
        <f t="shared" si="166"/>
        <v>41184.444479166668</v>
      </c>
      <c r="M2118" s="15">
        <f t="shared" si="167"/>
        <v>2012</v>
      </c>
      <c r="N2118" t="b">
        <v>0</v>
      </c>
      <c r="O2118">
        <v>92</v>
      </c>
      <c r="P2118" t="b">
        <v>1</v>
      </c>
      <c r="Q2118" s="8">
        <f t="shared" si="168"/>
        <v>1.0090416666666666</v>
      </c>
      <c r="R2118" s="10">
        <f t="shared" si="169"/>
        <v>526.45652173913038</v>
      </c>
      <c r="S2118" t="s">
        <v>8279</v>
      </c>
      <c r="T2118" t="s">
        <v>8326</v>
      </c>
      <c r="U2118" t="s">
        <v>8330</v>
      </c>
    </row>
    <row r="2119" spans="1:21" ht="58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s="6">
        <f t="shared" si="165"/>
        <v>42289.726261574069</v>
      </c>
      <c r="L2119" s="6">
        <f t="shared" si="166"/>
        <v>42303.874305555553</v>
      </c>
      <c r="M2119" s="15">
        <f t="shared" si="167"/>
        <v>2015</v>
      </c>
      <c r="N2119" t="b">
        <v>0</v>
      </c>
      <c r="O2119">
        <v>35</v>
      </c>
      <c r="P2119" t="b">
        <v>1</v>
      </c>
      <c r="Q2119" s="8">
        <f t="shared" si="168"/>
        <v>1.4775</v>
      </c>
      <c r="R2119" s="10">
        <f t="shared" si="169"/>
        <v>50.657142857142858</v>
      </c>
      <c r="S2119" t="s">
        <v>8279</v>
      </c>
      <c r="T2119" t="s">
        <v>8326</v>
      </c>
      <c r="U2119" t="s">
        <v>8330</v>
      </c>
    </row>
    <row r="2120" spans="1:21" ht="29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s="6">
        <f t="shared" si="165"/>
        <v>40718.506203703699</v>
      </c>
      <c r="L2120" s="6">
        <f t="shared" si="166"/>
        <v>40748.506203703699</v>
      </c>
      <c r="M2120" s="15">
        <f t="shared" si="167"/>
        <v>2011</v>
      </c>
      <c r="N2120" t="b">
        <v>0</v>
      </c>
      <c r="O2120">
        <v>17</v>
      </c>
      <c r="P2120" t="b">
        <v>1</v>
      </c>
      <c r="Q2120" s="8">
        <f t="shared" si="168"/>
        <v>1.3461099999999999</v>
      </c>
      <c r="R2120" s="10">
        <f t="shared" si="169"/>
        <v>79.182941176470578</v>
      </c>
      <c r="S2120" t="s">
        <v>8279</v>
      </c>
      <c r="T2120" t="s">
        <v>8326</v>
      </c>
      <c r="U2120" t="s">
        <v>8330</v>
      </c>
    </row>
    <row r="2121" spans="1:21" ht="43.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s="6">
        <f t="shared" si="165"/>
        <v>41106.796817129631</v>
      </c>
      <c r="L2121" s="6">
        <f t="shared" si="166"/>
        <v>41136.796817129631</v>
      </c>
      <c r="M2121" s="15">
        <f t="shared" si="167"/>
        <v>2012</v>
      </c>
      <c r="N2121" t="b">
        <v>0</v>
      </c>
      <c r="O2121">
        <v>22</v>
      </c>
      <c r="P2121" t="b">
        <v>1</v>
      </c>
      <c r="Q2121" s="8">
        <f t="shared" si="168"/>
        <v>1.0075000000000001</v>
      </c>
      <c r="R2121" s="10">
        <f t="shared" si="169"/>
        <v>91.590909090909093</v>
      </c>
      <c r="S2121" t="s">
        <v>8279</v>
      </c>
      <c r="T2121" t="s">
        <v>8326</v>
      </c>
      <c r="U2121" t="s">
        <v>8330</v>
      </c>
    </row>
    <row r="2122" spans="1:21" ht="43.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s="6">
        <f t="shared" si="165"/>
        <v>41591.631203703699</v>
      </c>
      <c r="L2122" s="6">
        <f t="shared" si="166"/>
        <v>41640.631203703699</v>
      </c>
      <c r="M2122" s="15">
        <f t="shared" si="167"/>
        <v>2013</v>
      </c>
      <c r="N2122" t="b">
        <v>0</v>
      </c>
      <c r="O2122">
        <v>69</v>
      </c>
      <c r="P2122" t="b">
        <v>1</v>
      </c>
      <c r="Q2122" s="8">
        <f t="shared" si="168"/>
        <v>1.00880375</v>
      </c>
      <c r="R2122" s="10">
        <f t="shared" si="169"/>
        <v>116.96275362318841</v>
      </c>
      <c r="S2122" t="s">
        <v>8279</v>
      </c>
      <c r="T2122" t="s">
        <v>8326</v>
      </c>
      <c r="U2122" t="s">
        <v>8330</v>
      </c>
    </row>
    <row r="2123" spans="1:21" ht="43.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s="6">
        <f t="shared" si="165"/>
        <v>42716.409120370365</v>
      </c>
      <c r="L2123" s="6">
        <f t="shared" si="166"/>
        <v>42746.409120370365</v>
      </c>
      <c r="M2123" s="15">
        <f t="shared" si="167"/>
        <v>2016</v>
      </c>
      <c r="N2123" t="b">
        <v>0</v>
      </c>
      <c r="O2123">
        <v>10</v>
      </c>
      <c r="P2123" t="b">
        <v>0</v>
      </c>
      <c r="Q2123" s="8">
        <f t="shared" si="168"/>
        <v>5.6800000000000002E-3</v>
      </c>
      <c r="R2123" s="10">
        <f t="shared" si="169"/>
        <v>28.4</v>
      </c>
      <c r="S2123" t="s">
        <v>8282</v>
      </c>
      <c r="T2123" t="s">
        <v>8334</v>
      </c>
      <c r="U2123" t="s">
        <v>8335</v>
      </c>
    </row>
    <row r="2124" spans="1:21" ht="43.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s="6">
        <f t="shared" si="165"/>
        <v>42711.967233796291</v>
      </c>
      <c r="L2124" s="6">
        <f t="shared" si="166"/>
        <v>42741.967233796291</v>
      </c>
      <c r="M2124" s="15">
        <f t="shared" si="167"/>
        <v>2016</v>
      </c>
      <c r="N2124" t="b">
        <v>0</v>
      </c>
      <c r="O2124">
        <v>3</v>
      </c>
      <c r="P2124" t="b">
        <v>0</v>
      </c>
      <c r="Q2124" s="8">
        <f t="shared" si="168"/>
        <v>3.875E-3</v>
      </c>
      <c r="R2124" s="10">
        <f t="shared" si="169"/>
        <v>103.33333333333333</v>
      </c>
      <c r="S2124" t="s">
        <v>8282</v>
      </c>
      <c r="T2124" t="s">
        <v>8334</v>
      </c>
      <c r="U2124" t="s">
        <v>8335</v>
      </c>
    </row>
    <row r="2125" spans="1:21" ht="58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s="6">
        <f t="shared" si="165"/>
        <v>40198.091516203705</v>
      </c>
      <c r="L2125" s="6">
        <f t="shared" si="166"/>
        <v>40251.957638888889</v>
      </c>
      <c r="M2125" s="15">
        <f t="shared" si="167"/>
        <v>2010</v>
      </c>
      <c r="N2125" t="b">
        <v>0</v>
      </c>
      <c r="O2125">
        <v>5</v>
      </c>
      <c r="P2125" t="b">
        <v>0</v>
      </c>
      <c r="Q2125" s="8">
        <f t="shared" si="168"/>
        <v>0.1</v>
      </c>
      <c r="R2125" s="10">
        <f t="shared" si="169"/>
        <v>10</v>
      </c>
      <c r="S2125" t="s">
        <v>8282</v>
      </c>
      <c r="T2125" t="s">
        <v>8334</v>
      </c>
      <c r="U2125" t="s">
        <v>8335</v>
      </c>
    </row>
    <row r="2126" spans="1:21" ht="58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s="6">
        <f t="shared" si="165"/>
        <v>40463.694849537038</v>
      </c>
      <c r="L2126" s="6">
        <f t="shared" si="166"/>
        <v>40511.875</v>
      </c>
      <c r="M2126" s="15">
        <f t="shared" si="167"/>
        <v>2010</v>
      </c>
      <c r="N2126" t="b">
        <v>0</v>
      </c>
      <c r="O2126">
        <v>5</v>
      </c>
      <c r="P2126" t="b">
        <v>0</v>
      </c>
      <c r="Q2126" s="8">
        <f t="shared" si="168"/>
        <v>0.10454545454545454</v>
      </c>
      <c r="R2126" s="10">
        <f t="shared" si="169"/>
        <v>23</v>
      </c>
      <c r="S2126" t="s">
        <v>8282</v>
      </c>
      <c r="T2126" t="s">
        <v>8334</v>
      </c>
      <c r="U2126" t="s">
        <v>8335</v>
      </c>
    </row>
    <row r="2127" spans="1:21" ht="43.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s="6">
        <f t="shared" si="165"/>
        <v>42190.690196759257</v>
      </c>
      <c r="L2127" s="6">
        <f t="shared" si="166"/>
        <v>42220.690196759257</v>
      </c>
      <c r="M2127" s="15">
        <f t="shared" si="167"/>
        <v>2015</v>
      </c>
      <c r="N2127" t="b">
        <v>0</v>
      </c>
      <c r="O2127">
        <v>27</v>
      </c>
      <c r="P2127" t="b">
        <v>0</v>
      </c>
      <c r="Q2127" s="8">
        <f t="shared" si="168"/>
        <v>1.4200000000000001E-2</v>
      </c>
      <c r="R2127" s="10">
        <f t="shared" si="169"/>
        <v>31.555555555555557</v>
      </c>
      <c r="S2127" t="s">
        <v>8282</v>
      </c>
      <c r="T2127" t="s">
        <v>8334</v>
      </c>
      <c r="U2127" t="s">
        <v>8335</v>
      </c>
    </row>
    <row r="2128" spans="1:21" ht="43.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s="6">
        <f t="shared" si="165"/>
        <v>41951.63989583333</v>
      </c>
      <c r="L2128" s="6">
        <f t="shared" si="166"/>
        <v>41981.63989583333</v>
      </c>
      <c r="M2128" s="15">
        <f t="shared" si="167"/>
        <v>2014</v>
      </c>
      <c r="N2128" t="b">
        <v>0</v>
      </c>
      <c r="O2128">
        <v>2</v>
      </c>
      <c r="P2128" t="b">
        <v>0</v>
      </c>
      <c r="Q2128" s="8">
        <f t="shared" si="168"/>
        <v>5.0000000000000001E-4</v>
      </c>
      <c r="R2128" s="10">
        <f t="shared" si="169"/>
        <v>5</v>
      </c>
      <c r="S2128" t="s">
        <v>8282</v>
      </c>
      <c r="T2128" t="s">
        <v>8334</v>
      </c>
      <c r="U2128" t="s">
        <v>8335</v>
      </c>
    </row>
    <row r="2129" spans="1:21" ht="29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s="6">
        <f t="shared" si="165"/>
        <v>42045.172025462962</v>
      </c>
      <c r="L2129" s="6">
        <f t="shared" si="166"/>
        <v>42075.130358796298</v>
      </c>
      <c r="M2129" s="15">
        <f t="shared" si="167"/>
        <v>2015</v>
      </c>
      <c r="N2129" t="b">
        <v>0</v>
      </c>
      <c r="O2129">
        <v>236</v>
      </c>
      <c r="P2129" t="b">
        <v>0</v>
      </c>
      <c r="Q2129" s="8">
        <f t="shared" si="168"/>
        <v>0.28842857142857142</v>
      </c>
      <c r="R2129" s="10">
        <f t="shared" si="169"/>
        <v>34.220338983050844</v>
      </c>
      <c r="S2129" t="s">
        <v>8282</v>
      </c>
      <c r="T2129" t="s">
        <v>8334</v>
      </c>
      <c r="U2129" t="s">
        <v>8335</v>
      </c>
    </row>
    <row r="2130" spans="1:21" ht="43.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s="6">
        <f t="shared" si="165"/>
        <v>41843.439456018517</v>
      </c>
      <c r="L2130" s="6">
        <f t="shared" si="166"/>
        <v>41903.439456018517</v>
      </c>
      <c r="M2130" s="15">
        <f t="shared" si="167"/>
        <v>2014</v>
      </c>
      <c r="N2130" t="b">
        <v>0</v>
      </c>
      <c r="O2130">
        <v>1</v>
      </c>
      <c r="P2130" t="b">
        <v>0</v>
      </c>
      <c r="Q2130" s="8">
        <f t="shared" si="168"/>
        <v>1.6666666666666668E-3</v>
      </c>
      <c r="R2130" s="10">
        <f t="shared" si="169"/>
        <v>25</v>
      </c>
      <c r="S2130" t="s">
        <v>8282</v>
      </c>
      <c r="T2130" t="s">
        <v>8334</v>
      </c>
      <c r="U2130" t="s">
        <v>8335</v>
      </c>
    </row>
    <row r="2131" spans="1:21" ht="43.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s="6">
        <f t="shared" si="165"/>
        <v>42408.690972222219</v>
      </c>
      <c r="L2131" s="6">
        <f t="shared" si="166"/>
        <v>42438.690972222219</v>
      </c>
      <c r="M2131" s="15">
        <f t="shared" si="167"/>
        <v>2016</v>
      </c>
      <c r="N2131" t="b">
        <v>0</v>
      </c>
      <c r="O2131">
        <v>12</v>
      </c>
      <c r="P2131" t="b">
        <v>0</v>
      </c>
      <c r="Q2131" s="8">
        <f t="shared" si="168"/>
        <v>0.11799999999999999</v>
      </c>
      <c r="R2131" s="10">
        <f t="shared" si="169"/>
        <v>19.666666666666668</v>
      </c>
      <c r="S2131" t="s">
        <v>8282</v>
      </c>
      <c r="T2131" t="s">
        <v>8334</v>
      </c>
      <c r="U2131" t="s">
        <v>8335</v>
      </c>
    </row>
    <row r="2132" spans="1:21" ht="29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s="6">
        <f t="shared" si="165"/>
        <v>41831.75304398148</v>
      </c>
      <c r="L2132" s="6">
        <f t="shared" si="166"/>
        <v>41866.75304398148</v>
      </c>
      <c r="M2132" s="15">
        <f t="shared" si="167"/>
        <v>2014</v>
      </c>
      <c r="N2132" t="b">
        <v>0</v>
      </c>
      <c r="O2132">
        <v>4</v>
      </c>
      <c r="P2132" t="b">
        <v>0</v>
      </c>
      <c r="Q2132" s="8">
        <f t="shared" si="168"/>
        <v>2.0238095238095236E-3</v>
      </c>
      <c r="R2132" s="10">
        <f t="shared" si="169"/>
        <v>21.25</v>
      </c>
      <c r="S2132" t="s">
        <v>8282</v>
      </c>
      <c r="T2132" t="s">
        <v>8334</v>
      </c>
      <c r="U2132" t="s">
        <v>8335</v>
      </c>
    </row>
    <row r="2133" spans="1:21" ht="43.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s="6">
        <f t="shared" si="165"/>
        <v>42166.873738425922</v>
      </c>
      <c r="L2133" s="6">
        <f t="shared" si="166"/>
        <v>42196.873738425922</v>
      </c>
      <c r="M2133" s="15">
        <f t="shared" si="167"/>
        <v>2015</v>
      </c>
      <c r="N2133" t="b">
        <v>0</v>
      </c>
      <c r="O2133">
        <v>3</v>
      </c>
      <c r="P2133" t="b">
        <v>0</v>
      </c>
      <c r="Q2133" s="8">
        <f t="shared" si="168"/>
        <v>0.05</v>
      </c>
      <c r="R2133" s="10">
        <f t="shared" si="169"/>
        <v>8.3333333333333339</v>
      </c>
      <c r="S2133" t="s">
        <v>8282</v>
      </c>
      <c r="T2133" t="s">
        <v>8334</v>
      </c>
      <c r="U2133" t="s">
        <v>8335</v>
      </c>
    </row>
    <row r="2134" spans="1:21" ht="43.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s="6">
        <f t="shared" si="165"/>
        <v>41643.15384259259</v>
      </c>
      <c r="L2134" s="6">
        <f t="shared" si="166"/>
        <v>41673.15384259259</v>
      </c>
      <c r="M2134" s="15">
        <f t="shared" si="167"/>
        <v>2014</v>
      </c>
      <c r="N2134" t="b">
        <v>0</v>
      </c>
      <c r="O2134">
        <v>99</v>
      </c>
      <c r="P2134" t="b">
        <v>0</v>
      </c>
      <c r="Q2134" s="8">
        <f t="shared" si="168"/>
        <v>2.1129899999999997E-2</v>
      </c>
      <c r="R2134" s="10">
        <f t="shared" si="169"/>
        <v>21.34333333333333</v>
      </c>
      <c r="S2134" t="s">
        <v>8282</v>
      </c>
      <c r="T2134" t="s">
        <v>8334</v>
      </c>
      <c r="U2134" t="s">
        <v>8335</v>
      </c>
    </row>
    <row r="2135" spans="1:21" ht="58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s="6">
        <f t="shared" si="165"/>
        <v>40618.763877314814</v>
      </c>
      <c r="L2135" s="6">
        <f t="shared" si="166"/>
        <v>40656.957638888889</v>
      </c>
      <c r="M2135" s="15">
        <f t="shared" si="167"/>
        <v>2011</v>
      </c>
      <c r="N2135" t="b">
        <v>0</v>
      </c>
      <c r="O2135">
        <v>3</v>
      </c>
      <c r="P2135" t="b">
        <v>0</v>
      </c>
      <c r="Q2135" s="8">
        <f t="shared" si="168"/>
        <v>1.6E-2</v>
      </c>
      <c r="R2135" s="10">
        <f t="shared" si="169"/>
        <v>5.333333333333333</v>
      </c>
      <c r="S2135" t="s">
        <v>8282</v>
      </c>
      <c r="T2135" t="s">
        <v>8334</v>
      </c>
      <c r="U2135" t="s">
        <v>8335</v>
      </c>
    </row>
    <row r="2136" spans="1:21" ht="43.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s="6">
        <f t="shared" si="165"/>
        <v>41361.553136574068</v>
      </c>
      <c r="L2136" s="6">
        <f t="shared" si="166"/>
        <v>41391.553136574068</v>
      </c>
      <c r="M2136" s="15">
        <f t="shared" si="167"/>
        <v>2013</v>
      </c>
      <c r="N2136" t="b">
        <v>0</v>
      </c>
      <c r="O2136">
        <v>3</v>
      </c>
      <c r="P2136" t="b">
        <v>0</v>
      </c>
      <c r="Q2136" s="8">
        <f t="shared" si="168"/>
        <v>1.7333333333333333E-2</v>
      </c>
      <c r="R2136" s="10">
        <f t="shared" si="169"/>
        <v>34.666666666666664</v>
      </c>
      <c r="S2136" t="s">
        <v>8282</v>
      </c>
      <c r="T2136" t="s">
        <v>8334</v>
      </c>
      <c r="U2136" t="s">
        <v>8335</v>
      </c>
    </row>
    <row r="2137" spans="1:21" ht="43.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s="6">
        <f t="shared" si="165"/>
        <v>41156.630011574074</v>
      </c>
      <c r="L2137" s="6">
        <f t="shared" si="166"/>
        <v>41186.630011574074</v>
      </c>
      <c r="M2137" s="15">
        <f t="shared" si="167"/>
        <v>2012</v>
      </c>
      <c r="N2137" t="b">
        <v>0</v>
      </c>
      <c r="O2137">
        <v>22</v>
      </c>
      <c r="P2137" t="b">
        <v>0</v>
      </c>
      <c r="Q2137" s="8">
        <f t="shared" si="168"/>
        <v>9.5600000000000004E-2</v>
      </c>
      <c r="R2137" s="10">
        <f t="shared" si="169"/>
        <v>21.727272727272727</v>
      </c>
      <c r="S2137" t="s">
        <v>8282</v>
      </c>
      <c r="T2137" t="s">
        <v>8334</v>
      </c>
      <c r="U2137" t="s">
        <v>8335</v>
      </c>
    </row>
    <row r="2138" spans="1:21" ht="43.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s="6">
        <f t="shared" si="165"/>
        <v>41536.175763888888</v>
      </c>
      <c r="L2138" s="6">
        <f t="shared" si="166"/>
        <v>41566.175763888888</v>
      </c>
      <c r="M2138" s="15">
        <f t="shared" si="167"/>
        <v>2013</v>
      </c>
      <c r="N2138" t="b">
        <v>0</v>
      </c>
      <c r="O2138">
        <v>4</v>
      </c>
      <c r="P2138" t="b">
        <v>0</v>
      </c>
      <c r="Q2138" s="8">
        <f t="shared" si="168"/>
        <v>5.9612499999999998E-4</v>
      </c>
      <c r="R2138" s="10">
        <f t="shared" si="169"/>
        <v>11.922499999999999</v>
      </c>
      <c r="S2138" t="s">
        <v>8282</v>
      </c>
      <c r="T2138" t="s">
        <v>8334</v>
      </c>
      <c r="U2138" t="s">
        <v>8335</v>
      </c>
    </row>
    <row r="2139" spans="1:21" ht="43.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s="6">
        <f t="shared" si="165"/>
        <v>41948.437835648147</v>
      </c>
      <c r="L2139" s="6">
        <f t="shared" si="166"/>
        <v>41978.437835648147</v>
      </c>
      <c r="M2139" s="15">
        <f t="shared" si="167"/>
        <v>2014</v>
      </c>
      <c r="N2139" t="b">
        <v>0</v>
      </c>
      <c r="O2139">
        <v>534</v>
      </c>
      <c r="P2139" t="b">
        <v>0</v>
      </c>
      <c r="Q2139" s="8">
        <f t="shared" si="168"/>
        <v>0.28405999999999998</v>
      </c>
      <c r="R2139" s="10">
        <f t="shared" si="169"/>
        <v>26.59737827715356</v>
      </c>
      <c r="S2139" t="s">
        <v>8282</v>
      </c>
      <c r="T2139" t="s">
        <v>8334</v>
      </c>
      <c r="U2139" t="s">
        <v>8335</v>
      </c>
    </row>
    <row r="2140" spans="1:21" ht="29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s="6">
        <f t="shared" si="165"/>
        <v>41556.679849537039</v>
      </c>
      <c r="L2140" s="6">
        <f t="shared" si="166"/>
        <v>41586.721516203703</v>
      </c>
      <c r="M2140" s="15">
        <f t="shared" si="167"/>
        <v>2013</v>
      </c>
      <c r="N2140" t="b">
        <v>0</v>
      </c>
      <c r="O2140">
        <v>12</v>
      </c>
      <c r="P2140" t="b">
        <v>0</v>
      </c>
      <c r="Q2140" s="8">
        <f t="shared" si="168"/>
        <v>0.128</v>
      </c>
      <c r="R2140" s="10">
        <f t="shared" si="169"/>
        <v>10.666666666666666</v>
      </c>
      <c r="S2140" t="s">
        <v>8282</v>
      </c>
      <c r="T2140" t="s">
        <v>8334</v>
      </c>
      <c r="U2140" t="s">
        <v>8335</v>
      </c>
    </row>
    <row r="2141" spans="1:21" ht="58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s="6">
        <f t="shared" si="165"/>
        <v>42647.416759259257</v>
      </c>
      <c r="L2141" s="6">
        <f t="shared" si="166"/>
        <v>42677.416759259257</v>
      </c>
      <c r="M2141" s="15">
        <f t="shared" si="167"/>
        <v>2016</v>
      </c>
      <c r="N2141" t="b">
        <v>0</v>
      </c>
      <c r="O2141">
        <v>56</v>
      </c>
      <c r="P2141" t="b">
        <v>0</v>
      </c>
      <c r="Q2141" s="8">
        <f t="shared" si="168"/>
        <v>5.4199999999999998E-2</v>
      </c>
      <c r="R2141" s="10">
        <f t="shared" si="169"/>
        <v>29.035714285714285</v>
      </c>
      <c r="S2141" t="s">
        <v>8282</v>
      </c>
      <c r="T2141" t="s">
        <v>8334</v>
      </c>
      <c r="U2141" t="s">
        <v>8335</v>
      </c>
    </row>
    <row r="2142" spans="1:21" ht="43.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s="6">
        <f t="shared" si="165"/>
        <v>41255.500277777777</v>
      </c>
      <c r="L2142" s="6">
        <f t="shared" si="166"/>
        <v>41285.500277777777</v>
      </c>
      <c r="M2142" s="15">
        <f t="shared" si="167"/>
        <v>2012</v>
      </c>
      <c r="N2142" t="b">
        <v>0</v>
      </c>
      <c r="O2142">
        <v>11</v>
      </c>
      <c r="P2142" t="b">
        <v>0</v>
      </c>
      <c r="Q2142" s="8">
        <f t="shared" si="168"/>
        <v>1.1199999999999999E-3</v>
      </c>
      <c r="R2142" s="10">
        <f t="shared" si="169"/>
        <v>50.909090909090907</v>
      </c>
      <c r="S2142" t="s">
        <v>8282</v>
      </c>
      <c r="T2142" t="s">
        <v>8334</v>
      </c>
      <c r="U2142" t="s">
        <v>8335</v>
      </c>
    </row>
    <row r="2143" spans="1:21" ht="58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s="6">
        <f t="shared" si="165"/>
        <v>41926.902303240735</v>
      </c>
      <c r="L2143" s="6">
        <f t="shared" si="166"/>
        <v>41956.943969907406</v>
      </c>
      <c r="M2143" s="15">
        <f t="shared" si="167"/>
        <v>2014</v>
      </c>
      <c r="N2143" t="b">
        <v>0</v>
      </c>
      <c r="O2143">
        <v>0</v>
      </c>
      <c r="P2143" t="b">
        <v>0</v>
      </c>
      <c r="Q2143" s="8">
        <f t="shared" si="168"/>
        <v>0</v>
      </c>
      <c r="R2143" s="10">
        <f t="shared" si="169"/>
        <v>0</v>
      </c>
      <c r="S2143" t="s">
        <v>8282</v>
      </c>
      <c r="T2143" t="s">
        <v>8334</v>
      </c>
      <c r="U2143" t="s">
        <v>8335</v>
      </c>
    </row>
    <row r="2144" spans="1:21" ht="43.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s="6">
        <f t="shared" si="165"/>
        <v>42340.368171296293</v>
      </c>
      <c r="L2144" s="6">
        <f t="shared" si="166"/>
        <v>42368.368171296293</v>
      </c>
      <c r="M2144" s="15">
        <f t="shared" si="167"/>
        <v>2015</v>
      </c>
      <c r="N2144" t="b">
        <v>0</v>
      </c>
      <c r="O2144">
        <v>12</v>
      </c>
      <c r="P2144" t="b">
        <v>0</v>
      </c>
      <c r="Q2144" s="8">
        <f t="shared" si="168"/>
        <v>5.7238095238095241E-2</v>
      </c>
      <c r="R2144" s="10">
        <f t="shared" si="169"/>
        <v>50.083333333333336</v>
      </c>
      <c r="S2144" t="s">
        <v>8282</v>
      </c>
      <c r="T2144" t="s">
        <v>8334</v>
      </c>
      <c r="U2144" t="s">
        <v>8335</v>
      </c>
    </row>
    <row r="2145" spans="1:21" ht="43.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s="6">
        <f t="shared" si="165"/>
        <v>40332.553379629629</v>
      </c>
      <c r="L2145" s="6">
        <f t="shared" si="166"/>
        <v>40380.458333333328</v>
      </c>
      <c r="M2145" s="15">
        <f t="shared" si="167"/>
        <v>2010</v>
      </c>
      <c r="N2145" t="b">
        <v>0</v>
      </c>
      <c r="O2145">
        <v>5</v>
      </c>
      <c r="P2145" t="b">
        <v>0</v>
      </c>
      <c r="Q2145" s="8">
        <f t="shared" si="168"/>
        <v>0.1125</v>
      </c>
      <c r="R2145" s="10">
        <f t="shared" si="169"/>
        <v>45</v>
      </c>
      <c r="S2145" t="s">
        <v>8282</v>
      </c>
      <c r="T2145" t="s">
        <v>8334</v>
      </c>
      <c r="U2145" t="s">
        <v>8335</v>
      </c>
    </row>
    <row r="2146" spans="1:21" ht="43.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s="6">
        <f t="shared" si="165"/>
        <v>41499.213425925926</v>
      </c>
      <c r="L2146" s="6">
        <f t="shared" si="166"/>
        <v>41531.213425925926</v>
      </c>
      <c r="M2146" s="15">
        <f t="shared" si="167"/>
        <v>2013</v>
      </c>
      <c r="N2146" t="b">
        <v>0</v>
      </c>
      <c r="O2146">
        <v>24</v>
      </c>
      <c r="P2146" t="b">
        <v>0</v>
      </c>
      <c r="Q2146" s="8">
        <f t="shared" si="168"/>
        <v>1.7098591549295775E-2</v>
      </c>
      <c r="R2146" s="10">
        <f t="shared" si="169"/>
        <v>25.291666666666668</v>
      </c>
      <c r="S2146" t="s">
        <v>8282</v>
      </c>
      <c r="T2146" t="s">
        <v>8334</v>
      </c>
      <c r="U2146" t="s">
        <v>8335</v>
      </c>
    </row>
    <row r="2147" spans="1:21" ht="43.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s="6">
        <f t="shared" si="165"/>
        <v>41574.904097222221</v>
      </c>
      <c r="L2147" s="6">
        <f t="shared" si="166"/>
        <v>41604.945763888885</v>
      </c>
      <c r="M2147" s="15">
        <f t="shared" si="167"/>
        <v>2013</v>
      </c>
      <c r="N2147" t="b">
        <v>0</v>
      </c>
      <c r="O2147">
        <v>89</v>
      </c>
      <c r="P2147" t="b">
        <v>0</v>
      </c>
      <c r="Q2147" s="8">
        <f t="shared" si="168"/>
        <v>0.30433333333333334</v>
      </c>
      <c r="R2147" s="10">
        <f t="shared" si="169"/>
        <v>51.292134831460672</v>
      </c>
      <c r="S2147" t="s">
        <v>8282</v>
      </c>
      <c r="T2147" t="s">
        <v>8334</v>
      </c>
      <c r="U2147" t="s">
        <v>8335</v>
      </c>
    </row>
    <row r="2148" spans="1:21" ht="58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s="6">
        <f t="shared" si="165"/>
        <v>42397.346180555549</v>
      </c>
      <c r="L2148" s="6">
        <f t="shared" si="166"/>
        <v>42411.346180555549</v>
      </c>
      <c r="M2148" s="15">
        <f t="shared" si="167"/>
        <v>2016</v>
      </c>
      <c r="N2148" t="b">
        <v>0</v>
      </c>
      <c r="O2148">
        <v>1</v>
      </c>
      <c r="P2148" t="b">
        <v>0</v>
      </c>
      <c r="Q2148" s="8">
        <f t="shared" si="168"/>
        <v>2.0000000000000001E-4</v>
      </c>
      <c r="R2148" s="10">
        <f t="shared" si="169"/>
        <v>1</v>
      </c>
      <c r="S2148" t="s">
        <v>8282</v>
      </c>
      <c r="T2148" t="s">
        <v>8334</v>
      </c>
      <c r="U2148" t="s">
        <v>8335</v>
      </c>
    </row>
    <row r="2149" spans="1:21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s="6">
        <f t="shared" si="165"/>
        <v>41926.962361111109</v>
      </c>
      <c r="L2149" s="6">
        <f t="shared" si="166"/>
        <v>41959.004027777781</v>
      </c>
      <c r="M2149" s="15">
        <f t="shared" si="167"/>
        <v>2014</v>
      </c>
      <c r="N2149" t="b">
        <v>0</v>
      </c>
      <c r="O2149">
        <v>55</v>
      </c>
      <c r="P2149" t="b">
        <v>0</v>
      </c>
      <c r="Q2149" s="8">
        <f t="shared" si="168"/>
        <v>6.9641025641025639E-3</v>
      </c>
      <c r="R2149" s="10">
        <f t="shared" si="169"/>
        <v>49.381818181818183</v>
      </c>
      <c r="S2149" t="s">
        <v>8282</v>
      </c>
      <c r="T2149" t="s">
        <v>8334</v>
      </c>
      <c r="U2149" t="s">
        <v>8335</v>
      </c>
    </row>
    <row r="2150" spans="1:21" ht="43.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s="6">
        <f t="shared" si="165"/>
        <v>42066.400254629632</v>
      </c>
      <c r="L2150" s="6">
        <f t="shared" si="166"/>
        <v>42096.358587962961</v>
      </c>
      <c r="M2150" s="15">
        <f t="shared" si="167"/>
        <v>2015</v>
      </c>
      <c r="N2150" t="b">
        <v>0</v>
      </c>
      <c r="O2150">
        <v>2</v>
      </c>
      <c r="P2150" t="b">
        <v>0</v>
      </c>
      <c r="Q2150" s="8">
        <f t="shared" si="168"/>
        <v>0.02</v>
      </c>
      <c r="R2150" s="10">
        <f t="shared" si="169"/>
        <v>1</v>
      </c>
      <c r="S2150" t="s">
        <v>8282</v>
      </c>
      <c r="T2150" t="s">
        <v>8334</v>
      </c>
      <c r="U2150" t="s">
        <v>8335</v>
      </c>
    </row>
    <row r="2151" spans="1:21" ht="58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s="6">
        <f t="shared" si="165"/>
        <v>40354.691620370366</v>
      </c>
      <c r="L2151" s="6">
        <f t="shared" si="166"/>
        <v>40389.666666666664</v>
      </c>
      <c r="M2151" s="15">
        <f t="shared" si="167"/>
        <v>2010</v>
      </c>
      <c r="N2151" t="b">
        <v>0</v>
      </c>
      <c r="O2151">
        <v>0</v>
      </c>
      <c r="P2151" t="b">
        <v>0</v>
      </c>
      <c r="Q2151" s="8">
        <f t="shared" si="168"/>
        <v>0</v>
      </c>
      <c r="R2151" s="10">
        <f t="shared" si="169"/>
        <v>0</v>
      </c>
      <c r="S2151" t="s">
        <v>8282</v>
      </c>
      <c r="T2151" t="s">
        <v>8334</v>
      </c>
      <c r="U2151" t="s">
        <v>8335</v>
      </c>
    </row>
    <row r="2152" spans="1:21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s="6">
        <f t="shared" si="165"/>
        <v>42533.951377314814</v>
      </c>
      <c r="L2152" s="6">
        <f t="shared" si="166"/>
        <v>42563.951377314814</v>
      </c>
      <c r="M2152" s="15">
        <f t="shared" si="167"/>
        <v>2016</v>
      </c>
      <c r="N2152" t="b">
        <v>0</v>
      </c>
      <c r="O2152">
        <v>4</v>
      </c>
      <c r="P2152" t="b">
        <v>0</v>
      </c>
      <c r="Q2152" s="8">
        <f t="shared" si="168"/>
        <v>8.0999999999999996E-3</v>
      </c>
      <c r="R2152" s="10">
        <f t="shared" si="169"/>
        <v>101.25</v>
      </c>
      <c r="S2152" t="s">
        <v>8282</v>
      </c>
      <c r="T2152" t="s">
        <v>8334</v>
      </c>
      <c r="U2152" t="s">
        <v>8335</v>
      </c>
    </row>
    <row r="2153" spans="1:21" ht="43.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s="6">
        <f t="shared" si="165"/>
        <v>42520.514050925922</v>
      </c>
      <c r="L2153" s="6">
        <f t="shared" si="166"/>
        <v>42550.514050925922</v>
      </c>
      <c r="M2153" s="15">
        <f t="shared" si="167"/>
        <v>2016</v>
      </c>
      <c r="N2153" t="b">
        <v>0</v>
      </c>
      <c r="O2153">
        <v>6</v>
      </c>
      <c r="P2153" t="b">
        <v>0</v>
      </c>
      <c r="Q2153" s="8">
        <f t="shared" si="168"/>
        <v>2.6222222222222224E-3</v>
      </c>
      <c r="R2153" s="10">
        <f t="shared" si="169"/>
        <v>19.666666666666668</v>
      </c>
      <c r="S2153" t="s">
        <v>8282</v>
      </c>
      <c r="T2153" t="s">
        <v>8334</v>
      </c>
      <c r="U2153" t="s">
        <v>8335</v>
      </c>
    </row>
    <row r="2154" spans="1:21" ht="43.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s="6">
        <f t="shared" si="165"/>
        <v>41683.49894675926</v>
      </c>
      <c r="L2154" s="6">
        <f t="shared" si="166"/>
        <v>41713.457280092589</v>
      </c>
      <c r="M2154" s="15">
        <f t="shared" si="167"/>
        <v>2014</v>
      </c>
      <c r="N2154" t="b">
        <v>0</v>
      </c>
      <c r="O2154">
        <v>4</v>
      </c>
      <c r="P2154" t="b">
        <v>0</v>
      </c>
      <c r="Q2154" s="8">
        <f t="shared" si="168"/>
        <v>1.6666666666666668E-3</v>
      </c>
      <c r="R2154" s="10">
        <f t="shared" si="169"/>
        <v>12.5</v>
      </c>
      <c r="S2154" t="s">
        <v>8282</v>
      </c>
      <c r="T2154" t="s">
        <v>8334</v>
      </c>
      <c r="U2154" t="s">
        <v>8335</v>
      </c>
    </row>
    <row r="2155" spans="1:21" ht="43.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s="6">
        <f t="shared" si="165"/>
        <v>41974.577754629623</v>
      </c>
      <c r="L2155" s="6">
        <f t="shared" si="166"/>
        <v>42013.999305555553</v>
      </c>
      <c r="M2155" s="15">
        <f t="shared" si="167"/>
        <v>2014</v>
      </c>
      <c r="N2155" t="b">
        <v>0</v>
      </c>
      <c r="O2155">
        <v>4</v>
      </c>
      <c r="P2155" t="b">
        <v>0</v>
      </c>
      <c r="Q2155" s="8">
        <f t="shared" si="168"/>
        <v>9.1244548809124457E-5</v>
      </c>
      <c r="R2155" s="10">
        <f t="shared" si="169"/>
        <v>8.5</v>
      </c>
      <c r="S2155" t="s">
        <v>8282</v>
      </c>
      <c r="T2155" t="s">
        <v>8334</v>
      </c>
      <c r="U2155" t="s">
        <v>8335</v>
      </c>
    </row>
    <row r="2156" spans="1:21" ht="29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s="6">
        <f t="shared" si="165"/>
        <v>41647.29892361111</v>
      </c>
      <c r="L2156" s="6">
        <f t="shared" si="166"/>
        <v>41667.29892361111</v>
      </c>
      <c r="M2156" s="15">
        <f t="shared" si="167"/>
        <v>2014</v>
      </c>
      <c r="N2156" t="b">
        <v>0</v>
      </c>
      <c r="O2156">
        <v>2</v>
      </c>
      <c r="P2156" t="b">
        <v>0</v>
      </c>
      <c r="Q2156" s="8">
        <f t="shared" si="168"/>
        <v>8.0000000000000002E-3</v>
      </c>
      <c r="R2156" s="10">
        <f t="shared" si="169"/>
        <v>1</v>
      </c>
      <c r="S2156" t="s">
        <v>8282</v>
      </c>
      <c r="T2156" t="s">
        <v>8334</v>
      </c>
      <c r="U2156" t="s">
        <v>8335</v>
      </c>
    </row>
    <row r="2157" spans="1:21" ht="43.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s="6">
        <f t="shared" si="165"/>
        <v>42430.414178240739</v>
      </c>
      <c r="L2157" s="6">
        <f t="shared" si="166"/>
        <v>42460.372511574074</v>
      </c>
      <c r="M2157" s="15">
        <f t="shared" si="167"/>
        <v>2016</v>
      </c>
      <c r="N2157" t="b">
        <v>0</v>
      </c>
      <c r="O2157">
        <v>5</v>
      </c>
      <c r="P2157" t="b">
        <v>0</v>
      </c>
      <c r="Q2157" s="8">
        <f t="shared" si="168"/>
        <v>2.3E-2</v>
      </c>
      <c r="R2157" s="10">
        <f t="shared" si="169"/>
        <v>23</v>
      </c>
      <c r="S2157" t="s">
        <v>8282</v>
      </c>
      <c r="T2157" t="s">
        <v>8334</v>
      </c>
      <c r="U2157" t="s">
        <v>8335</v>
      </c>
    </row>
    <row r="2158" spans="1:21" ht="43.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s="6">
        <f t="shared" si="165"/>
        <v>41488.520902777775</v>
      </c>
      <c r="L2158" s="6">
        <f t="shared" si="166"/>
        <v>41533.520902777775</v>
      </c>
      <c r="M2158" s="15">
        <f t="shared" si="167"/>
        <v>2013</v>
      </c>
      <c r="N2158" t="b">
        <v>0</v>
      </c>
      <c r="O2158">
        <v>83</v>
      </c>
      <c r="P2158" t="b">
        <v>0</v>
      </c>
      <c r="Q2158" s="8">
        <f t="shared" si="168"/>
        <v>2.6660714285714284E-2</v>
      </c>
      <c r="R2158" s="10">
        <f t="shared" si="169"/>
        <v>17.987951807228917</v>
      </c>
      <c r="S2158" t="s">
        <v>8282</v>
      </c>
      <c r="T2158" t="s">
        <v>8334</v>
      </c>
      <c r="U2158" t="s">
        <v>8335</v>
      </c>
    </row>
    <row r="2159" spans="1:21" ht="29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s="6">
        <f t="shared" si="165"/>
        <v>42694.647951388884</v>
      </c>
      <c r="L2159" s="6">
        <f t="shared" si="166"/>
        <v>42726.999305555553</v>
      </c>
      <c r="M2159" s="15">
        <f t="shared" si="167"/>
        <v>2016</v>
      </c>
      <c r="N2159" t="b">
        <v>0</v>
      </c>
      <c r="O2159">
        <v>57</v>
      </c>
      <c r="P2159" t="b">
        <v>0</v>
      </c>
      <c r="Q2159" s="8">
        <f t="shared" si="168"/>
        <v>0.28192</v>
      </c>
      <c r="R2159" s="10">
        <f t="shared" si="169"/>
        <v>370.94736842105266</v>
      </c>
      <c r="S2159" t="s">
        <v>8282</v>
      </c>
      <c r="T2159" t="s">
        <v>8334</v>
      </c>
      <c r="U2159" t="s">
        <v>8335</v>
      </c>
    </row>
    <row r="2160" spans="1:21" ht="43.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s="6">
        <f t="shared" si="165"/>
        <v>41264.520532407405</v>
      </c>
      <c r="L2160" s="6">
        <f t="shared" si="166"/>
        <v>41309.520532407405</v>
      </c>
      <c r="M2160" s="15">
        <f t="shared" si="167"/>
        <v>2012</v>
      </c>
      <c r="N2160" t="b">
        <v>0</v>
      </c>
      <c r="O2160">
        <v>311</v>
      </c>
      <c r="P2160" t="b">
        <v>0</v>
      </c>
      <c r="Q2160" s="8">
        <f t="shared" si="168"/>
        <v>6.5900366666666668E-2</v>
      </c>
      <c r="R2160" s="10">
        <f t="shared" si="169"/>
        <v>63.569485530546629</v>
      </c>
      <c r="S2160" t="s">
        <v>8282</v>
      </c>
      <c r="T2160" t="s">
        <v>8334</v>
      </c>
      <c r="U2160" t="s">
        <v>8335</v>
      </c>
    </row>
    <row r="2161" spans="1:21" ht="58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s="6">
        <f t="shared" si="165"/>
        <v>40710.397847222222</v>
      </c>
      <c r="L2161" s="6">
        <f t="shared" si="166"/>
        <v>40740.397847222222</v>
      </c>
      <c r="M2161" s="15">
        <f t="shared" si="167"/>
        <v>2011</v>
      </c>
      <c r="N2161" t="b">
        <v>0</v>
      </c>
      <c r="O2161">
        <v>2</v>
      </c>
      <c r="P2161" t="b">
        <v>0</v>
      </c>
      <c r="Q2161" s="8">
        <f t="shared" si="168"/>
        <v>7.2222222222222219E-3</v>
      </c>
      <c r="R2161" s="10">
        <f t="shared" si="169"/>
        <v>13</v>
      </c>
      <c r="S2161" t="s">
        <v>8282</v>
      </c>
      <c r="T2161" t="s">
        <v>8334</v>
      </c>
      <c r="U2161" t="s">
        <v>8335</v>
      </c>
    </row>
    <row r="2162" spans="1:21" ht="43.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s="6">
        <f t="shared" si="165"/>
        <v>41018.378530092588</v>
      </c>
      <c r="L2162" s="6">
        <f t="shared" si="166"/>
        <v>41048.378530092588</v>
      </c>
      <c r="M2162" s="15">
        <f t="shared" si="167"/>
        <v>2012</v>
      </c>
      <c r="N2162" t="b">
        <v>0</v>
      </c>
      <c r="O2162">
        <v>16</v>
      </c>
      <c r="P2162" t="b">
        <v>0</v>
      </c>
      <c r="Q2162" s="8">
        <f t="shared" si="168"/>
        <v>8.5000000000000006E-3</v>
      </c>
      <c r="R2162" s="10">
        <f t="shared" si="169"/>
        <v>5.3125</v>
      </c>
      <c r="S2162" t="s">
        <v>8282</v>
      </c>
      <c r="T2162" t="s">
        <v>8334</v>
      </c>
      <c r="U2162" t="s">
        <v>8335</v>
      </c>
    </row>
    <row r="2163" spans="1:21" ht="29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s="6">
        <f t="shared" si="165"/>
        <v>42240.519201388888</v>
      </c>
      <c r="L2163" s="6">
        <f t="shared" si="166"/>
        <v>42270.519201388888</v>
      </c>
      <c r="M2163" s="15">
        <f t="shared" si="167"/>
        <v>2015</v>
      </c>
      <c r="N2163" t="b">
        <v>0</v>
      </c>
      <c r="O2163">
        <v>13</v>
      </c>
      <c r="P2163" t="b">
        <v>1</v>
      </c>
      <c r="Q2163" s="8">
        <f t="shared" si="168"/>
        <v>1.1575</v>
      </c>
      <c r="R2163" s="10">
        <f t="shared" si="169"/>
        <v>35.615384615384613</v>
      </c>
      <c r="S2163" t="s">
        <v>8276</v>
      </c>
      <c r="T2163" t="s">
        <v>8326</v>
      </c>
      <c r="U2163" t="s">
        <v>8327</v>
      </c>
    </row>
    <row r="2164" spans="1:21" ht="43.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s="6">
        <f t="shared" si="165"/>
        <v>41813.432766203703</v>
      </c>
      <c r="L2164" s="6">
        <f t="shared" si="166"/>
        <v>41844.432766203703</v>
      </c>
      <c r="M2164" s="15">
        <f t="shared" si="167"/>
        <v>2014</v>
      </c>
      <c r="N2164" t="b">
        <v>0</v>
      </c>
      <c r="O2164">
        <v>58</v>
      </c>
      <c r="P2164" t="b">
        <v>1</v>
      </c>
      <c r="Q2164" s="8">
        <f t="shared" si="168"/>
        <v>1.1226666666666667</v>
      </c>
      <c r="R2164" s="10">
        <f t="shared" si="169"/>
        <v>87.103448275862064</v>
      </c>
      <c r="S2164" t="s">
        <v>8276</v>
      </c>
      <c r="T2164" t="s">
        <v>8326</v>
      </c>
      <c r="U2164" t="s">
        <v>8327</v>
      </c>
    </row>
    <row r="2165" spans="1:21" ht="43.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s="6">
        <f t="shared" si="165"/>
        <v>42111.566203703704</v>
      </c>
      <c r="L2165" s="6">
        <f t="shared" si="166"/>
        <v>42162.826388888883</v>
      </c>
      <c r="M2165" s="15">
        <f t="shared" si="167"/>
        <v>2015</v>
      </c>
      <c r="N2165" t="b">
        <v>0</v>
      </c>
      <c r="O2165">
        <v>44</v>
      </c>
      <c r="P2165" t="b">
        <v>1</v>
      </c>
      <c r="Q2165" s="8">
        <f t="shared" si="168"/>
        <v>1.3220000000000001</v>
      </c>
      <c r="R2165" s="10">
        <f t="shared" si="169"/>
        <v>75.11363636363636</v>
      </c>
      <c r="S2165" t="s">
        <v>8276</v>
      </c>
      <c r="T2165" t="s">
        <v>8326</v>
      </c>
      <c r="U2165" t="s">
        <v>8327</v>
      </c>
    </row>
    <row r="2166" spans="1:21" ht="29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s="6">
        <f t="shared" si="165"/>
        <v>42515.384421296294</v>
      </c>
      <c r="L2166" s="6">
        <f t="shared" si="166"/>
        <v>42545.832638888889</v>
      </c>
      <c r="M2166" s="15">
        <f t="shared" si="167"/>
        <v>2016</v>
      </c>
      <c r="N2166" t="b">
        <v>0</v>
      </c>
      <c r="O2166">
        <v>83</v>
      </c>
      <c r="P2166" t="b">
        <v>1</v>
      </c>
      <c r="Q2166" s="8">
        <f t="shared" si="168"/>
        <v>1.0263636363636364</v>
      </c>
      <c r="R2166" s="10">
        <f t="shared" si="169"/>
        <v>68.01204819277109</v>
      </c>
      <c r="S2166" t="s">
        <v>8276</v>
      </c>
      <c r="T2166" t="s">
        <v>8326</v>
      </c>
      <c r="U2166" t="s">
        <v>8327</v>
      </c>
    </row>
    <row r="2167" spans="1:21" ht="43.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s="6">
        <f t="shared" si="165"/>
        <v>42438.333738425928</v>
      </c>
      <c r="L2167" s="6">
        <f t="shared" si="166"/>
        <v>42468.292071759257</v>
      </c>
      <c r="M2167" s="15">
        <f t="shared" si="167"/>
        <v>2016</v>
      </c>
      <c r="N2167" t="b">
        <v>0</v>
      </c>
      <c r="O2167">
        <v>117</v>
      </c>
      <c r="P2167" t="b">
        <v>1</v>
      </c>
      <c r="Q2167" s="8">
        <f t="shared" si="168"/>
        <v>1.3864000000000001</v>
      </c>
      <c r="R2167" s="10">
        <f t="shared" si="169"/>
        <v>29.623931623931625</v>
      </c>
      <c r="S2167" t="s">
        <v>8276</v>
      </c>
      <c r="T2167" t="s">
        <v>8326</v>
      </c>
      <c r="U2167" t="s">
        <v>8327</v>
      </c>
    </row>
    <row r="2168" spans="1:21" ht="58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s="6">
        <f t="shared" si="165"/>
        <v>41933.504837962959</v>
      </c>
      <c r="L2168" s="6">
        <f t="shared" si="166"/>
        <v>41978.546504629623</v>
      </c>
      <c r="M2168" s="15">
        <f t="shared" si="167"/>
        <v>2014</v>
      </c>
      <c r="N2168" t="b">
        <v>0</v>
      </c>
      <c r="O2168">
        <v>32</v>
      </c>
      <c r="P2168" t="b">
        <v>1</v>
      </c>
      <c r="Q2168" s="8">
        <f t="shared" si="168"/>
        <v>1.466</v>
      </c>
      <c r="R2168" s="10">
        <f t="shared" si="169"/>
        <v>91.625</v>
      </c>
      <c r="S2168" t="s">
        <v>8276</v>
      </c>
      <c r="T2168" t="s">
        <v>8326</v>
      </c>
      <c r="U2168" t="s">
        <v>8327</v>
      </c>
    </row>
    <row r="2169" spans="1:21" ht="29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s="6">
        <f t="shared" si="165"/>
        <v>41152.733067129629</v>
      </c>
      <c r="L2169" s="6">
        <f t="shared" si="166"/>
        <v>41166.733067129629</v>
      </c>
      <c r="M2169" s="15">
        <f t="shared" si="167"/>
        <v>2012</v>
      </c>
      <c r="N2169" t="b">
        <v>0</v>
      </c>
      <c r="O2169">
        <v>8</v>
      </c>
      <c r="P2169" t="b">
        <v>1</v>
      </c>
      <c r="Q2169" s="8">
        <f t="shared" si="168"/>
        <v>1.2</v>
      </c>
      <c r="R2169" s="10">
        <f t="shared" si="169"/>
        <v>22.5</v>
      </c>
      <c r="S2169" t="s">
        <v>8276</v>
      </c>
      <c r="T2169" t="s">
        <v>8326</v>
      </c>
      <c r="U2169" t="s">
        <v>8327</v>
      </c>
    </row>
    <row r="2170" spans="1:21" ht="43.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s="6">
        <f t="shared" si="165"/>
        <v>42745.266909722217</v>
      </c>
      <c r="L2170" s="6">
        <f t="shared" si="166"/>
        <v>42775.874999999993</v>
      </c>
      <c r="M2170" s="15">
        <f t="shared" si="167"/>
        <v>2017</v>
      </c>
      <c r="N2170" t="b">
        <v>0</v>
      </c>
      <c r="O2170">
        <v>340</v>
      </c>
      <c r="P2170" t="b">
        <v>1</v>
      </c>
      <c r="Q2170" s="8">
        <f t="shared" si="168"/>
        <v>1.215816111111111</v>
      </c>
      <c r="R2170" s="10">
        <f t="shared" si="169"/>
        <v>64.366735294117646</v>
      </c>
      <c r="S2170" t="s">
        <v>8276</v>
      </c>
      <c r="T2170" t="s">
        <v>8326</v>
      </c>
      <c r="U2170" t="s">
        <v>8327</v>
      </c>
    </row>
    <row r="2171" spans="1:21" ht="58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s="6">
        <f t="shared" si="165"/>
        <v>42793.367488425924</v>
      </c>
      <c r="L2171" s="6">
        <f t="shared" si="166"/>
        <v>42796.367488425924</v>
      </c>
      <c r="M2171" s="15">
        <f t="shared" si="167"/>
        <v>2017</v>
      </c>
      <c r="N2171" t="b">
        <v>0</v>
      </c>
      <c r="O2171">
        <v>7</v>
      </c>
      <c r="P2171" t="b">
        <v>1</v>
      </c>
      <c r="Q2171" s="8">
        <f t="shared" si="168"/>
        <v>1</v>
      </c>
      <c r="R2171" s="10">
        <f t="shared" si="169"/>
        <v>21.857142857142858</v>
      </c>
      <c r="S2171" t="s">
        <v>8276</v>
      </c>
      <c r="T2171" t="s">
        <v>8326</v>
      </c>
      <c r="U2171" t="s">
        <v>8327</v>
      </c>
    </row>
    <row r="2172" spans="1:21" ht="43.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s="6">
        <f t="shared" si="165"/>
        <v>42198.416921296295</v>
      </c>
      <c r="L2172" s="6">
        <f t="shared" si="166"/>
        <v>42238.416921296295</v>
      </c>
      <c r="M2172" s="15">
        <f t="shared" si="167"/>
        <v>2015</v>
      </c>
      <c r="N2172" t="b">
        <v>0</v>
      </c>
      <c r="O2172">
        <v>19</v>
      </c>
      <c r="P2172" t="b">
        <v>1</v>
      </c>
      <c r="Q2172" s="8">
        <f t="shared" si="168"/>
        <v>1.8085714285714285</v>
      </c>
      <c r="R2172" s="10">
        <f t="shared" si="169"/>
        <v>33.315789473684212</v>
      </c>
      <c r="S2172" t="s">
        <v>8276</v>
      </c>
      <c r="T2172" t="s">
        <v>8326</v>
      </c>
      <c r="U2172" t="s">
        <v>8327</v>
      </c>
    </row>
    <row r="2173" spans="1:21" ht="43.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s="6">
        <f t="shared" si="165"/>
        <v>42141.623784722215</v>
      </c>
      <c r="L2173" s="6">
        <f t="shared" si="166"/>
        <v>42176.874999999993</v>
      </c>
      <c r="M2173" s="15">
        <f t="shared" si="167"/>
        <v>2015</v>
      </c>
      <c r="N2173" t="b">
        <v>0</v>
      </c>
      <c r="O2173">
        <v>47</v>
      </c>
      <c r="P2173" t="b">
        <v>1</v>
      </c>
      <c r="Q2173" s="8">
        <f t="shared" si="168"/>
        <v>1.0607500000000001</v>
      </c>
      <c r="R2173" s="10">
        <f t="shared" si="169"/>
        <v>90.276595744680847</v>
      </c>
      <c r="S2173" t="s">
        <v>8276</v>
      </c>
      <c r="T2173" t="s">
        <v>8326</v>
      </c>
      <c r="U2173" t="s">
        <v>8327</v>
      </c>
    </row>
    <row r="2174" spans="1:21" ht="43.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s="6">
        <f t="shared" si="165"/>
        <v>42082.246759259258</v>
      </c>
      <c r="L2174" s="6">
        <f t="shared" si="166"/>
        <v>42112.246759259258</v>
      </c>
      <c r="M2174" s="15">
        <f t="shared" si="167"/>
        <v>2015</v>
      </c>
      <c r="N2174" t="b">
        <v>0</v>
      </c>
      <c r="O2174">
        <v>13</v>
      </c>
      <c r="P2174" t="b">
        <v>1</v>
      </c>
      <c r="Q2174" s="8">
        <f t="shared" si="168"/>
        <v>1</v>
      </c>
      <c r="R2174" s="10">
        <f t="shared" si="169"/>
        <v>76.92307692307692</v>
      </c>
      <c r="S2174" t="s">
        <v>8276</v>
      </c>
      <c r="T2174" t="s">
        <v>8326</v>
      </c>
      <c r="U2174" t="s">
        <v>8327</v>
      </c>
    </row>
    <row r="2175" spans="1:21" ht="43.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s="6">
        <f t="shared" si="165"/>
        <v>41495.359293981477</v>
      </c>
      <c r="L2175" s="6">
        <f t="shared" si="166"/>
        <v>41526.832638888889</v>
      </c>
      <c r="M2175" s="15">
        <f t="shared" si="167"/>
        <v>2013</v>
      </c>
      <c r="N2175" t="b">
        <v>0</v>
      </c>
      <c r="O2175">
        <v>90</v>
      </c>
      <c r="P2175" t="b">
        <v>1</v>
      </c>
      <c r="Q2175" s="8">
        <f t="shared" si="168"/>
        <v>1.2692857142857144</v>
      </c>
      <c r="R2175" s="10">
        <f t="shared" si="169"/>
        <v>59.233333333333334</v>
      </c>
      <c r="S2175" t="s">
        <v>8276</v>
      </c>
      <c r="T2175" t="s">
        <v>8326</v>
      </c>
      <c r="U2175" t="s">
        <v>8327</v>
      </c>
    </row>
    <row r="2176" spans="1:21" ht="58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s="6">
        <f t="shared" si="165"/>
        <v>42465.209571759253</v>
      </c>
      <c r="L2176" s="6">
        <f t="shared" si="166"/>
        <v>42495.209571759253</v>
      </c>
      <c r="M2176" s="15">
        <f t="shared" si="167"/>
        <v>2016</v>
      </c>
      <c r="N2176" t="b">
        <v>0</v>
      </c>
      <c r="O2176">
        <v>63</v>
      </c>
      <c r="P2176" t="b">
        <v>1</v>
      </c>
      <c r="Q2176" s="8">
        <f t="shared" si="168"/>
        <v>1.0297499999999999</v>
      </c>
      <c r="R2176" s="10">
        <f t="shared" si="169"/>
        <v>65.38095238095238</v>
      </c>
      <c r="S2176" t="s">
        <v>8276</v>
      </c>
      <c r="T2176" t="s">
        <v>8326</v>
      </c>
      <c r="U2176" t="s">
        <v>8327</v>
      </c>
    </row>
    <row r="2177" spans="1:21" ht="43.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s="6">
        <f t="shared" si="165"/>
        <v>42564.675763888888</v>
      </c>
      <c r="L2177" s="6">
        <f t="shared" si="166"/>
        <v>42571.675763888888</v>
      </c>
      <c r="M2177" s="15">
        <f t="shared" si="167"/>
        <v>2016</v>
      </c>
      <c r="N2177" t="b">
        <v>0</v>
      </c>
      <c r="O2177">
        <v>26</v>
      </c>
      <c r="P2177" t="b">
        <v>1</v>
      </c>
      <c r="Q2177" s="8">
        <f t="shared" si="168"/>
        <v>2.5</v>
      </c>
      <c r="R2177" s="10">
        <f t="shared" si="169"/>
        <v>67.307692307692307</v>
      </c>
      <c r="S2177" t="s">
        <v>8276</v>
      </c>
      <c r="T2177" t="s">
        <v>8326</v>
      </c>
      <c r="U2177" t="s">
        <v>8327</v>
      </c>
    </row>
    <row r="2178" spans="1:21" ht="43.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s="6">
        <f t="shared" si="165"/>
        <v>42096.299872685187</v>
      </c>
      <c r="L2178" s="6">
        <f t="shared" si="166"/>
        <v>42126.299872685187</v>
      </c>
      <c r="M2178" s="15">
        <f t="shared" si="167"/>
        <v>2015</v>
      </c>
      <c r="N2178" t="b">
        <v>0</v>
      </c>
      <c r="O2178">
        <v>71</v>
      </c>
      <c r="P2178" t="b">
        <v>1</v>
      </c>
      <c r="Q2178" s="8">
        <f t="shared" si="168"/>
        <v>1.2602</v>
      </c>
      <c r="R2178" s="10">
        <f t="shared" si="169"/>
        <v>88.74647887323944</v>
      </c>
      <c r="S2178" t="s">
        <v>8276</v>
      </c>
      <c r="T2178" t="s">
        <v>8326</v>
      </c>
      <c r="U2178" t="s">
        <v>8327</v>
      </c>
    </row>
    <row r="2179" spans="1:21" ht="72.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s="6">
        <f t="shared" ref="K2179:K2242" si="170">(J2179/86400)+25569+(-8/24)</f>
        <v>42501.917442129627</v>
      </c>
      <c r="L2179" s="6">
        <f t="shared" ref="L2179:L2242" si="171">(I2179/86400)+25569+(-8/24)</f>
        <v>42526.917442129627</v>
      </c>
      <c r="M2179" s="15">
        <f t="shared" ref="M2179:M2242" si="172">YEAR(K2179)</f>
        <v>2016</v>
      </c>
      <c r="N2179" t="b">
        <v>0</v>
      </c>
      <c r="O2179">
        <v>38</v>
      </c>
      <c r="P2179" t="b">
        <v>1</v>
      </c>
      <c r="Q2179" s="8">
        <f t="shared" ref="Q2179:Q2242" si="173">E2179/D2179</f>
        <v>1.0012000000000001</v>
      </c>
      <c r="R2179" s="10">
        <f t="shared" ref="R2179:R2242" si="174">IFERROR(E2179/O2179,0)</f>
        <v>65.868421052631575</v>
      </c>
      <c r="S2179" t="s">
        <v>8276</v>
      </c>
      <c r="T2179" t="s">
        <v>8326</v>
      </c>
      <c r="U2179" t="s">
        <v>8327</v>
      </c>
    </row>
    <row r="2180" spans="1:21" ht="43.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s="6">
        <f t="shared" si="170"/>
        <v>42723.303206018514</v>
      </c>
      <c r="L2180" s="6">
        <f t="shared" si="171"/>
        <v>42753.303206018514</v>
      </c>
      <c r="M2180" s="15">
        <f t="shared" si="172"/>
        <v>2016</v>
      </c>
      <c r="N2180" t="b">
        <v>0</v>
      </c>
      <c r="O2180">
        <v>859</v>
      </c>
      <c r="P2180" t="b">
        <v>1</v>
      </c>
      <c r="Q2180" s="8">
        <f t="shared" si="173"/>
        <v>1.3864000000000001</v>
      </c>
      <c r="R2180" s="10">
        <f t="shared" si="174"/>
        <v>40.349243306169967</v>
      </c>
      <c r="S2180" t="s">
        <v>8276</v>
      </c>
      <c r="T2180" t="s">
        <v>8326</v>
      </c>
      <c r="U2180" t="s">
        <v>8327</v>
      </c>
    </row>
    <row r="2181" spans="1:21" ht="43.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s="6">
        <f t="shared" si="170"/>
        <v>42074.837870370371</v>
      </c>
      <c r="L2181" s="6">
        <f t="shared" si="171"/>
        <v>42104.837870370371</v>
      </c>
      <c r="M2181" s="15">
        <f t="shared" si="172"/>
        <v>2015</v>
      </c>
      <c r="N2181" t="b">
        <v>0</v>
      </c>
      <c r="O2181">
        <v>21</v>
      </c>
      <c r="P2181" t="b">
        <v>1</v>
      </c>
      <c r="Q2181" s="8">
        <f t="shared" si="173"/>
        <v>1.6140000000000001</v>
      </c>
      <c r="R2181" s="10">
        <f t="shared" si="174"/>
        <v>76.857142857142861</v>
      </c>
      <c r="S2181" t="s">
        <v>8276</v>
      </c>
      <c r="T2181" t="s">
        <v>8326</v>
      </c>
      <c r="U2181" t="s">
        <v>8327</v>
      </c>
    </row>
    <row r="2182" spans="1:21" ht="29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s="6">
        <f t="shared" si="170"/>
        <v>42279.336435185185</v>
      </c>
      <c r="L2182" s="6">
        <f t="shared" si="171"/>
        <v>42321.378101851849</v>
      </c>
      <c r="M2182" s="15">
        <f t="shared" si="172"/>
        <v>2015</v>
      </c>
      <c r="N2182" t="b">
        <v>0</v>
      </c>
      <c r="O2182">
        <v>78</v>
      </c>
      <c r="P2182" t="b">
        <v>1</v>
      </c>
      <c r="Q2182" s="8">
        <f t="shared" si="173"/>
        <v>1.071842</v>
      </c>
      <c r="R2182" s="10">
        <f t="shared" si="174"/>
        <v>68.707820512820518</v>
      </c>
      <c r="S2182" t="s">
        <v>8276</v>
      </c>
      <c r="T2182" t="s">
        <v>8326</v>
      </c>
      <c r="U2182" t="s">
        <v>8327</v>
      </c>
    </row>
    <row r="2183" spans="1:21" ht="58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s="6">
        <f t="shared" si="170"/>
        <v>42772.671909722216</v>
      </c>
      <c r="L2183" s="6">
        <f t="shared" si="171"/>
        <v>42786.671909722216</v>
      </c>
      <c r="M2183" s="15">
        <f t="shared" si="172"/>
        <v>2017</v>
      </c>
      <c r="N2183" t="b">
        <v>0</v>
      </c>
      <c r="O2183">
        <v>53</v>
      </c>
      <c r="P2183" t="b">
        <v>1</v>
      </c>
      <c r="Q2183" s="8">
        <f t="shared" si="173"/>
        <v>1.5309999999999999</v>
      </c>
      <c r="R2183" s="10">
        <f t="shared" si="174"/>
        <v>57.773584905660378</v>
      </c>
      <c r="S2183" t="s">
        <v>8297</v>
      </c>
      <c r="T2183" t="s">
        <v>8334</v>
      </c>
      <c r="U2183" t="s">
        <v>8352</v>
      </c>
    </row>
    <row r="2184" spans="1:21" ht="43.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s="6">
        <f t="shared" si="170"/>
        <v>41879.567418981482</v>
      </c>
      <c r="L2184" s="6">
        <f t="shared" si="171"/>
        <v>41914.567418981482</v>
      </c>
      <c r="M2184" s="15">
        <f t="shared" si="172"/>
        <v>2014</v>
      </c>
      <c r="N2184" t="b">
        <v>0</v>
      </c>
      <c r="O2184">
        <v>356</v>
      </c>
      <c r="P2184" t="b">
        <v>1</v>
      </c>
      <c r="Q2184" s="8">
        <f t="shared" si="173"/>
        <v>5.2416666666666663</v>
      </c>
      <c r="R2184" s="10">
        <f t="shared" si="174"/>
        <v>44.171348314606739</v>
      </c>
      <c r="S2184" t="s">
        <v>8297</v>
      </c>
      <c r="T2184" t="s">
        <v>8334</v>
      </c>
      <c r="U2184" t="s">
        <v>8352</v>
      </c>
    </row>
    <row r="2185" spans="1:21" ht="43.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s="6">
        <f t="shared" si="170"/>
        <v>42745.032141203701</v>
      </c>
      <c r="L2185" s="6">
        <f t="shared" si="171"/>
        <v>42774.874999999993</v>
      </c>
      <c r="M2185" s="15">
        <f t="shared" si="172"/>
        <v>2017</v>
      </c>
      <c r="N2185" t="b">
        <v>0</v>
      </c>
      <c r="O2185">
        <v>279</v>
      </c>
      <c r="P2185" t="b">
        <v>1</v>
      </c>
      <c r="Q2185" s="8">
        <f t="shared" si="173"/>
        <v>4.8927777777777779</v>
      </c>
      <c r="R2185" s="10">
        <f t="shared" si="174"/>
        <v>31.566308243727597</v>
      </c>
      <c r="S2185" t="s">
        <v>8297</v>
      </c>
      <c r="T2185" t="s">
        <v>8334</v>
      </c>
      <c r="U2185" t="s">
        <v>8352</v>
      </c>
    </row>
    <row r="2186" spans="1:21" ht="58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s="6">
        <f t="shared" si="170"/>
        <v>42380.356956018521</v>
      </c>
      <c r="L2186" s="6">
        <f t="shared" si="171"/>
        <v>42394.333333333336</v>
      </c>
      <c r="M2186" s="15">
        <f t="shared" si="172"/>
        <v>2016</v>
      </c>
      <c r="N2186" t="b">
        <v>1</v>
      </c>
      <c r="O2186">
        <v>266</v>
      </c>
      <c r="P2186" t="b">
        <v>1</v>
      </c>
      <c r="Q2186" s="8">
        <f t="shared" si="173"/>
        <v>2.8473999999999999</v>
      </c>
      <c r="R2186" s="10">
        <f t="shared" si="174"/>
        <v>107.04511278195488</v>
      </c>
      <c r="S2186" t="s">
        <v>8297</v>
      </c>
      <c r="T2186" t="s">
        <v>8334</v>
      </c>
      <c r="U2186" t="s">
        <v>8352</v>
      </c>
    </row>
    <row r="2187" spans="1:21" ht="43.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s="6">
        <f t="shared" si="170"/>
        <v>41319.016655092586</v>
      </c>
      <c r="L2187" s="6">
        <f t="shared" si="171"/>
        <v>41359.016655092586</v>
      </c>
      <c r="M2187" s="15">
        <f t="shared" si="172"/>
        <v>2013</v>
      </c>
      <c r="N2187" t="b">
        <v>0</v>
      </c>
      <c r="O2187">
        <v>623</v>
      </c>
      <c r="P2187" t="b">
        <v>1</v>
      </c>
      <c r="Q2187" s="8">
        <f t="shared" si="173"/>
        <v>18.569700000000001</v>
      </c>
      <c r="R2187" s="10">
        <f t="shared" si="174"/>
        <v>149.03451043338683</v>
      </c>
      <c r="S2187" t="s">
        <v>8297</v>
      </c>
      <c r="T2187" t="s">
        <v>8334</v>
      </c>
      <c r="U2187" t="s">
        <v>8352</v>
      </c>
    </row>
    <row r="2188" spans="1:21" ht="43.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s="6">
        <f t="shared" si="170"/>
        <v>42583.281747685185</v>
      </c>
      <c r="L2188" s="6">
        <f t="shared" si="171"/>
        <v>42619.749999999993</v>
      </c>
      <c r="M2188" s="15">
        <f t="shared" si="172"/>
        <v>2016</v>
      </c>
      <c r="N2188" t="b">
        <v>0</v>
      </c>
      <c r="O2188">
        <v>392</v>
      </c>
      <c r="P2188" t="b">
        <v>1</v>
      </c>
      <c r="Q2188" s="8">
        <f t="shared" si="173"/>
        <v>1.0967499999999999</v>
      </c>
      <c r="R2188" s="10">
        <f t="shared" si="174"/>
        <v>55.956632653061227</v>
      </c>
      <c r="S2188" t="s">
        <v>8297</v>
      </c>
      <c r="T2188" t="s">
        <v>8334</v>
      </c>
      <c r="U2188" t="s">
        <v>8352</v>
      </c>
    </row>
    <row r="2189" spans="1:21" ht="43.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s="6">
        <f t="shared" si="170"/>
        <v>42067.875763888886</v>
      </c>
      <c r="L2189" s="6">
        <f t="shared" si="171"/>
        <v>42096.832638888889</v>
      </c>
      <c r="M2189" s="15">
        <f t="shared" si="172"/>
        <v>2015</v>
      </c>
      <c r="N2189" t="b">
        <v>1</v>
      </c>
      <c r="O2189">
        <v>3562</v>
      </c>
      <c r="P2189" t="b">
        <v>1</v>
      </c>
      <c r="Q2189" s="8">
        <f t="shared" si="173"/>
        <v>10.146425000000001</v>
      </c>
      <c r="R2189" s="10">
        <f t="shared" si="174"/>
        <v>56.970381807973048</v>
      </c>
      <c r="S2189" t="s">
        <v>8297</v>
      </c>
      <c r="T2189" t="s">
        <v>8334</v>
      </c>
      <c r="U2189" t="s">
        <v>8352</v>
      </c>
    </row>
    <row r="2190" spans="1:21" ht="43.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s="6">
        <f t="shared" si="170"/>
        <v>42633.252789351849</v>
      </c>
      <c r="L2190" s="6">
        <f t="shared" si="171"/>
        <v>42668.374999999993</v>
      </c>
      <c r="M2190" s="15">
        <f t="shared" si="172"/>
        <v>2016</v>
      </c>
      <c r="N2190" t="b">
        <v>0</v>
      </c>
      <c r="O2190">
        <v>514</v>
      </c>
      <c r="P2190" t="b">
        <v>1</v>
      </c>
      <c r="Q2190" s="8">
        <f t="shared" si="173"/>
        <v>4.1217692027666546</v>
      </c>
      <c r="R2190" s="10">
        <f t="shared" si="174"/>
        <v>44.056420233463037</v>
      </c>
      <c r="S2190" t="s">
        <v>8297</v>
      </c>
      <c r="T2190" t="s">
        <v>8334</v>
      </c>
      <c r="U2190" t="s">
        <v>8352</v>
      </c>
    </row>
    <row r="2191" spans="1:21" ht="43.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s="6">
        <f t="shared" si="170"/>
        <v>42467.454861111109</v>
      </c>
      <c r="L2191" s="6">
        <f t="shared" si="171"/>
        <v>42481.583333333336</v>
      </c>
      <c r="M2191" s="15">
        <f t="shared" si="172"/>
        <v>2016</v>
      </c>
      <c r="N2191" t="b">
        <v>0</v>
      </c>
      <c r="O2191">
        <v>88</v>
      </c>
      <c r="P2191" t="b">
        <v>1</v>
      </c>
      <c r="Q2191" s="8">
        <f t="shared" si="173"/>
        <v>5.0324999999999998</v>
      </c>
      <c r="R2191" s="10">
        <f t="shared" si="174"/>
        <v>68.625</v>
      </c>
      <c r="S2191" t="s">
        <v>8297</v>
      </c>
      <c r="T2191" t="s">
        <v>8334</v>
      </c>
      <c r="U2191" t="s">
        <v>8352</v>
      </c>
    </row>
    <row r="2192" spans="1:21" ht="43.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s="6">
        <f t="shared" si="170"/>
        <v>42417.291712962957</v>
      </c>
      <c r="L2192" s="6">
        <f t="shared" si="171"/>
        <v>42451.957638888889</v>
      </c>
      <c r="M2192" s="15">
        <f t="shared" si="172"/>
        <v>2016</v>
      </c>
      <c r="N2192" t="b">
        <v>0</v>
      </c>
      <c r="O2192">
        <v>537</v>
      </c>
      <c r="P2192" t="b">
        <v>1</v>
      </c>
      <c r="Q2192" s="8">
        <f t="shared" si="173"/>
        <v>1.8461052631578947</v>
      </c>
      <c r="R2192" s="10">
        <f t="shared" si="174"/>
        <v>65.318435754189949</v>
      </c>
      <c r="S2192" t="s">
        <v>8297</v>
      </c>
      <c r="T2192" t="s">
        <v>8334</v>
      </c>
      <c r="U2192" t="s">
        <v>8352</v>
      </c>
    </row>
    <row r="2193" spans="1:21" ht="58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s="6">
        <f t="shared" si="170"/>
        <v>42768.5003125</v>
      </c>
      <c r="L2193" s="6">
        <f t="shared" si="171"/>
        <v>42780.5003125</v>
      </c>
      <c r="M2193" s="15">
        <f t="shared" si="172"/>
        <v>2017</v>
      </c>
      <c r="N2193" t="b">
        <v>0</v>
      </c>
      <c r="O2193">
        <v>25</v>
      </c>
      <c r="P2193" t="b">
        <v>1</v>
      </c>
      <c r="Q2193" s="8">
        <f t="shared" si="173"/>
        <v>1.1973333333333334</v>
      </c>
      <c r="R2193" s="10">
        <f t="shared" si="174"/>
        <v>35.92</v>
      </c>
      <c r="S2193" t="s">
        <v>8297</v>
      </c>
      <c r="T2193" t="s">
        <v>8334</v>
      </c>
      <c r="U2193" t="s">
        <v>8352</v>
      </c>
    </row>
    <row r="2194" spans="1:21" ht="58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s="6">
        <f t="shared" si="170"/>
        <v>42691.517870370364</v>
      </c>
      <c r="L2194" s="6">
        <f t="shared" si="171"/>
        <v>42719.624999999993</v>
      </c>
      <c r="M2194" s="15">
        <f t="shared" si="172"/>
        <v>2016</v>
      </c>
      <c r="N2194" t="b">
        <v>0</v>
      </c>
      <c r="O2194">
        <v>3238</v>
      </c>
      <c r="P2194" t="b">
        <v>1</v>
      </c>
      <c r="Q2194" s="8">
        <f t="shared" si="173"/>
        <v>10.812401666666668</v>
      </c>
      <c r="R2194" s="10">
        <f t="shared" si="174"/>
        <v>40.070667078443485</v>
      </c>
      <c r="S2194" t="s">
        <v>8297</v>
      </c>
      <c r="T2194" t="s">
        <v>8334</v>
      </c>
      <c r="U2194" t="s">
        <v>8352</v>
      </c>
    </row>
    <row r="2195" spans="1:21" ht="58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s="6">
        <f t="shared" si="170"/>
        <v>42664.072592592587</v>
      </c>
      <c r="L2195" s="6">
        <f t="shared" si="171"/>
        <v>42694.874305555553</v>
      </c>
      <c r="M2195" s="15">
        <f t="shared" si="172"/>
        <v>2016</v>
      </c>
      <c r="N2195" t="b">
        <v>0</v>
      </c>
      <c r="O2195">
        <v>897</v>
      </c>
      <c r="P2195" t="b">
        <v>1</v>
      </c>
      <c r="Q2195" s="8">
        <f t="shared" si="173"/>
        <v>4.5237333333333334</v>
      </c>
      <c r="R2195" s="10">
        <f t="shared" si="174"/>
        <v>75.647714604236342</v>
      </c>
      <c r="S2195" t="s">
        <v>8297</v>
      </c>
      <c r="T2195" t="s">
        <v>8334</v>
      </c>
      <c r="U2195" t="s">
        <v>8352</v>
      </c>
    </row>
    <row r="2196" spans="1:21" ht="58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s="6">
        <f t="shared" si="170"/>
        <v>42425.42465277778</v>
      </c>
      <c r="L2196" s="6">
        <f t="shared" si="171"/>
        <v>42455.382986111108</v>
      </c>
      <c r="M2196" s="15">
        <f t="shared" si="172"/>
        <v>2016</v>
      </c>
      <c r="N2196" t="b">
        <v>0</v>
      </c>
      <c r="O2196">
        <v>878</v>
      </c>
      <c r="P2196" t="b">
        <v>1</v>
      </c>
      <c r="Q2196" s="8">
        <f t="shared" si="173"/>
        <v>5.3737000000000004</v>
      </c>
      <c r="R2196" s="10">
        <f t="shared" si="174"/>
        <v>61.203872437357631</v>
      </c>
      <c r="S2196" t="s">
        <v>8297</v>
      </c>
      <c r="T2196" t="s">
        <v>8334</v>
      </c>
      <c r="U2196" t="s">
        <v>8352</v>
      </c>
    </row>
    <row r="2197" spans="1:21" ht="29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s="6">
        <f t="shared" si="170"/>
        <v>42197.438657407409</v>
      </c>
      <c r="L2197" s="6">
        <f t="shared" si="171"/>
        <v>42227.438657407409</v>
      </c>
      <c r="M2197" s="15">
        <f t="shared" si="172"/>
        <v>2015</v>
      </c>
      <c r="N2197" t="b">
        <v>0</v>
      </c>
      <c r="O2197">
        <v>115</v>
      </c>
      <c r="P2197" t="b">
        <v>1</v>
      </c>
      <c r="Q2197" s="8">
        <f t="shared" si="173"/>
        <v>1.2032608695652174</v>
      </c>
      <c r="R2197" s="10">
        <f t="shared" si="174"/>
        <v>48.130434782608695</v>
      </c>
      <c r="S2197" t="s">
        <v>8297</v>
      </c>
      <c r="T2197" t="s">
        <v>8334</v>
      </c>
      <c r="U2197" t="s">
        <v>8352</v>
      </c>
    </row>
    <row r="2198" spans="1:21" ht="29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s="6">
        <f t="shared" si="170"/>
        <v>42675.153958333329</v>
      </c>
      <c r="L2198" s="6">
        <f t="shared" si="171"/>
        <v>42705.958333333336</v>
      </c>
      <c r="M2198" s="15">
        <f t="shared" si="172"/>
        <v>2016</v>
      </c>
      <c r="N2198" t="b">
        <v>0</v>
      </c>
      <c r="O2198">
        <v>234</v>
      </c>
      <c r="P2198" t="b">
        <v>1</v>
      </c>
      <c r="Q2198" s="8">
        <f t="shared" si="173"/>
        <v>1.1383571428571428</v>
      </c>
      <c r="R2198" s="10">
        <f t="shared" si="174"/>
        <v>68.106837606837601</v>
      </c>
      <c r="S2198" t="s">
        <v>8297</v>
      </c>
      <c r="T2198" t="s">
        <v>8334</v>
      </c>
      <c r="U2198" t="s">
        <v>8352</v>
      </c>
    </row>
    <row r="2199" spans="1:21" ht="43.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s="6">
        <f t="shared" si="170"/>
        <v>42033.25068287037</v>
      </c>
      <c r="L2199" s="6">
        <f t="shared" si="171"/>
        <v>42063.25068287037</v>
      </c>
      <c r="M2199" s="15">
        <f t="shared" si="172"/>
        <v>2015</v>
      </c>
      <c r="N2199" t="b">
        <v>0</v>
      </c>
      <c r="O2199">
        <v>4330</v>
      </c>
      <c r="P2199" t="b">
        <v>1</v>
      </c>
      <c r="Q2199" s="8">
        <f t="shared" si="173"/>
        <v>9.5103109999999997</v>
      </c>
      <c r="R2199" s="10">
        <f t="shared" si="174"/>
        <v>65.891300230946882</v>
      </c>
      <c r="S2199" t="s">
        <v>8297</v>
      </c>
      <c r="T2199" t="s">
        <v>8334</v>
      </c>
      <c r="U2199" t="s">
        <v>8352</v>
      </c>
    </row>
    <row r="2200" spans="1:21" ht="43.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s="6">
        <f t="shared" si="170"/>
        <v>42292.180555555555</v>
      </c>
      <c r="L2200" s="6">
        <f t="shared" si="171"/>
        <v>42322.222222222219</v>
      </c>
      <c r="M2200" s="15">
        <f t="shared" si="172"/>
        <v>2015</v>
      </c>
      <c r="N2200" t="b">
        <v>0</v>
      </c>
      <c r="O2200">
        <v>651</v>
      </c>
      <c r="P2200" t="b">
        <v>1</v>
      </c>
      <c r="Q2200" s="8">
        <f t="shared" si="173"/>
        <v>1.3289249999999999</v>
      </c>
      <c r="R2200" s="10">
        <f t="shared" si="174"/>
        <v>81.654377880184327</v>
      </c>
      <c r="S2200" t="s">
        <v>8297</v>
      </c>
      <c r="T2200" t="s">
        <v>8334</v>
      </c>
      <c r="U2200" t="s">
        <v>8352</v>
      </c>
    </row>
    <row r="2201" spans="1:21" ht="29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s="6">
        <f t="shared" si="170"/>
        <v>42262.083310185182</v>
      </c>
      <c r="L2201" s="6">
        <f t="shared" si="171"/>
        <v>42292.083310185182</v>
      </c>
      <c r="M2201" s="15">
        <f t="shared" si="172"/>
        <v>2015</v>
      </c>
      <c r="N2201" t="b">
        <v>1</v>
      </c>
      <c r="O2201">
        <v>251</v>
      </c>
      <c r="P2201" t="b">
        <v>1</v>
      </c>
      <c r="Q2201" s="8">
        <f t="shared" si="173"/>
        <v>1.4697777777777778</v>
      </c>
      <c r="R2201" s="10">
        <f t="shared" si="174"/>
        <v>52.701195219123505</v>
      </c>
      <c r="S2201" t="s">
        <v>8297</v>
      </c>
      <c r="T2201" t="s">
        <v>8334</v>
      </c>
      <c r="U2201" t="s">
        <v>8352</v>
      </c>
    </row>
    <row r="2202" spans="1:21" ht="43.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s="6">
        <f t="shared" si="170"/>
        <v>42163.292453703696</v>
      </c>
      <c r="L2202" s="6">
        <f t="shared" si="171"/>
        <v>42190.791666666664</v>
      </c>
      <c r="M2202" s="15">
        <f t="shared" si="172"/>
        <v>2015</v>
      </c>
      <c r="N2202" t="b">
        <v>0</v>
      </c>
      <c r="O2202">
        <v>263</v>
      </c>
      <c r="P2202" t="b">
        <v>1</v>
      </c>
      <c r="Q2202" s="8">
        <f t="shared" si="173"/>
        <v>5.4215</v>
      </c>
      <c r="R2202" s="10">
        <f t="shared" si="174"/>
        <v>41.228136882129277</v>
      </c>
      <c r="S2202" t="s">
        <v>8297</v>
      </c>
      <c r="T2202" t="s">
        <v>8334</v>
      </c>
      <c r="U2202" t="s">
        <v>8352</v>
      </c>
    </row>
    <row r="2203" spans="1:21" ht="43.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s="6">
        <f t="shared" si="170"/>
        <v>41276.513483796291</v>
      </c>
      <c r="L2203" s="6">
        <f t="shared" si="171"/>
        <v>41290.513483796291</v>
      </c>
      <c r="M2203" s="15">
        <f t="shared" si="172"/>
        <v>2013</v>
      </c>
      <c r="N2203" t="b">
        <v>0</v>
      </c>
      <c r="O2203">
        <v>28</v>
      </c>
      <c r="P2203" t="b">
        <v>1</v>
      </c>
      <c r="Q2203" s="8">
        <f t="shared" si="173"/>
        <v>3.8271818181818182</v>
      </c>
      <c r="R2203" s="10">
        <f t="shared" si="174"/>
        <v>15.035357142857142</v>
      </c>
      <c r="S2203" t="s">
        <v>8280</v>
      </c>
      <c r="T2203" t="s">
        <v>8326</v>
      </c>
      <c r="U2203" t="s">
        <v>8331</v>
      </c>
    </row>
    <row r="2204" spans="1:21" ht="29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s="6">
        <f t="shared" si="170"/>
        <v>41184.515833333331</v>
      </c>
      <c r="L2204" s="6">
        <f t="shared" si="171"/>
        <v>41214.515833333331</v>
      </c>
      <c r="M2204" s="15">
        <f t="shared" si="172"/>
        <v>2012</v>
      </c>
      <c r="N2204" t="b">
        <v>0</v>
      </c>
      <c r="O2204">
        <v>721</v>
      </c>
      <c r="P2204" t="b">
        <v>1</v>
      </c>
      <c r="Q2204" s="8">
        <f t="shared" si="173"/>
        <v>7.0418124999999998</v>
      </c>
      <c r="R2204" s="10">
        <f t="shared" si="174"/>
        <v>39.066920943134534</v>
      </c>
      <c r="S2204" t="s">
        <v>8280</v>
      </c>
      <c r="T2204" t="s">
        <v>8326</v>
      </c>
      <c r="U2204" t="s">
        <v>8331</v>
      </c>
    </row>
    <row r="2205" spans="1:21" ht="43.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s="6">
        <f t="shared" si="170"/>
        <v>42241.526412037034</v>
      </c>
      <c r="L2205" s="6">
        <f t="shared" si="171"/>
        <v>42271.526412037034</v>
      </c>
      <c r="M2205" s="15">
        <f t="shared" si="172"/>
        <v>2015</v>
      </c>
      <c r="N2205" t="b">
        <v>0</v>
      </c>
      <c r="O2205">
        <v>50</v>
      </c>
      <c r="P2205" t="b">
        <v>1</v>
      </c>
      <c r="Q2205" s="8">
        <f t="shared" si="173"/>
        <v>1.0954999999999999</v>
      </c>
      <c r="R2205" s="10">
        <f t="shared" si="174"/>
        <v>43.82</v>
      </c>
      <c r="S2205" t="s">
        <v>8280</v>
      </c>
      <c r="T2205" t="s">
        <v>8326</v>
      </c>
      <c r="U2205" t="s">
        <v>8331</v>
      </c>
    </row>
    <row r="2206" spans="1:21" ht="43.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s="6">
        <f t="shared" si="170"/>
        <v>41311.978229166663</v>
      </c>
      <c r="L2206" s="6">
        <f t="shared" si="171"/>
        <v>41341.978229166663</v>
      </c>
      <c r="M2206" s="15">
        <f t="shared" si="172"/>
        <v>2013</v>
      </c>
      <c r="N2206" t="b">
        <v>0</v>
      </c>
      <c r="O2206">
        <v>73</v>
      </c>
      <c r="P2206" t="b">
        <v>1</v>
      </c>
      <c r="Q2206" s="8">
        <f t="shared" si="173"/>
        <v>1.3286666666666667</v>
      </c>
      <c r="R2206" s="10">
        <f t="shared" si="174"/>
        <v>27.301369863013697</v>
      </c>
      <c r="S2206" t="s">
        <v>8280</v>
      </c>
      <c r="T2206" t="s">
        <v>8326</v>
      </c>
      <c r="U2206" t="s">
        <v>8331</v>
      </c>
    </row>
    <row r="2207" spans="1:21" ht="43.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s="6">
        <f t="shared" si="170"/>
        <v>41031.488298611112</v>
      </c>
      <c r="L2207" s="6">
        <f t="shared" si="171"/>
        <v>41061.488298611112</v>
      </c>
      <c r="M2207" s="15">
        <f t="shared" si="172"/>
        <v>2012</v>
      </c>
      <c r="N2207" t="b">
        <v>0</v>
      </c>
      <c r="O2207">
        <v>27</v>
      </c>
      <c r="P2207" t="b">
        <v>1</v>
      </c>
      <c r="Q2207" s="8">
        <f t="shared" si="173"/>
        <v>1.52</v>
      </c>
      <c r="R2207" s="10">
        <f t="shared" si="174"/>
        <v>42.222222222222221</v>
      </c>
      <c r="S2207" t="s">
        <v>8280</v>
      </c>
      <c r="T2207" t="s">
        <v>8326</v>
      </c>
      <c r="U2207" t="s">
        <v>8331</v>
      </c>
    </row>
    <row r="2208" spans="1:21" ht="43.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s="6">
        <f t="shared" si="170"/>
        <v>40996.923888888887</v>
      </c>
      <c r="L2208" s="6">
        <f t="shared" si="171"/>
        <v>41014.923888888887</v>
      </c>
      <c r="M2208" s="15">
        <f t="shared" si="172"/>
        <v>2012</v>
      </c>
      <c r="N2208" t="b">
        <v>0</v>
      </c>
      <c r="O2208">
        <v>34</v>
      </c>
      <c r="P2208" t="b">
        <v>1</v>
      </c>
      <c r="Q2208" s="8">
        <f t="shared" si="173"/>
        <v>1.0272727272727273</v>
      </c>
      <c r="R2208" s="10">
        <f t="shared" si="174"/>
        <v>33.235294117647058</v>
      </c>
      <c r="S2208" t="s">
        <v>8280</v>
      </c>
      <c r="T2208" t="s">
        <v>8326</v>
      </c>
      <c r="U2208" t="s">
        <v>8331</v>
      </c>
    </row>
    <row r="2209" spans="1:21" ht="43.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s="6">
        <f t="shared" si="170"/>
        <v>41563.860798611109</v>
      </c>
      <c r="L2209" s="6">
        <f t="shared" si="171"/>
        <v>41593.902465277773</v>
      </c>
      <c r="M2209" s="15">
        <f t="shared" si="172"/>
        <v>2013</v>
      </c>
      <c r="N2209" t="b">
        <v>0</v>
      </c>
      <c r="O2209">
        <v>7</v>
      </c>
      <c r="P2209" t="b">
        <v>1</v>
      </c>
      <c r="Q2209" s="8">
        <f t="shared" si="173"/>
        <v>1</v>
      </c>
      <c r="R2209" s="10">
        <f t="shared" si="174"/>
        <v>285.71428571428572</v>
      </c>
      <c r="S2209" t="s">
        <v>8280</v>
      </c>
      <c r="T2209" t="s">
        <v>8326</v>
      </c>
      <c r="U2209" t="s">
        <v>8331</v>
      </c>
    </row>
    <row r="2210" spans="1:21" ht="43.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s="6">
        <f t="shared" si="170"/>
        <v>40946.548912037033</v>
      </c>
      <c r="L2210" s="6">
        <f t="shared" si="171"/>
        <v>41005.833333333328</v>
      </c>
      <c r="M2210" s="15">
        <f t="shared" si="172"/>
        <v>2012</v>
      </c>
      <c r="N2210" t="b">
        <v>0</v>
      </c>
      <c r="O2210">
        <v>24</v>
      </c>
      <c r="P2210" t="b">
        <v>1</v>
      </c>
      <c r="Q2210" s="8">
        <f t="shared" si="173"/>
        <v>1.016</v>
      </c>
      <c r="R2210" s="10">
        <f t="shared" si="174"/>
        <v>42.333333333333336</v>
      </c>
      <c r="S2210" t="s">
        <v>8280</v>
      </c>
      <c r="T2210" t="s">
        <v>8326</v>
      </c>
      <c r="U2210" t="s">
        <v>8331</v>
      </c>
    </row>
    <row r="2211" spans="1:21" ht="29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s="6">
        <f t="shared" si="170"/>
        <v>41732.14634259259</v>
      </c>
      <c r="L2211" s="6">
        <f t="shared" si="171"/>
        <v>41743.625</v>
      </c>
      <c r="M2211" s="15">
        <f t="shared" si="172"/>
        <v>2014</v>
      </c>
      <c r="N2211" t="b">
        <v>0</v>
      </c>
      <c r="O2211">
        <v>15</v>
      </c>
      <c r="P2211" t="b">
        <v>1</v>
      </c>
      <c r="Q2211" s="8">
        <f t="shared" si="173"/>
        <v>1.508</v>
      </c>
      <c r="R2211" s="10">
        <f t="shared" si="174"/>
        <v>50.266666666666666</v>
      </c>
      <c r="S2211" t="s">
        <v>8280</v>
      </c>
      <c r="T2211" t="s">
        <v>8326</v>
      </c>
      <c r="U2211" t="s">
        <v>8331</v>
      </c>
    </row>
    <row r="2212" spans="1:21" ht="58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s="6">
        <f t="shared" si="170"/>
        <v>40955.732754629629</v>
      </c>
      <c r="L2212" s="6">
        <f t="shared" si="171"/>
        <v>41013.4</v>
      </c>
      <c r="M2212" s="15">
        <f t="shared" si="172"/>
        <v>2012</v>
      </c>
      <c r="N2212" t="b">
        <v>0</v>
      </c>
      <c r="O2212">
        <v>72</v>
      </c>
      <c r="P2212" t="b">
        <v>1</v>
      </c>
      <c r="Q2212" s="8">
        <f t="shared" si="173"/>
        <v>1.11425</v>
      </c>
      <c r="R2212" s="10">
        <f t="shared" si="174"/>
        <v>61.902777777777779</v>
      </c>
      <c r="S2212" t="s">
        <v>8280</v>
      </c>
      <c r="T2212" t="s">
        <v>8326</v>
      </c>
      <c r="U2212" t="s">
        <v>8331</v>
      </c>
    </row>
    <row r="2213" spans="1:21" ht="58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s="6">
        <f t="shared" si="170"/>
        <v>41716.451678240737</v>
      </c>
      <c r="L2213" s="6">
        <f t="shared" si="171"/>
        <v>41738.957638888889</v>
      </c>
      <c r="M2213" s="15">
        <f t="shared" si="172"/>
        <v>2014</v>
      </c>
      <c r="N2213" t="b">
        <v>0</v>
      </c>
      <c r="O2213">
        <v>120</v>
      </c>
      <c r="P2213" t="b">
        <v>1</v>
      </c>
      <c r="Q2213" s="8">
        <f t="shared" si="173"/>
        <v>1.956</v>
      </c>
      <c r="R2213" s="10">
        <f t="shared" si="174"/>
        <v>40.75</v>
      </c>
      <c r="S2213" t="s">
        <v>8280</v>
      </c>
      <c r="T2213" t="s">
        <v>8326</v>
      </c>
      <c r="U2213" t="s">
        <v>8331</v>
      </c>
    </row>
    <row r="2214" spans="1:21" ht="58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s="6">
        <f t="shared" si="170"/>
        <v>41548.414085648146</v>
      </c>
      <c r="L2214" s="6">
        <f t="shared" si="171"/>
        <v>41581.708333333328</v>
      </c>
      <c r="M2214" s="15">
        <f t="shared" si="172"/>
        <v>2013</v>
      </c>
      <c r="N2214" t="b">
        <v>0</v>
      </c>
      <c r="O2214">
        <v>123</v>
      </c>
      <c r="P2214" t="b">
        <v>1</v>
      </c>
      <c r="Q2214" s="8">
        <f t="shared" si="173"/>
        <v>1.1438333333333333</v>
      </c>
      <c r="R2214" s="10">
        <f t="shared" si="174"/>
        <v>55.796747967479675</v>
      </c>
      <c r="S2214" t="s">
        <v>8280</v>
      </c>
      <c r="T2214" t="s">
        <v>8326</v>
      </c>
      <c r="U2214" t="s">
        <v>8331</v>
      </c>
    </row>
    <row r="2215" spans="1:21" ht="72.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s="6">
        <f t="shared" si="170"/>
        <v>42109.492812499993</v>
      </c>
      <c r="L2215" s="6">
        <f t="shared" si="171"/>
        <v>42139.492812499993</v>
      </c>
      <c r="M2215" s="15">
        <f t="shared" si="172"/>
        <v>2015</v>
      </c>
      <c r="N2215" t="b">
        <v>0</v>
      </c>
      <c r="O2215">
        <v>1</v>
      </c>
      <c r="P2215" t="b">
        <v>1</v>
      </c>
      <c r="Q2215" s="8">
        <f t="shared" si="173"/>
        <v>2</v>
      </c>
      <c r="R2215" s="10">
        <f t="shared" si="174"/>
        <v>10</v>
      </c>
      <c r="S2215" t="s">
        <v>8280</v>
      </c>
      <c r="T2215" t="s">
        <v>8326</v>
      </c>
      <c r="U2215" t="s">
        <v>8331</v>
      </c>
    </row>
    <row r="2216" spans="1:21" ht="43.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s="6">
        <f t="shared" si="170"/>
        <v>41646.45888888889</v>
      </c>
      <c r="L2216" s="6">
        <f t="shared" si="171"/>
        <v>41676.45888888889</v>
      </c>
      <c r="M2216" s="15">
        <f t="shared" si="172"/>
        <v>2014</v>
      </c>
      <c r="N2216" t="b">
        <v>0</v>
      </c>
      <c r="O2216">
        <v>24</v>
      </c>
      <c r="P2216" t="b">
        <v>1</v>
      </c>
      <c r="Q2216" s="8">
        <f t="shared" si="173"/>
        <v>2.9250166666666666</v>
      </c>
      <c r="R2216" s="10">
        <f t="shared" si="174"/>
        <v>73.125416666666666</v>
      </c>
      <c r="S2216" t="s">
        <v>8280</v>
      </c>
      <c r="T2216" t="s">
        <v>8326</v>
      </c>
      <c r="U2216" t="s">
        <v>8331</v>
      </c>
    </row>
    <row r="2217" spans="1:21" ht="29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s="6">
        <f t="shared" si="170"/>
        <v>40958.383935185186</v>
      </c>
      <c r="L2217" s="6">
        <f t="shared" si="171"/>
        <v>40980.957638888889</v>
      </c>
      <c r="M2217" s="15">
        <f t="shared" si="172"/>
        <v>2012</v>
      </c>
      <c r="N2217" t="b">
        <v>0</v>
      </c>
      <c r="O2217">
        <v>33</v>
      </c>
      <c r="P2217" t="b">
        <v>1</v>
      </c>
      <c r="Q2217" s="8">
        <f t="shared" si="173"/>
        <v>1.5636363636363637</v>
      </c>
      <c r="R2217" s="10">
        <f t="shared" si="174"/>
        <v>26.060606060606062</v>
      </c>
      <c r="S2217" t="s">
        <v>8280</v>
      </c>
      <c r="T2217" t="s">
        <v>8326</v>
      </c>
      <c r="U2217" t="s">
        <v>8331</v>
      </c>
    </row>
    <row r="2218" spans="1:21" ht="43.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s="6">
        <f t="shared" si="170"/>
        <v>42194.418344907404</v>
      </c>
      <c r="L2218" s="6">
        <f t="shared" si="171"/>
        <v>42208.418344907404</v>
      </c>
      <c r="M2218" s="15">
        <f t="shared" si="172"/>
        <v>2015</v>
      </c>
      <c r="N2218" t="b">
        <v>0</v>
      </c>
      <c r="O2218">
        <v>14</v>
      </c>
      <c r="P2218" t="b">
        <v>1</v>
      </c>
      <c r="Q2218" s="8">
        <f t="shared" si="173"/>
        <v>1.0566666666666666</v>
      </c>
      <c r="R2218" s="10">
        <f t="shared" si="174"/>
        <v>22.642857142857142</v>
      </c>
      <c r="S2218" t="s">
        <v>8280</v>
      </c>
      <c r="T2218" t="s">
        <v>8326</v>
      </c>
      <c r="U2218" t="s">
        <v>8331</v>
      </c>
    </row>
    <row r="2219" spans="1:21" ht="43.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s="6">
        <f t="shared" si="170"/>
        <v>42299.443437499998</v>
      </c>
      <c r="L2219" s="6">
        <f t="shared" si="171"/>
        <v>42309.999999999993</v>
      </c>
      <c r="M2219" s="15">
        <f t="shared" si="172"/>
        <v>2015</v>
      </c>
      <c r="N2219" t="b">
        <v>0</v>
      </c>
      <c r="O2219">
        <v>9</v>
      </c>
      <c r="P2219" t="b">
        <v>1</v>
      </c>
      <c r="Q2219" s="8">
        <f t="shared" si="173"/>
        <v>1.0119047619047619</v>
      </c>
      <c r="R2219" s="10">
        <f t="shared" si="174"/>
        <v>47.222222222222221</v>
      </c>
      <c r="S2219" t="s">
        <v>8280</v>
      </c>
      <c r="T2219" t="s">
        <v>8326</v>
      </c>
      <c r="U2219" t="s">
        <v>8331</v>
      </c>
    </row>
    <row r="2220" spans="1:21" ht="43.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s="6">
        <f t="shared" si="170"/>
        <v>41127.478969907403</v>
      </c>
      <c r="L2220" s="6">
        <f t="shared" si="171"/>
        <v>41149.666666666664</v>
      </c>
      <c r="M2220" s="15">
        <f t="shared" si="172"/>
        <v>2012</v>
      </c>
      <c r="N2220" t="b">
        <v>0</v>
      </c>
      <c r="O2220">
        <v>76</v>
      </c>
      <c r="P2220" t="b">
        <v>1</v>
      </c>
      <c r="Q2220" s="8">
        <f t="shared" si="173"/>
        <v>1.2283299999999999</v>
      </c>
      <c r="R2220" s="10">
        <f t="shared" si="174"/>
        <v>32.324473684210524</v>
      </c>
      <c r="S2220" t="s">
        <v>8280</v>
      </c>
      <c r="T2220" t="s">
        <v>8326</v>
      </c>
      <c r="U2220" t="s">
        <v>8331</v>
      </c>
    </row>
    <row r="2221" spans="1:21" ht="43.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s="6">
        <f t="shared" si="170"/>
        <v>42205.385555555556</v>
      </c>
      <c r="L2221" s="6">
        <f t="shared" si="171"/>
        <v>42235.385555555556</v>
      </c>
      <c r="M2221" s="15">
        <f t="shared" si="172"/>
        <v>2015</v>
      </c>
      <c r="N2221" t="b">
        <v>0</v>
      </c>
      <c r="O2221">
        <v>19</v>
      </c>
      <c r="P2221" t="b">
        <v>1</v>
      </c>
      <c r="Q2221" s="8">
        <f t="shared" si="173"/>
        <v>1.0149999999999999</v>
      </c>
      <c r="R2221" s="10">
        <f t="shared" si="174"/>
        <v>53.421052631578945</v>
      </c>
      <c r="S2221" t="s">
        <v>8280</v>
      </c>
      <c r="T2221" t="s">
        <v>8326</v>
      </c>
      <c r="U2221" t="s">
        <v>8331</v>
      </c>
    </row>
    <row r="2222" spans="1:21" ht="43.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s="6">
        <f t="shared" si="170"/>
        <v>41451.727268518516</v>
      </c>
      <c r="L2222" s="6">
        <f t="shared" si="171"/>
        <v>41481.727268518516</v>
      </c>
      <c r="M2222" s="15">
        <f t="shared" si="172"/>
        <v>2013</v>
      </c>
      <c r="N2222" t="b">
        <v>0</v>
      </c>
      <c r="O2222">
        <v>69</v>
      </c>
      <c r="P2222" t="b">
        <v>1</v>
      </c>
      <c r="Q2222" s="8">
        <f t="shared" si="173"/>
        <v>1.0114285714285713</v>
      </c>
      <c r="R2222" s="10">
        <f t="shared" si="174"/>
        <v>51.304347826086953</v>
      </c>
      <c r="S2222" t="s">
        <v>8280</v>
      </c>
      <c r="T2222" t="s">
        <v>8326</v>
      </c>
      <c r="U2222" t="s">
        <v>8331</v>
      </c>
    </row>
    <row r="2223" spans="1:21" ht="43.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s="6">
        <f t="shared" si="170"/>
        <v>42452.333437499998</v>
      </c>
      <c r="L2223" s="6">
        <f t="shared" si="171"/>
        <v>42482.666666666664</v>
      </c>
      <c r="M2223" s="15">
        <f t="shared" si="172"/>
        <v>2016</v>
      </c>
      <c r="N2223" t="b">
        <v>0</v>
      </c>
      <c r="O2223">
        <v>218</v>
      </c>
      <c r="P2223" t="b">
        <v>1</v>
      </c>
      <c r="Q2223" s="8">
        <f t="shared" si="173"/>
        <v>1.0811999999999999</v>
      </c>
      <c r="R2223" s="10">
        <f t="shared" si="174"/>
        <v>37.197247706422019</v>
      </c>
      <c r="S2223" t="s">
        <v>8297</v>
      </c>
      <c r="T2223" t="s">
        <v>8334</v>
      </c>
      <c r="U2223" t="s">
        <v>8352</v>
      </c>
    </row>
    <row r="2224" spans="1:21" ht="43.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s="6">
        <f t="shared" si="170"/>
        <v>40906.454247685186</v>
      </c>
      <c r="L2224" s="6">
        <f t="shared" si="171"/>
        <v>40936.454247685186</v>
      </c>
      <c r="M2224" s="15">
        <f t="shared" si="172"/>
        <v>2011</v>
      </c>
      <c r="N2224" t="b">
        <v>0</v>
      </c>
      <c r="O2224">
        <v>30</v>
      </c>
      <c r="P2224" t="b">
        <v>1</v>
      </c>
      <c r="Q2224" s="8">
        <f t="shared" si="173"/>
        <v>1.6259999999999999</v>
      </c>
      <c r="R2224" s="10">
        <f t="shared" si="174"/>
        <v>27.1</v>
      </c>
      <c r="S2224" t="s">
        <v>8297</v>
      </c>
      <c r="T2224" t="s">
        <v>8334</v>
      </c>
      <c r="U2224" t="s">
        <v>8352</v>
      </c>
    </row>
    <row r="2225" spans="1:21" ht="58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s="6">
        <f t="shared" si="170"/>
        <v>42152.307500000003</v>
      </c>
      <c r="L2225" s="6">
        <f t="shared" si="171"/>
        <v>42182.307500000003</v>
      </c>
      <c r="M2225" s="15">
        <f t="shared" si="172"/>
        <v>2015</v>
      </c>
      <c r="N2225" t="b">
        <v>0</v>
      </c>
      <c r="O2225">
        <v>100</v>
      </c>
      <c r="P2225" t="b">
        <v>1</v>
      </c>
      <c r="Q2225" s="8">
        <f t="shared" si="173"/>
        <v>1.0580000000000001</v>
      </c>
      <c r="R2225" s="10">
        <f t="shared" si="174"/>
        <v>206.31</v>
      </c>
      <c r="S2225" t="s">
        <v>8297</v>
      </c>
      <c r="T2225" t="s">
        <v>8334</v>
      </c>
      <c r="U2225" t="s">
        <v>8352</v>
      </c>
    </row>
    <row r="2226" spans="1:21" ht="43.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s="6">
        <f t="shared" si="170"/>
        <v>42644.334201388883</v>
      </c>
      <c r="L2226" s="6">
        <f t="shared" si="171"/>
        <v>42672.458333333336</v>
      </c>
      <c r="M2226" s="15">
        <f t="shared" si="172"/>
        <v>2016</v>
      </c>
      <c r="N2226" t="b">
        <v>0</v>
      </c>
      <c r="O2226">
        <v>296</v>
      </c>
      <c r="P2226" t="b">
        <v>1</v>
      </c>
      <c r="Q2226" s="8">
        <f t="shared" si="173"/>
        <v>2.4315000000000002</v>
      </c>
      <c r="R2226" s="10">
        <f t="shared" si="174"/>
        <v>82.145270270270274</v>
      </c>
      <c r="S2226" t="s">
        <v>8297</v>
      </c>
      <c r="T2226" t="s">
        <v>8334</v>
      </c>
      <c r="U2226" t="s">
        <v>8352</v>
      </c>
    </row>
    <row r="2227" spans="1:21" ht="43.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s="6">
        <f t="shared" si="170"/>
        <v>41873.458506944444</v>
      </c>
      <c r="L2227" s="6">
        <f t="shared" si="171"/>
        <v>41903.458506944444</v>
      </c>
      <c r="M2227" s="15">
        <f t="shared" si="172"/>
        <v>2014</v>
      </c>
      <c r="N2227" t="b">
        <v>0</v>
      </c>
      <c r="O2227">
        <v>1204</v>
      </c>
      <c r="P2227" t="b">
        <v>1</v>
      </c>
      <c r="Q2227" s="8">
        <f t="shared" si="173"/>
        <v>9.4483338095238096</v>
      </c>
      <c r="R2227" s="10">
        <f t="shared" si="174"/>
        <v>164.79651993355483</v>
      </c>
      <c r="S2227" t="s">
        <v>8297</v>
      </c>
      <c r="T2227" t="s">
        <v>8334</v>
      </c>
      <c r="U2227" t="s">
        <v>8352</v>
      </c>
    </row>
    <row r="2228" spans="1:21" ht="43.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s="6">
        <f t="shared" si="170"/>
        <v>42381.465532407405</v>
      </c>
      <c r="L2228" s="6">
        <f t="shared" si="171"/>
        <v>42411.874305555553</v>
      </c>
      <c r="M2228" s="15">
        <f t="shared" si="172"/>
        <v>2016</v>
      </c>
      <c r="N2228" t="b">
        <v>0</v>
      </c>
      <c r="O2228">
        <v>321</v>
      </c>
      <c r="P2228" t="b">
        <v>1</v>
      </c>
      <c r="Q2228" s="8">
        <f t="shared" si="173"/>
        <v>1.0846283333333333</v>
      </c>
      <c r="R2228" s="10">
        <f t="shared" si="174"/>
        <v>60.820280373831778</v>
      </c>
      <c r="S2228" t="s">
        <v>8297</v>
      </c>
      <c r="T2228" t="s">
        <v>8334</v>
      </c>
      <c r="U2228" t="s">
        <v>8352</v>
      </c>
    </row>
    <row r="2229" spans="1:21" ht="43.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s="6">
        <f t="shared" si="170"/>
        <v>41561.474016203698</v>
      </c>
      <c r="L2229" s="6">
        <f t="shared" si="171"/>
        <v>41591.515682870369</v>
      </c>
      <c r="M2229" s="15">
        <f t="shared" si="172"/>
        <v>2013</v>
      </c>
      <c r="N2229" t="b">
        <v>0</v>
      </c>
      <c r="O2229">
        <v>301</v>
      </c>
      <c r="P2229" t="b">
        <v>1</v>
      </c>
      <c r="Q2229" s="8">
        <f t="shared" si="173"/>
        <v>1.5737692307692308</v>
      </c>
      <c r="R2229" s="10">
        <f t="shared" si="174"/>
        <v>67.970099667774093</v>
      </c>
      <c r="S2229" t="s">
        <v>8297</v>
      </c>
      <c r="T2229" t="s">
        <v>8334</v>
      </c>
      <c r="U2229" t="s">
        <v>8352</v>
      </c>
    </row>
    <row r="2230" spans="1:21" ht="58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s="6">
        <f t="shared" si="170"/>
        <v>42201.944861111107</v>
      </c>
      <c r="L2230" s="6">
        <f t="shared" si="171"/>
        <v>42231.944861111107</v>
      </c>
      <c r="M2230" s="15">
        <f t="shared" si="172"/>
        <v>2015</v>
      </c>
      <c r="N2230" t="b">
        <v>0</v>
      </c>
      <c r="O2230">
        <v>144</v>
      </c>
      <c r="P2230" t="b">
        <v>1</v>
      </c>
      <c r="Q2230" s="8">
        <f t="shared" si="173"/>
        <v>11.744899999999999</v>
      </c>
      <c r="R2230" s="10">
        <f t="shared" si="174"/>
        <v>81.561805555555551</v>
      </c>
      <c r="S2230" t="s">
        <v>8297</v>
      </c>
      <c r="T2230" t="s">
        <v>8334</v>
      </c>
      <c r="U2230" t="s">
        <v>8352</v>
      </c>
    </row>
    <row r="2231" spans="1:21" ht="58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s="6">
        <f t="shared" si="170"/>
        <v>41484.330914351849</v>
      </c>
      <c r="L2231" s="6">
        <f t="shared" si="171"/>
        <v>41519.833333333328</v>
      </c>
      <c r="M2231" s="15">
        <f t="shared" si="172"/>
        <v>2013</v>
      </c>
      <c r="N2231" t="b">
        <v>0</v>
      </c>
      <c r="O2231">
        <v>539</v>
      </c>
      <c r="P2231" t="b">
        <v>1</v>
      </c>
      <c r="Q2231" s="8">
        <f t="shared" si="173"/>
        <v>1.7104755366949576</v>
      </c>
      <c r="R2231" s="10">
        <f t="shared" si="174"/>
        <v>25.42547309833024</v>
      </c>
      <c r="S2231" t="s">
        <v>8297</v>
      </c>
      <c r="T2231" t="s">
        <v>8334</v>
      </c>
      <c r="U2231" t="s">
        <v>8352</v>
      </c>
    </row>
    <row r="2232" spans="1:21" ht="43.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s="6">
        <f t="shared" si="170"/>
        <v>41724.547766203701</v>
      </c>
      <c r="L2232" s="6">
        <f t="shared" si="171"/>
        <v>41754.547766203701</v>
      </c>
      <c r="M2232" s="15">
        <f t="shared" si="172"/>
        <v>2014</v>
      </c>
      <c r="N2232" t="b">
        <v>0</v>
      </c>
      <c r="O2232">
        <v>498</v>
      </c>
      <c r="P2232" t="b">
        <v>1</v>
      </c>
      <c r="Q2232" s="8">
        <f t="shared" si="173"/>
        <v>1.2595294117647058</v>
      </c>
      <c r="R2232" s="10">
        <f t="shared" si="174"/>
        <v>21.497991967871485</v>
      </c>
      <c r="S2232" t="s">
        <v>8297</v>
      </c>
      <c r="T2232" t="s">
        <v>8334</v>
      </c>
      <c r="U2232" t="s">
        <v>8352</v>
      </c>
    </row>
    <row r="2233" spans="1:21" ht="43.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s="6">
        <f t="shared" si="170"/>
        <v>41423.577557870369</v>
      </c>
      <c r="L2233" s="6">
        <f t="shared" si="171"/>
        <v>41449.875</v>
      </c>
      <c r="M2233" s="15">
        <f t="shared" si="172"/>
        <v>2013</v>
      </c>
      <c r="N2233" t="b">
        <v>0</v>
      </c>
      <c r="O2233">
        <v>1113</v>
      </c>
      <c r="P2233" t="b">
        <v>1</v>
      </c>
      <c r="Q2233" s="8">
        <f t="shared" si="173"/>
        <v>12.121296000000001</v>
      </c>
      <c r="R2233" s="10">
        <f t="shared" si="174"/>
        <v>27.226630727762803</v>
      </c>
      <c r="S2233" t="s">
        <v>8297</v>
      </c>
      <c r="T2233" t="s">
        <v>8334</v>
      </c>
      <c r="U2233" t="s">
        <v>8352</v>
      </c>
    </row>
    <row r="2234" spans="1:21" ht="43.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s="6">
        <f t="shared" si="170"/>
        <v>41806.460740740738</v>
      </c>
      <c r="L2234" s="6">
        <f t="shared" si="171"/>
        <v>41838.791666666664</v>
      </c>
      <c r="M2234" s="15">
        <f t="shared" si="172"/>
        <v>2014</v>
      </c>
      <c r="N2234" t="b">
        <v>0</v>
      </c>
      <c r="O2234">
        <v>988</v>
      </c>
      <c r="P2234" t="b">
        <v>1</v>
      </c>
      <c r="Q2234" s="8">
        <f t="shared" si="173"/>
        <v>4.9580000000000002</v>
      </c>
      <c r="R2234" s="10">
        <f t="shared" si="174"/>
        <v>25.091093117408906</v>
      </c>
      <c r="S2234" t="s">
        <v>8297</v>
      </c>
      <c r="T2234" t="s">
        <v>8334</v>
      </c>
      <c r="U2234" t="s">
        <v>8352</v>
      </c>
    </row>
    <row r="2235" spans="1:21" ht="43.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s="6">
        <f t="shared" si="170"/>
        <v>42331.045590277776</v>
      </c>
      <c r="L2235" s="6">
        <f t="shared" si="171"/>
        <v>42351.666666666664</v>
      </c>
      <c r="M2235" s="15">
        <f t="shared" si="172"/>
        <v>2015</v>
      </c>
      <c r="N2235" t="b">
        <v>0</v>
      </c>
      <c r="O2235">
        <v>391</v>
      </c>
      <c r="P2235" t="b">
        <v>1</v>
      </c>
      <c r="Q2235" s="8">
        <f t="shared" si="173"/>
        <v>3.3203999999999998</v>
      </c>
      <c r="R2235" s="10">
        <f t="shared" si="174"/>
        <v>21.230179028132991</v>
      </c>
      <c r="S2235" t="s">
        <v>8297</v>
      </c>
      <c r="T2235" t="s">
        <v>8334</v>
      </c>
      <c r="U2235" t="s">
        <v>8352</v>
      </c>
    </row>
    <row r="2236" spans="1:21" ht="43.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s="6">
        <f t="shared" si="170"/>
        <v>42710.491284722222</v>
      </c>
      <c r="L2236" s="6">
        <f t="shared" si="171"/>
        <v>42740.491284722222</v>
      </c>
      <c r="M2236" s="15">
        <f t="shared" si="172"/>
        <v>2016</v>
      </c>
      <c r="N2236" t="b">
        <v>0</v>
      </c>
      <c r="O2236">
        <v>28</v>
      </c>
      <c r="P2236" t="b">
        <v>1</v>
      </c>
      <c r="Q2236" s="8">
        <f t="shared" si="173"/>
        <v>11.65</v>
      </c>
      <c r="R2236" s="10">
        <f t="shared" si="174"/>
        <v>41.607142857142854</v>
      </c>
      <c r="S2236" t="s">
        <v>8297</v>
      </c>
      <c r="T2236" t="s">
        <v>8334</v>
      </c>
      <c r="U2236" t="s">
        <v>8352</v>
      </c>
    </row>
    <row r="2237" spans="1:21" ht="29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s="6">
        <f t="shared" si="170"/>
        <v>42061.688784722217</v>
      </c>
      <c r="L2237" s="6">
        <f t="shared" si="171"/>
        <v>42091.647118055553</v>
      </c>
      <c r="M2237" s="15">
        <f t="shared" si="172"/>
        <v>2015</v>
      </c>
      <c r="N2237" t="b">
        <v>0</v>
      </c>
      <c r="O2237">
        <v>147</v>
      </c>
      <c r="P2237" t="b">
        <v>1</v>
      </c>
      <c r="Q2237" s="8">
        <f t="shared" si="173"/>
        <v>1.5331538461538461</v>
      </c>
      <c r="R2237" s="10">
        <f t="shared" si="174"/>
        <v>135.58503401360545</v>
      </c>
      <c r="S2237" t="s">
        <v>8297</v>
      </c>
      <c r="T2237" t="s">
        <v>8334</v>
      </c>
      <c r="U2237" t="s">
        <v>8352</v>
      </c>
    </row>
    <row r="2238" spans="1:21" ht="43.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s="6">
        <f t="shared" si="170"/>
        <v>42371.283831018511</v>
      </c>
      <c r="L2238" s="6">
        <f t="shared" si="171"/>
        <v>42401.283831018511</v>
      </c>
      <c r="M2238" s="15">
        <f t="shared" si="172"/>
        <v>2016</v>
      </c>
      <c r="N2238" t="b">
        <v>0</v>
      </c>
      <c r="O2238">
        <v>680</v>
      </c>
      <c r="P2238" t="b">
        <v>1</v>
      </c>
      <c r="Q2238" s="8">
        <f t="shared" si="173"/>
        <v>5.3710714285714287</v>
      </c>
      <c r="R2238" s="10">
        <f t="shared" si="174"/>
        <v>22.116176470588236</v>
      </c>
      <c r="S2238" t="s">
        <v>8297</v>
      </c>
      <c r="T2238" t="s">
        <v>8334</v>
      </c>
      <c r="U2238" t="s">
        <v>8352</v>
      </c>
    </row>
    <row r="2239" spans="1:21" ht="43.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s="6">
        <f t="shared" si="170"/>
        <v>41914.669942129629</v>
      </c>
      <c r="L2239" s="6">
        <f t="shared" si="171"/>
        <v>41954.999305555553</v>
      </c>
      <c r="M2239" s="15">
        <f t="shared" si="172"/>
        <v>2014</v>
      </c>
      <c r="N2239" t="b">
        <v>0</v>
      </c>
      <c r="O2239">
        <v>983</v>
      </c>
      <c r="P2239" t="b">
        <v>1</v>
      </c>
      <c r="Q2239" s="8">
        <f t="shared" si="173"/>
        <v>3.5292777777777777</v>
      </c>
      <c r="R2239" s="10">
        <f t="shared" si="174"/>
        <v>64.625635808748726</v>
      </c>
      <c r="S2239" t="s">
        <v>8297</v>
      </c>
      <c r="T2239" t="s">
        <v>8334</v>
      </c>
      <c r="U2239" t="s">
        <v>8352</v>
      </c>
    </row>
    <row r="2240" spans="1:21" ht="29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s="6">
        <f t="shared" si="170"/>
        <v>42774.28837962963</v>
      </c>
      <c r="L2240" s="6">
        <f t="shared" si="171"/>
        <v>42804.28837962963</v>
      </c>
      <c r="M2240" s="15">
        <f t="shared" si="172"/>
        <v>2017</v>
      </c>
      <c r="N2240" t="b">
        <v>0</v>
      </c>
      <c r="O2240">
        <v>79</v>
      </c>
      <c r="P2240" t="b">
        <v>1</v>
      </c>
      <c r="Q2240" s="8">
        <f t="shared" si="173"/>
        <v>1.3740000000000001</v>
      </c>
      <c r="R2240" s="10">
        <f t="shared" si="174"/>
        <v>69.569620253164558</v>
      </c>
      <c r="S2240" t="s">
        <v>8297</v>
      </c>
      <c r="T2240" t="s">
        <v>8334</v>
      </c>
      <c r="U2240" t="s">
        <v>8352</v>
      </c>
    </row>
    <row r="2241" spans="1:21" ht="29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s="6">
        <f t="shared" si="170"/>
        <v>41572.625162037039</v>
      </c>
      <c r="L2241" s="6">
        <f t="shared" si="171"/>
        <v>41608.834722222222</v>
      </c>
      <c r="M2241" s="15">
        <f t="shared" si="172"/>
        <v>2013</v>
      </c>
      <c r="N2241" t="b">
        <v>0</v>
      </c>
      <c r="O2241">
        <v>426</v>
      </c>
      <c r="P2241" t="b">
        <v>1</v>
      </c>
      <c r="Q2241" s="8">
        <f t="shared" si="173"/>
        <v>1.2802667999999999</v>
      </c>
      <c r="R2241" s="10">
        <f t="shared" si="174"/>
        <v>75.133028169014082</v>
      </c>
      <c r="S2241" t="s">
        <v>8297</v>
      </c>
      <c r="T2241" t="s">
        <v>8334</v>
      </c>
      <c r="U2241" t="s">
        <v>8352</v>
      </c>
    </row>
    <row r="2242" spans="1:21" ht="43.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s="6">
        <f t="shared" si="170"/>
        <v>42452.492407407401</v>
      </c>
      <c r="L2242" s="6">
        <f t="shared" si="171"/>
        <v>42482.492407407401</v>
      </c>
      <c r="M2242" s="15">
        <f t="shared" si="172"/>
        <v>2016</v>
      </c>
      <c r="N2242" t="b">
        <v>0</v>
      </c>
      <c r="O2242">
        <v>96</v>
      </c>
      <c r="P2242" t="b">
        <v>1</v>
      </c>
      <c r="Q2242" s="8">
        <f t="shared" si="173"/>
        <v>2.7067999999999999</v>
      </c>
      <c r="R2242" s="10">
        <f t="shared" si="174"/>
        <v>140.97916666666666</v>
      </c>
      <c r="S2242" t="s">
        <v>8297</v>
      </c>
      <c r="T2242" t="s">
        <v>8334</v>
      </c>
      <c r="U2242" t="s">
        <v>8352</v>
      </c>
    </row>
    <row r="2243" spans="1:21" ht="43.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s="6">
        <f t="shared" ref="K2243:K2306" si="175">(J2243/86400)+25569+(-8/24)</f>
        <v>42766.494212962956</v>
      </c>
      <c r="L2243" s="6">
        <f t="shared" ref="L2243:L2306" si="176">(I2243/86400)+25569+(-8/24)</f>
        <v>42796.494212962956</v>
      </c>
      <c r="M2243" s="15">
        <f t="shared" ref="M2243:M2306" si="177">YEAR(K2243)</f>
        <v>2017</v>
      </c>
      <c r="N2243" t="b">
        <v>0</v>
      </c>
      <c r="O2243">
        <v>163</v>
      </c>
      <c r="P2243" t="b">
        <v>1</v>
      </c>
      <c r="Q2243" s="8">
        <f t="shared" ref="Q2243:Q2306" si="178">E2243/D2243</f>
        <v>8.0640000000000001</v>
      </c>
      <c r="R2243" s="10">
        <f t="shared" ref="R2243:R2306" si="179">IFERROR(E2243/O2243,0)</f>
        <v>49.472392638036808</v>
      </c>
      <c r="S2243" t="s">
        <v>8297</v>
      </c>
      <c r="T2243" t="s">
        <v>8334</v>
      </c>
      <c r="U2243" t="s">
        <v>8352</v>
      </c>
    </row>
    <row r="2244" spans="1:21" ht="29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s="6">
        <f t="shared" si="175"/>
        <v>41569.242280092592</v>
      </c>
      <c r="L2244" s="6">
        <f t="shared" si="176"/>
        <v>41604.793055555558</v>
      </c>
      <c r="M2244" s="15">
        <f t="shared" si="177"/>
        <v>2013</v>
      </c>
      <c r="N2244" t="b">
        <v>0</v>
      </c>
      <c r="O2244">
        <v>2525</v>
      </c>
      <c r="P2244" t="b">
        <v>1</v>
      </c>
      <c r="Q2244" s="8">
        <f t="shared" si="178"/>
        <v>13.600976000000001</v>
      </c>
      <c r="R2244" s="10">
        <f t="shared" si="179"/>
        <v>53.865251485148519</v>
      </c>
      <c r="S2244" t="s">
        <v>8297</v>
      </c>
      <c r="T2244" t="s">
        <v>8334</v>
      </c>
      <c r="U2244" t="s">
        <v>8352</v>
      </c>
    </row>
    <row r="2245" spans="1:21" ht="43.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s="6">
        <f t="shared" si="175"/>
        <v>42800.417708333327</v>
      </c>
      <c r="L2245" s="6">
        <f t="shared" si="176"/>
        <v>42806.791666666664</v>
      </c>
      <c r="M2245" s="15">
        <f t="shared" si="177"/>
        <v>2017</v>
      </c>
      <c r="N2245" t="b">
        <v>0</v>
      </c>
      <c r="O2245">
        <v>2035</v>
      </c>
      <c r="P2245" t="b">
        <v>1</v>
      </c>
      <c r="Q2245" s="8">
        <f t="shared" si="178"/>
        <v>9302.5</v>
      </c>
      <c r="R2245" s="10">
        <f t="shared" si="179"/>
        <v>4.5712530712530715</v>
      </c>
      <c r="S2245" t="s">
        <v>8297</v>
      </c>
      <c r="T2245" t="s">
        <v>8334</v>
      </c>
      <c r="U2245" t="s">
        <v>8352</v>
      </c>
    </row>
    <row r="2246" spans="1:21" ht="43.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s="6">
        <f t="shared" si="175"/>
        <v>42647.485486111109</v>
      </c>
      <c r="L2246" s="6">
        <f t="shared" si="176"/>
        <v>42659.520833333336</v>
      </c>
      <c r="M2246" s="15">
        <f t="shared" si="177"/>
        <v>2016</v>
      </c>
      <c r="N2246" t="b">
        <v>0</v>
      </c>
      <c r="O2246">
        <v>290</v>
      </c>
      <c r="P2246" t="b">
        <v>1</v>
      </c>
      <c r="Q2246" s="8">
        <f t="shared" si="178"/>
        <v>3.7702</v>
      </c>
      <c r="R2246" s="10">
        <f t="shared" si="179"/>
        <v>65.00344827586207</v>
      </c>
      <c r="S2246" t="s">
        <v>8297</v>
      </c>
      <c r="T2246" t="s">
        <v>8334</v>
      </c>
      <c r="U2246" t="s">
        <v>8352</v>
      </c>
    </row>
    <row r="2247" spans="1:21" ht="43.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s="6">
        <f t="shared" si="175"/>
        <v>41660.375196759254</v>
      </c>
      <c r="L2247" s="6">
        <f t="shared" si="176"/>
        <v>41691.416666666664</v>
      </c>
      <c r="M2247" s="15">
        <f t="shared" si="177"/>
        <v>2014</v>
      </c>
      <c r="N2247" t="b">
        <v>0</v>
      </c>
      <c r="O2247">
        <v>1980</v>
      </c>
      <c r="P2247" t="b">
        <v>1</v>
      </c>
      <c r="Q2247" s="8">
        <f t="shared" si="178"/>
        <v>26.47025</v>
      </c>
      <c r="R2247" s="10">
        <f t="shared" si="179"/>
        <v>53.475252525252522</v>
      </c>
      <c r="S2247" t="s">
        <v>8297</v>
      </c>
      <c r="T2247" t="s">
        <v>8334</v>
      </c>
      <c r="U2247" t="s">
        <v>8352</v>
      </c>
    </row>
    <row r="2248" spans="1:21" ht="43.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s="6">
        <f t="shared" si="175"/>
        <v>42221.458449074074</v>
      </c>
      <c r="L2248" s="6">
        <f t="shared" si="176"/>
        <v>42251.458449074074</v>
      </c>
      <c r="M2248" s="15">
        <f t="shared" si="177"/>
        <v>2015</v>
      </c>
      <c r="N2248" t="b">
        <v>0</v>
      </c>
      <c r="O2248">
        <v>57</v>
      </c>
      <c r="P2248" t="b">
        <v>1</v>
      </c>
      <c r="Q2248" s="8">
        <f t="shared" si="178"/>
        <v>1.0012000000000001</v>
      </c>
      <c r="R2248" s="10">
        <f t="shared" si="179"/>
        <v>43.912280701754383</v>
      </c>
      <c r="S2248" t="s">
        <v>8297</v>
      </c>
      <c r="T2248" t="s">
        <v>8334</v>
      </c>
      <c r="U2248" t="s">
        <v>8352</v>
      </c>
    </row>
    <row r="2249" spans="1:21" ht="29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s="6">
        <f t="shared" si="175"/>
        <v>42200.332928240743</v>
      </c>
      <c r="L2249" s="6">
        <f t="shared" si="176"/>
        <v>42214.332928240743</v>
      </c>
      <c r="M2249" s="15">
        <f t="shared" si="177"/>
        <v>2015</v>
      </c>
      <c r="N2249" t="b">
        <v>0</v>
      </c>
      <c r="O2249">
        <v>380</v>
      </c>
      <c r="P2249" t="b">
        <v>1</v>
      </c>
      <c r="Q2249" s="8">
        <f t="shared" si="178"/>
        <v>1.0445405405405406</v>
      </c>
      <c r="R2249" s="10">
        <f t="shared" si="179"/>
        <v>50.852631578947367</v>
      </c>
      <c r="S2249" t="s">
        <v>8297</v>
      </c>
      <c r="T2249" t="s">
        <v>8334</v>
      </c>
      <c r="U2249" t="s">
        <v>8352</v>
      </c>
    </row>
    <row r="2250" spans="1:21" ht="43.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s="6">
        <f t="shared" si="175"/>
        <v>42688.542569444442</v>
      </c>
      <c r="L2250" s="6">
        <f t="shared" si="176"/>
        <v>42718.542569444442</v>
      </c>
      <c r="M2250" s="15">
        <f t="shared" si="177"/>
        <v>2016</v>
      </c>
      <c r="N2250" t="b">
        <v>0</v>
      </c>
      <c r="O2250">
        <v>128</v>
      </c>
      <c r="P2250" t="b">
        <v>1</v>
      </c>
      <c r="Q2250" s="8">
        <f t="shared" si="178"/>
        <v>1.0721428571428571</v>
      </c>
      <c r="R2250" s="10">
        <f t="shared" si="179"/>
        <v>58.6328125</v>
      </c>
      <c r="S2250" t="s">
        <v>8297</v>
      </c>
      <c r="T2250" t="s">
        <v>8334</v>
      </c>
      <c r="U2250" t="s">
        <v>8352</v>
      </c>
    </row>
    <row r="2251" spans="1:21" ht="43.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s="6">
        <f t="shared" si="175"/>
        <v>41336.36996527778</v>
      </c>
      <c r="L2251" s="6">
        <f t="shared" si="176"/>
        <v>41366.328298611108</v>
      </c>
      <c r="M2251" s="15">
        <f t="shared" si="177"/>
        <v>2013</v>
      </c>
      <c r="N2251" t="b">
        <v>0</v>
      </c>
      <c r="O2251">
        <v>180</v>
      </c>
      <c r="P2251" t="b">
        <v>1</v>
      </c>
      <c r="Q2251" s="8">
        <f t="shared" si="178"/>
        <v>1.6877142857142857</v>
      </c>
      <c r="R2251" s="10">
        <f t="shared" si="179"/>
        <v>32.81666666666667</v>
      </c>
      <c r="S2251" t="s">
        <v>8297</v>
      </c>
      <c r="T2251" t="s">
        <v>8334</v>
      </c>
      <c r="U2251" t="s">
        <v>8352</v>
      </c>
    </row>
    <row r="2252" spans="1:21" ht="43.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s="6">
        <f t="shared" si="175"/>
        <v>42676.6721412037</v>
      </c>
      <c r="L2252" s="6">
        <f t="shared" si="176"/>
        <v>42706.713807870365</v>
      </c>
      <c r="M2252" s="15">
        <f t="shared" si="177"/>
        <v>2016</v>
      </c>
      <c r="N2252" t="b">
        <v>0</v>
      </c>
      <c r="O2252">
        <v>571</v>
      </c>
      <c r="P2252" t="b">
        <v>1</v>
      </c>
      <c r="Q2252" s="8">
        <f t="shared" si="178"/>
        <v>9.7511200000000002</v>
      </c>
      <c r="R2252" s="10">
        <f t="shared" si="179"/>
        <v>426.93169877408059</v>
      </c>
      <c r="S2252" t="s">
        <v>8297</v>
      </c>
      <c r="T2252" t="s">
        <v>8334</v>
      </c>
      <c r="U2252" t="s">
        <v>8352</v>
      </c>
    </row>
    <row r="2253" spans="1:21" ht="43.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s="6">
        <f t="shared" si="175"/>
        <v>41846.012465277774</v>
      </c>
      <c r="L2253" s="6">
        <f t="shared" si="176"/>
        <v>41867.012465277774</v>
      </c>
      <c r="M2253" s="15">
        <f t="shared" si="177"/>
        <v>2014</v>
      </c>
      <c r="N2253" t="b">
        <v>0</v>
      </c>
      <c r="O2253">
        <v>480</v>
      </c>
      <c r="P2253" t="b">
        <v>1</v>
      </c>
      <c r="Q2253" s="8">
        <f t="shared" si="178"/>
        <v>1.3444929411764706</v>
      </c>
      <c r="R2253" s="10">
        <f t="shared" si="179"/>
        <v>23.808729166666669</v>
      </c>
      <c r="S2253" t="s">
        <v>8297</v>
      </c>
      <c r="T2253" t="s">
        <v>8334</v>
      </c>
      <c r="U2253" t="s">
        <v>8352</v>
      </c>
    </row>
    <row r="2254" spans="1:21" ht="43.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s="6">
        <f t="shared" si="175"/>
        <v>42572.994652777772</v>
      </c>
      <c r="L2254" s="6">
        <f t="shared" si="176"/>
        <v>42587.994652777772</v>
      </c>
      <c r="M2254" s="15">
        <f t="shared" si="177"/>
        <v>2016</v>
      </c>
      <c r="N2254" t="b">
        <v>0</v>
      </c>
      <c r="O2254">
        <v>249</v>
      </c>
      <c r="P2254" t="b">
        <v>1</v>
      </c>
      <c r="Q2254" s="8">
        <f t="shared" si="178"/>
        <v>2.722777777777778</v>
      </c>
      <c r="R2254" s="10">
        <f t="shared" si="179"/>
        <v>98.413654618473899</v>
      </c>
      <c r="S2254" t="s">
        <v>8297</v>
      </c>
      <c r="T2254" t="s">
        <v>8334</v>
      </c>
      <c r="U2254" t="s">
        <v>8352</v>
      </c>
    </row>
    <row r="2255" spans="1:21" ht="58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s="6">
        <f t="shared" si="175"/>
        <v>42296.297997685186</v>
      </c>
      <c r="L2255" s="6">
        <f t="shared" si="176"/>
        <v>42326.33966435185</v>
      </c>
      <c r="M2255" s="15">
        <f t="shared" si="177"/>
        <v>2015</v>
      </c>
      <c r="N2255" t="b">
        <v>0</v>
      </c>
      <c r="O2255">
        <v>84</v>
      </c>
      <c r="P2255" t="b">
        <v>1</v>
      </c>
      <c r="Q2255" s="8">
        <f t="shared" si="178"/>
        <v>1.1268750000000001</v>
      </c>
      <c r="R2255" s="10">
        <f t="shared" si="179"/>
        <v>107.32142857142857</v>
      </c>
      <c r="S2255" t="s">
        <v>8297</v>
      </c>
      <c r="T2255" t="s">
        <v>8334</v>
      </c>
      <c r="U2255" t="s">
        <v>8352</v>
      </c>
    </row>
    <row r="2256" spans="1:21" ht="43.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s="6">
        <f t="shared" si="175"/>
        <v>42752.314444444441</v>
      </c>
      <c r="L2256" s="6">
        <f t="shared" si="176"/>
        <v>42759.314444444441</v>
      </c>
      <c r="M2256" s="15">
        <f t="shared" si="177"/>
        <v>2017</v>
      </c>
      <c r="N2256" t="b">
        <v>0</v>
      </c>
      <c r="O2256">
        <v>197</v>
      </c>
      <c r="P2256" t="b">
        <v>1</v>
      </c>
      <c r="Q2256" s="8">
        <f t="shared" si="178"/>
        <v>4.5979999999999999</v>
      </c>
      <c r="R2256" s="10">
        <f t="shared" si="179"/>
        <v>11.67005076142132</v>
      </c>
      <c r="S2256" t="s">
        <v>8297</v>
      </c>
      <c r="T2256" t="s">
        <v>8334</v>
      </c>
      <c r="U2256" t="s">
        <v>8352</v>
      </c>
    </row>
    <row r="2257" spans="1:21" ht="29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s="6">
        <f t="shared" si="175"/>
        <v>42467.618645833332</v>
      </c>
      <c r="L2257" s="6">
        <f t="shared" si="176"/>
        <v>42497.618645833332</v>
      </c>
      <c r="M2257" s="15">
        <f t="shared" si="177"/>
        <v>2016</v>
      </c>
      <c r="N2257" t="b">
        <v>0</v>
      </c>
      <c r="O2257">
        <v>271</v>
      </c>
      <c r="P2257" t="b">
        <v>1</v>
      </c>
      <c r="Q2257" s="8">
        <f t="shared" si="178"/>
        <v>2.8665822784810127</v>
      </c>
      <c r="R2257" s="10">
        <f t="shared" si="179"/>
        <v>41.782287822878232</v>
      </c>
      <c r="S2257" t="s">
        <v>8297</v>
      </c>
      <c r="T2257" t="s">
        <v>8334</v>
      </c>
      <c r="U2257" t="s">
        <v>8352</v>
      </c>
    </row>
    <row r="2258" spans="1:21" ht="43.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s="6">
        <f t="shared" si="175"/>
        <v>42682.118587962956</v>
      </c>
      <c r="L2258" s="6">
        <f t="shared" si="176"/>
        <v>42696.118587962956</v>
      </c>
      <c r="M2258" s="15">
        <f t="shared" si="177"/>
        <v>2016</v>
      </c>
      <c r="N2258" t="b">
        <v>0</v>
      </c>
      <c r="O2258">
        <v>50</v>
      </c>
      <c r="P2258" t="b">
        <v>1</v>
      </c>
      <c r="Q2258" s="8">
        <f t="shared" si="178"/>
        <v>2.2270833333333333</v>
      </c>
      <c r="R2258" s="10">
        <f t="shared" si="179"/>
        <v>21.38</v>
      </c>
      <c r="S2258" t="s">
        <v>8297</v>
      </c>
      <c r="T2258" t="s">
        <v>8334</v>
      </c>
      <c r="U2258" t="s">
        <v>8352</v>
      </c>
    </row>
    <row r="2259" spans="1:21" ht="58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s="6">
        <f t="shared" si="175"/>
        <v>42505.603344907409</v>
      </c>
      <c r="L2259" s="6">
        <f t="shared" si="176"/>
        <v>42540.624999999993</v>
      </c>
      <c r="M2259" s="15">
        <f t="shared" si="177"/>
        <v>2016</v>
      </c>
      <c r="N2259" t="b">
        <v>0</v>
      </c>
      <c r="O2259">
        <v>169</v>
      </c>
      <c r="P2259" t="b">
        <v>1</v>
      </c>
      <c r="Q2259" s="8">
        <f t="shared" si="178"/>
        <v>6.3613999999999997</v>
      </c>
      <c r="R2259" s="10">
        <f t="shared" si="179"/>
        <v>94.103550295857985</v>
      </c>
      <c r="S2259" t="s">
        <v>8297</v>
      </c>
      <c r="T2259" t="s">
        <v>8334</v>
      </c>
      <c r="U2259" t="s">
        <v>8352</v>
      </c>
    </row>
    <row r="2260" spans="1:21" ht="29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s="6">
        <f t="shared" si="175"/>
        <v>42136.417673611104</v>
      </c>
      <c r="L2260" s="6">
        <f t="shared" si="176"/>
        <v>42166.417673611104</v>
      </c>
      <c r="M2260" s="15">
        <f t="shared" si="177"/>
        <v>2015</v>
      </c>
      <c r="N2260" t="b">
        <v>0</v>
      </c>
      <c r="O2260">
        <v>205</v>
      </c>
      <c r="P2260" t="b">
        <v>1</v>
      </c>
      <c r="Q2260" s="8">
        <f t="shared" si="178"/>
        <v>1.4650000000000001</v>
      </c>
      <c r="R2260" s="10">
        <f t="shared" si="179"/>
        <v>15.721951219512196</v>
      </c>
      <c r="S2260" t="s">
        <v>8297</v>
      </c>
      <c r="T2260" t="s">
        <v>8334</v>
      </c>
      <c r="U2260" t="s">
        <v>8352</v>
      </c>
    </row>
    <row r="2261" spans="1:21" ht="43.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s="6">
        <f t="shared" si="175"/>
        <v>42702.47148148148</v>
      </c>
      <c r="L2261" s="6">
        <f t="shared" si="176"/>
        <v>42712.47148148148</v>
      </c>
      <c r="M2261" s="15">
        <f t="shared" si="177"/>
        <v>2016</v>
      </c>
      <c r="N2261" t="b">
        <v>0</v>
      </c>
      <c r="O2261">
        <v>206</v>
      </c>
      <c r="P2261" t="b">
        <v>1</v>
      </c>
      <c r="Q2261" s="8">
        <f t="shared" si="178"/>
        <v>18.670999999999999</v>
      </c>
      <c r="R2261" s="10">
        <f t="shared" si="179"/>
        <v>90.635922330097088</v>
      </c>
      <c r="S2261" t="s">
        <v>8297</v>
      </c>
      <c r="T2261" t="s">
        <v>8334</v>
      </c>
      <c r="U2261" t="s">
        <v>8352</v>
      </c>
    </row>
    <row r="2262" spans="1:21" ht="43.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s="6">
        <f t="shared" si="175"/>
        <v>41694.683449074073</v>
      </c>
      <c r="L2262" s="6">
        <f t="shared" si="176"/>
        <v>41724.641782407409</v>
      </c>
      <c r="M2262" s="15">
        <f t="shared" si="177"/>
        <v>2014</v>
      </c>
      <c r="N2262" t="b">
        <v>0</v>
      </c>
      <c r="O2262">
        <v>84</v>
      </c>
      <c r="P2262" t="b">
        <v>1</v>
      </c>
      <c r="Q2262" s="8">
        <f t="shared" si="178"/>
        <v>3.2692000000000001</v>
      </c>
      <c r="R2262" s="10">
        <f t="shared" si="179"/>
        <v>97.297619047619051</v>
      </c>
      <c r="S2262" t="s">
        <v>8297</v>
      </c>
      <c r="T2262" t="s">
        <v>8334</v>
      </c>
      <c r="U2262" t="s">
        <v>8352</v>
      </c>
    </row>
    <row r="2263" spans="1:21" ht="43.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s="6">
        <f t="shared" si="175"/>
        <v>42759.391435185178</v>
      </c>
      <c r="L2263" s="6">
        <f t="shared" si="176"/>
        <v>42780.391435185178</v>
      </c>
      <c r="M2263" s="15">
        <f t="shared" si="177"/>
        <v>2017</v>
      </c>
      <c r="N2263" t="b">
        <v>0</v>
      </c>
      <c r="O2263">
        <v>210</v>
      </c>
      <c r="P2263" t="b">
        <v>1</v>
      </c>
      <c r="Q2263" s="8">
        <f t="shared" si="178"/>
        <v>7.7949999999999999</v>
      </c>
      <c r="R2263" s="10">
        <f t="shared" si="179"/>
        <v>37.11904761904762</v>
      </c>
      <c r="S2263" t="s">
        <v>8297</v>
      </c>
      <c r="T2263" t="s">
        <v>8334</v>
      </c>
      <c r="U2263" t="s">
        <v>8352</v>
      </c>
    </row>
    <row r="2264" spans="1:21" ht="43.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s="6">
        <f t="shared" si="175"/>
        <v>41926.251828703702</v>
      </c>
      <c r="L2264" s="6">
        <f t="shared" si="176"/>
        <v>41960.666666666664</v>
      </c>
      <c r="M2264" s="15">
        <f t="shared" si="177"/>
        <v>2014</v>
      </c>
      <c r="N2264" t="b">
        <v>0</v>
      </c>
      <c r="O2264">
        <v>181</v>
      </c>
      <c r="P2264" t="b">
        <v>1</v>
      </c>
      <c r="Q2264" s="8">
        <f t="shared" si="178"/>
        <v>1.5415151515151515</v>
      </c>
      <c r="R2264" s="10">
        <f t="shared" si="179"/>
        <v>28.104972375690608</v>
      </c>
      <c r="S2264" t="s">
        <v>8297</v>
      </c>
      <c r="T2264" t="s">
        <v>8334</v>
      </c>
      <c r="U2264" t="s">
        <v>8352</v>
      </c>
    </row>
    <row r="2265" spans="1:21" ht="43.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s="6">
        <f t="shared" si="175"/>
        <v>42014.498993055553</v>
      </c>
      <c r="L2265" s="6">
        <f t="shared" si="176"/>
        <v>42035.498993055553</v>
      </c>
      <c r="M2265" s="15">
        <f t="shared" si="177"/>
        <v>2015</v>
      </c>
      <c r="N2265" t="b">
        <v>0</v>
      </c>
      <c r="O2265">
        <v>60</v>
      </c>
      <c r="P2265" t="b">
        <v>1</v>
      </c>
      <c r="Q2265" s="8">
        <f t="shared" si="178"/>
        <v>1.1554666666666666</v>
      </c>
      <c r="R2265" s="10">
        <f t="shared" si="179"/>
        <v>144.43333333333334</v>
      </c>
      <c r="S2265" t="s">
        <v>8297</v>
      </c>
      <c r="T2265" t="s">
        <v>8334</v>
      </c>
      <c r="U2265" t="s">
        <v>8352</v>
      </c>
    </row>
    <row r="2266" spans="1:21" ht="58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s="6">
        <f t="shared" si="175"/>
        <v>42496.249004629623</v>
      </c>
      <c r="L2266" s="6">
        <f t="shared" si="176"/>
        <v>42512.791666666664</v>
      </c>
      <c r="M2266" s="15">
        <f t="shared" si="177"/>
        <v>2016</v>
      </c>
      <c r="N2266" t="b">
        <v>0</v>
      </c>
      <c r="O2266">
        <v>445</v>
      </c>
      <c r="P2266" t="b">
        <v>1</v>
      </c>
      <c r="Q2266" s="8">
        <f t="shared" si="178"/>
        <v>1.8003333333333333</v>
      </c>
      <c r="R2266" s="10">
        <f t="shared" si="179"/>
        <v>24.274157303370785</v>
      </c>
      <c r="S2266" t="s">
        <v>8297</v>
      </c>
      <c r="T2266" t="s">
        <v>8334</v>
      </c>
      <c r="U2266" t="s">
        <v>8352</v>
      </c>
    </row>
    <row r="2267" spans="1:21" ht="43.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s="6">
        <f t="shared" si="175"/>
        <v>42689.519756944443</v>
      </c>
      <c r="L2267" s="6">
        <f t="shared" si="176"/>
        <v>42696.519756944443</v>
      </c>
      <c r="M2267" s="15">
        <f t="shared" si="177"/>
        <v>2016</v>
      </c>
      <c r="N2267" t="b">
        <v>0</v>
      </c>
      <c r="O2267">
        <v>17</v>
      </c>
      <c r="P2267" t="b">
        <v>1</v>
      </c>
      <c r="Q2267" s="8">
        <f t="shared" si="178"/>
        <v>2.9849999999999999</v>
      </c>
      <c r="R2267" s="10">
        <f t="shared" si="179"/>
        <v>35.117647058823529</v>
      </c>
      <c r="S2267" t="s">
        <v>8297</v>
      </c>
      <c r="T2267" t="s">
        <v>8334</v>
      </c>
      <c r="U2267" t="s">
        <v>8352</v>
      </c>
    </row>
    <row r="2268" spans="1:21" ht="43.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s="6">
        <f t="shared" si="175"/>
        <v>42469.541574074072</v>
      </c>
      <c r="L2268" s="6">
        <f t="shared" si="176"/>
        <v>42486.749999999993</v>
      </c>
      <c r="M2268" s="15">
        <f t="shared" si="177"/>
        <v>2016</v>
      </c>
      <c r="N2268" t="b">
        <v>0</v>
      </c>
      <c r="O2268">
        <v>194</v>
      </c>
      <c r="P2268" t="b">
        <v>1</v>
      </c>
      <c r="Q2268" s="8">
        <f t="shared" si="178"/>
        <v>3.2026666666666666</v>
      </c>
      <c r="R2268" s="10">
        <f t="shared" si="179"/>
        <v>24.762886597938145</v>
      </c>
      <c r="S2268" t="s">
        <v>8297</v>
      </c>
      <c r="T2268" t="s">
        <v>8334</v>
      </c>
      <c r="U2268" t="s">
        <v>8352</v>
      </c>
    </row>
    <row r="2269" spans="1:21" ht="58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s="6">
        <f t="shared" si="175"/>
        <v>41968.496493055551</v>
      </c>
      <c r="L2269" s="6">
        <f t="shared" si="176"/>
        <v>41993.708333333336</v>
      </c>
      <c r="M2269" s="15">
        <f t="shared" si="177"/>
        <v>2014</v>
      </c>
      <c r="N2269" t="b">
        <v>0</v>
      </c>
      <c r="O2269">
        <v>404</v>
      </c>
      <c r="P2269" t="b">
        <v>1</v>
      </c>
      <c r="Q2269" s="8">
        <f t="shared" si="178"/>
        <v>3.80525</v>
      </c>
      <c r="R2269" s="10">
        <f t="shared" si="179"/>
        <v>188.37871287128712</v>
      </c>
      <c r="S2269" t="s">
        <v>8297</v>
      </c>
      <c r="T2269" t="s">
        <v>8334</v>
      </c>
      <c r="U2269" t="s">
        <v>8352</v>
      </c>
    </row>
    <row r="2270" spans="1:21" ht="43.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s="6">
        <f t="shared" si="175"/>
        <v>42775.749016203707</v>
      </c>
      <c r="L2270" s="6">
        <f t="shared" si="176"/>
        <v>42805.749016203707</v>
      </c>
      <c r="M2270" s="15">
        <f t="shared" si="177"/>
        <v>2017</v>
      </c>
      <c r="N2270" t="b">
        <v>0</v>
      </c>
      <c r="O2270">
        <v>194</v>
      </c>
      <c r="P2270" t="b">
        <v>1</v>
      </c>
      <c r="Q2270" s="8">
        <f t="shared" si="178"/>
        <v>1.026</v>
      </c>
      <c r="R2270" s="10">
        <f t="shared" si="179"/>
        <v>148.08247422680412</v>
      </c>
      <c r="S2270" t="s">
        <v>8297</v>
      </c>
      <c r="T2270" t="s">
        <v>8334</v>
      </c>
      <c r="U2270" t="s">
        <v>8352</v>
      </c>
    </row>
    <row r="2271" spans="1:21" ht="43.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s="6">
        <f t="shared" si="175"/>
        <v>42776.371099537035</v>
      </c>
      <c r="L2271" s="6">
        <f t="shared" si="176"/>
        <v>42800.874999999993</v>
      </c>
      <c r="M2271" s="15">
        <f t="shared" si="177"/>
        <v>2017</v>
      </c>
      <c r="N2271" t="b">
        <v>0</v>
      </c>
      <c r="O2271">
        <v>902</v>
      </c>
      <c r="P2271" t="b">
        <v>1</v>
      </c>
      <c r="Q2271" s="8">
        <f t="shared" si="178"/>
        <v>18.016400000000001</v>
      </c>
      <c r="R2271" s="10">
        <f t="shared" si="179"/>
        <v>49.934589800443462</v>
      </c>
      <c r="S2271" t="s">
        <v>8297</v>
      </c>
      <c r="T2271" t="s">
        <v>8334</v>
      </c>
      <c r="U2271" t="s">
        <v>8352</v>
      </c>
    </row>
    <row r="2272" spans="1:21" ht="43.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s="6">
        <f t="shared" si="175"/>
        <v>42725.536030092589</v>
      </c>
      <c r="L2272" s="6">
        <f t="shared" si="176"/>
        <v>42745.582638888889</v>
      </c>
      <c r="M2272" s="15">
        <f t="shared" si="177"/>
        <v>2016</v>
      </c>
      <c r="N2272" t="b">
        <v>0</v>
      </c>
      <c r="O2272">
        <v>1670</v>
      </c>
      <c r="P2272" t="b">
        <v>1</v>
      </c>
      <c r="Q2272" s="8">
        <f t="shared" si="178"/>
        <v>7.2024800000000004</v>
      </c>
      <c r="R2272" s="10">
        <f t="shared" si="179"/>
        <v>107.82155688622754</v>
      </c>
      <c r="S2272" t="s">
        <v>8297</v>
      </c>
      <c r="T2272" t="s">
        <v>8334</v>
      </c>
      <c r="U2272" t="s">
        <v>8352</v>
      </c>
    </row>
    <row r="2273" spans="1:21" ht="43.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s="6">
        <f t="shared" si="175"/>
        <v>42683.666712962957</v>
      </c>
      <c r="L2273" s="6">
        <f t="shared" si="176"/>
        <v>42713.666712962957</v>
      </c>
      <c r="M2273" s="15">
        <f t="shared" si="177"/>
        <v>2016</v>
      </c>
      <c r="N2273" t="b">
        <v>0</v>
      </c>
      <c r="O2273">
        <v>1328</v>
      </c>
      <c r="P2273" t="b">
        <v>1</v>
      </c>
      <c r="Q2273" s="8">
        <f t="shared" si="178"/>
        <v>2.8309000000000002</v>
      </c>
      <c r="R2273" s="10">
        <f t="shared" si="179"/>
        <v>42.63403614457831</v>
      </c>
      <c r="S2273" t="s">
        <v>8297</v>
      </c>
      <c r="T2273" t="s">
        <v>8334</v>
      </c>
      <c r="U2273" t="s">
        <v>8352</v>
      </c>
    </row>
    <row r="2274" spans="1:21" ht="43.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s="6">
        <f t="shared" si="175"/>
        <v>42315.366157407407</v>
      </c>
      <c r="L2274" s="6">
        <f t="shared" si="176"/>
        <v>42345.366157407407</v>
      </c>
      <c r="M2274" s="15">
        <f t="shared" si="177"/>
        <v>2015</v>
      </c>
      <c r="N2274" t="b">
        <v>0</v>
      </c>
      <c r="O2274">
        <v>944</v>
      </c>
      <c r="P2274" t="b">
        <v>1</v>
      </c>
      <c r="Q2274" s="8">
        <f t="shared" si="178"/>
        <v>13.566000000000001</v>
      </c>
      <c r="R2274" s="10">
        <f t="shared" si="179"/>
        <v>14.370762711864407</v>
      </c>
      <c r="S2274" t="s">
        <v>8297</v>
      </c>
      <c r="T2274" t="s">
        <v>8334</v>
      </c>
      <c r="U2274" t="s">
        <v>8352</v>
      </c>
    </row>
    <row r="2275" spans="1:21" ht="43.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s="6">
        <f t="shared" si="175"/>
        <v>42781.215763888882</v>
      </c>
      <c r="L2275" s="6">
        <f t="shared" si="176"/>
        <v>42806.174097222225</v>
      </c>
      <c r="M2275" s="15">
        <f t="shared" si="177"/>
        <v>2017</v>
      </c>
      <c r="N2275" t="b">
        <v>0</v>
      </c>
      <c r="O2275">
        <v>147</v>
      </c>
      <c r="P2275" t="b">
        <v>1</v>
      </c>
      <c r="Q2275" s="8">
        <f t="shared" si="178"/>
        <v>2.2035999999999998</v>
      </c>
      <c r="R2275" s="10">
        <f t="shared" si="179"/>
        <v>37.476190476190474</v>
      </c>
      <c r="S2275" t="s">
        <v>8297</v>
      </c>
      <c r="T2275" t="s">
        <v>8334</v>
      </c>
      <c r="U2275" t="s">
        <v>8352</v>
      </c>
    </row>
    <row r="2276" spans="1:21" ht="58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s="6">
        <f t="shared" si="175"/>
        <v>41663.167326388888</v>
      </c>
      <c r="L2276" s="6">
        <f t="shared" si="176"/>
        <v>41693.167326388888</v>
      </c>
      <c r="M2276" s="15">
        <f t="shared" si="177"/>
        <v>2014</v>
      </c>
      <c r="N2276" t="b">
        <v>0</v>
      </c>
      <c r="O2276">
        <v>99</v>
      </c>
      <c r="P2276" t="b">
        <v>1</v>
      </c>
      <c r="Q2276" s="8">
        <f t="shared" si="178"/>
        <v>1.196</v>
      </c>
      <c r="R2276" s="10">
        <f t="shared" si="179"/>
        <v>30.202020202020201</v>
      </c>
      <c r="S2276" t="s">
        <v>8297</v>
      </c>
      <c r="T2276" t="s">
        <v>8334</v>
      </c>
      <c r="U2276" t="s">
        <v>8352</v>
      </c>
    </row>
    <row r="2277" spans="1:21" ht="43.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s="6">
        <f t="shared" si="175"/>
        <v>41965.283321759256</v>
      </c>
      <c r="L2277" s="6">
        <f t="shared" si="176"/>
        <v>41995.283321759256</v>
      </c>
      <c r="M2277" s="15">
        <f t="shared" si="177"/>
        <v>2014</v>
      </c>
      <c r="N2277" t="b">
        <v>0</v>
      </c>
      <c r="O2277">
        <v>79</v>
      </c>
      <c r="P2277" t="b">
        <v>1</v>
      </c>
      <c r="Q2277" s="8">
        <f t="shared" si="178"/>
        <v>4.0776923076923079</v>
      </c>
      <c r="R2277" s="10">
        <f t="shared" si="179"/>
        <v>33.550632911392405</v>
      </c>
      <c r="S2277" t="s">
        <v>8297</v>
      </c>
      <c r="T2277" t="s">
        <v>8334</v>
      </c>
      <c r="U2277" t="s">
        <v>8352</v>
      </c>
    </row>
    <row r="2278" spans="1:21" ht="58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s="6">
        <f t="shared" si="175"/>
        <v>41614.318159722221</v>
      </c>
      <c r="L2278" s="6">
        <f t="shared" si="176"/>
        <v>41644.318159722221</v>
      </c>
      <c r="M2278" s="15">
        <f t="shared" si="177"/>
        <v>2013</v>
      </c>
      <c r="N2278" t="b">
        <v>0</v>
      </c>
      <c r="O2278">
        <v>75</v>
      </c>
      <c r="P2278" t="b">
        <v>1</v>
      </c>
      <c r="Q2278" s="8">
        <f t="shared" si="178"/>
        <v>1.0581826105905425</v>
      </c>
      <c r="R2278" s="10">
        <f t="shared" si="179"/>
        <v>64.74666666666667</v>
      </c>
      <c r="S2278" t="s">
        <v>8297</v>
      </c>
      <c r="T2278" t="s">
        <v>8334</v>
      </c>
      <c r="U2278" t="s">
        <v>8352</v>
      </c>
    </row>
    <row r="2279" spans="1:21" ht="43.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s="6">
        <f t="shared" si="175"/>
        <v>40936.345173611109</v>
      </c>
      <c r="L2279" s="6">
        <f t="shared" si="176"/>
        <v>40966.345173611109</v>
      </c>
      <c r="M2279" s="15">
        <f t="shared" si="177"/>
        <v>2012</v>
      </c>
      <c r="N2279" t="b">
        <v>0</v>
      </c>
      <c r="O2279">
        <v>207</v>
      </c>
      <c r="P2279" t="b">
        <v>1</v>
      </c>
      <c r="Q2279" s="8">
        <f t="shared" si="178"/>
        <v>1.4108235294117648</v>
      </c>
      <c r="R2279" s="10">
        <f t="shared" si="179"/>
        <v>57.932367149758456</v>
      </c>
      <c r="S2279" t="s">
        <v>8297</v>
      </c>
      <c r="T2279" t="s">
        <v>8334</v>
      </c>
      <c r="U2279" t="s">
        <v>8352</v>
      </c>
    </row>
    <row r="2280" spans="1:21" ht="29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s="6">
        <f t="shared" si="175"/>
        <v>42338.375775462962</v>
      </c>
      <c r="L2280" s="6">
        <f t="shared" si="176"/>
        <v>42372.624305555553</v>
      </c>
      <c r="M2280" s="15">
        <f t="shared" si="177"/>
        <v>2015</v>
      </c>
      <c r="N2280" t="b">
        <v>0</v>
      </c>
      <c r="O2280">
        <v>102</v>
      </c>
      <c r="P2280" t="b">
        <v>1</v>
      </c>
      <c r="Q2280" s="8">
        <f t="shared" si="178"/>
        <v>2.7069999999999999</v>
      </c>
      <c r="R2280" s="10">
        <f t="shared" si="179"/>
        <v>53.078431372549019</v>
      </c>
      <c r="S2280" t="s">
        <v>8297</v>
      </c>
      <c r="T2280" t="s">
        <v>8334</v>
      </c>
      <c r="U2280" t="s">
        <v>8352</v>
      </c>
    </row>
    <row r="2281" spans="1:21" ht="58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s="6">
        <f t="shared" si="175"/>
        <v>42020.473368055558</v>
      </c>
      <c r="L2281" s="6">
        <f t="shared" si="176"/>
        <v>42038.833333333336</v>
      </c>
      <c r="M2281" s="15">
        <f t="shared" si="177"/>
        <v>2015</v>
      </c>
      <c r="N2281" t="b">
        <v>0</v>
      </c>
      <c r="O2281">
        <v>32</v>
      </c>
      <c r="P2281" t="b">
        <v>1</v>
      </c>
      <c r="Q2281" s="8">
        <f t="shared" si="178"/>
        <v>1.538</v>
      </c>
      <c r="R2281" s="10">
        <f t="shared" si="179"/>
        <v>48.0625</v>
      </c>
      <c r="S2281" t="s">
        <v>8297</v>
      </c>
      <c r="T2281" t="s">
        <v>8334</v>
      </c>
      <c r="U2281" t="s">
        <v>8352</v>
      </c>
    </row>
    <row r="2282" spans="1:21" ht="58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s="6">
        <f t="shared" si="175"/>
        <v>42234.291562499995</v>
      </c>
      <c r="L2282" s="6">
        <f t="shared" si="176"/>
        <v>42264.291562499995</v>
      </c>
      <c r="M2282" s="15">
        <f t="shared" si="177"/>
        <v>2015</v>
      </c>
      <c r="N2282" t="b">
        <v>0</v>
      </c>
      <c r="O2282">
        <v>480</v>
      </c>
      <c r="P2282" t="b">
        <v>1</v>
      </c>
      <c r="Q2282" s="8">
        <f t="shared" si="178"/>
        <v>4.0357653061224488</v>
      </c>
      <c r="R2282" s="10">
        <f t="shared" si="179"/>
        <v>82.396874999999994</v>
      </c>
      <c r="S2282" t="s">
        <v>8297</v>
      </c>
      <c r="T2282" t="s">
        <v>8334</v>
      </c>
      <c r="U2282" t="s">
        <v>8352</v>
      </c>
    </row>
    <row r="2283" spans="1:21" ht="43.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s="6">
        <f t="shared" si="175"/>
        <v>40686.952511574069</v>
      </c>
      <c r="L2283" s="6">
        <f t="shared" si="176"/>
        <v>40748.951388888883</v>
      </c>
      <c r="M2283" s="15">
        <f t="shared" si="177"/>
        <v>2011</v>
      </c>
      <c r="N2283" t="b">
        <v>0</v>
      </c>
      <c r="O2283">
        <v>11</v>
      </c>
      <c r="P2283" t="b">
        <v>1</v>
      </c>
      <c r="Q2283" s="8">
        <f t="shared" si="178"/>
        <v>1.85</v>
      </c>
      <c r="R2283" s="10">
        <f t="shared" si="179"/>
        <v>50.454545454545453</v>
      </c>
      <c r="S2283" t="s">
        <v>8276</v>
      </c>
      <c r="T2283" t="s">
        <v>8326</v>
      </c>
      <c r="U2283" t="s">
        <v>8327</v>
      </c>
    </row>
    <row r="2284" spans="1:21" ht="29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s="6">
        <f t="shared" si="175"/>
        <v>42322.841273148144</v>
      </c>
      <c r="L2284" s="6">
        <f t="shared" si="176"/>
        <v>42382.841273148144</v>
      </c>
      <c r="M2284" s="15">
        <f t="shared" si="177"/>
        <v>2015</v>
      </c>
      <c r="N2284" t="b">
        <v>0</v>
      </c>
      <c r="O2284">
        <v>12</v>
      </c>
      <c r="P2284" t="b">
        <v>1</v>
      </c>
      <c r="Q2284" s="8">
        <f t="shared" si="178"/>
        <v>1.8533333333333333</v>
      </c>
      <c r="R2284" s="10">
        <f t="shared" si="179"/>
        <v>115.83333333333333</v>
      </c>
      <c r="S2284" t="s">
        <v>8276</v>
      </c>
      <c r="T2284" t="s">
        <v>8326</v>
      </c>
      <c r="U2284" t="s">
        <v>8327</v>
      </c>
    </row>
    <row r="2285" spans="1:21" ht="43.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s="6">
        <f t="shared" si="175"/>
        <v>40977.791712962957</v>
      </c>
      <c r="L2285" s="6">
        <f t="shared" si="176"/>
        <v>41037.750046296293</v>
      </c>
      <c r="M2285" s="15">
        <f t="shared" si="177"/>
        <v>2012</v>
      </c>
      <c r="N2285" t="b">
        <v>0</v>
      </c>
      <c r="O2285">
        <v>48</v>
      </c>
      <c r="P2285" t="b">
        <v>1</v>
      </c>
      <c r="Q2285" s="8">
        <f t="shared" si="178"/>
        <v>1.0085533333333332</v>
      </c>
      <c r="R2285" s="10">
        <f t="shared" si="179"/>
        <v>63.03458333333333</v>
      </c>
      <c r="S2285" t="s">
        <v>8276</v>
      </c>
      <c r="T2285" t="s">
        <v>8326</v>
      </c>
      <c r="U2285" t="s">
        <v>8327</v>
      </c>
    </row>
    <row r="2286" spans="1:21" ht="29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s="6">
        <f t="shared" si="175"/>
        <v>40585.463483796295</v>
      </c>
      <c r="L2286" s="6">
        <f t="shared" si="176"/>
        <v>40613.833333333328</v>
      </c>
      <c r="M2286" s="15">
        <f t="shared" si="177"/>
        <v>2011</v>
      </c>
      <c r="N2286" t="b">
        <v>0</v>
      </c>
      <c r="O2286">
        <v>59</v>
      </c>
      <c r="P2286" t="b">
        <v>1</v>
      </c>
      <c r="Q2286" s="8">
        <f t="shared" si="178"/>
        <v>1.0622116666666668</v>
      </c>
      <c r="R2286" s="10">
        <f t="shared" si="179"/>
        <v>108.02152542372882</v>
      </c>
      <c r="S2286" t="s">
        <v>8276</v>
      </c>
      <c r="T2286" t="s">
        <v>8326</v>
      </c>
      <c r="U2286" t="s">
        <v>8327</v>
      </c>
    </row>
    <row r="2287" spans="1:21" ht="43.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s="6">
        <f t="shared" si="175"/>
        <v>41058.852349537039</v>
      </c>
      <c r="L2287" s="6">
        <f t="shared" si="176"/>
        <v>41088.852349537039</v>
      </c>
      <c r="M2287" s="15">
        <f t="shared" si="177"/>
        <v>2012</v>
      </c>
      <c r="N2287" t="b">
        <v>0</v>
      </c>
      <c r="O2287">
        <v>79</v>
      </c>
      <c r="P2287" t="b">
        <v>1</v>
      </c>
      <c r="Q2287" s="8">
        <f t="shared" si="178"/>
        <v>1.2136666666666667</v>
      </c>
      <c r="R2287" s="10">
        <f t="shared" si="179"/>
        <v>46.088607594936711</v>
      </c>
      <c r="S2287" t="s">
        <v>8276</v>
      </c>
      <c r="T2287" t="s">
        <v>8326</v>
      </c>
      <c r="U2287" t="s">
        <v>8327</v>
      </c>
    </row>
    <row r="2288" spans="1:21" ht="43.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s="6">
        <f t="shared" si="175"/>
        <v>41494.630254629628</v>
      </c>
      <c r="L2288" s="6">
        <f t="shared" si="176"/>
        <v>41522.832638888889</v>
      </c>
      <c r="M2288" s="15">
        <f t="shared" si="177"/>
        <v>2013</v>
      </c>
      <c r="N2288" t="b">
        <v>0</v>
      </c>
      <c r="O2288">
        <v>14</v>
      </c>
      <c r="P2288" t="b">
        <v>1</v>
      </c>
      <c r="Q2288" s="8">
        <f t="shared" si="178"/>
        <v>1.0006666666666666</v>
      </c>
      <c r="R2288" s="10">
        <f t="shared" si="179"/>
        <v>107.21428571428571</v>
      </c>
      <c r="S2288" t="s">
        <v>8276</v>
      </c>
      <c r="T2288" t="s">
        <v>8326</v>
      </c>
      <c r="U2288" t="s">
        <v>8327</v>
      </c>
    </row>
    <row r="2289" spans="1:21" ht="43.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s="6">
        <f t="shared" si="175"/>
        <v>41792.334027777775</v>
      </c>
      <c r="L2289" s="6">
        <f t="shared" si="176"/>
        <v>41813.334027777775</v>
      </c>
      <c r="M2289" s="15">
        <f t="shared" si="177"/>
        <v>2014</v>
      </c>
      <c r="N2289" t="b">
        <v>0</v>
      </c>
      <c r="O2289">
        <v>106</v>
      </c>
      <c r="P2289" t="b">
        <v>1</v>
      </c>
      <c r="Q2289" s="8">
        <f t="shared" si="178"/>
        <v>1.1997755555555556</v>
      </c>
      <c r="R2289" s="10">
        <f t="shared" si="179"/>
        <v>50.9338679245283</v>
      </c>
      <c r="S2289" t="s">
        <v>8276</v>
      </c>
      <c r="T2289" t="s">
        <v>8326</v>
      </c>
      <c r="U2289" t="s">
        <v>8327</v>
      </c>
    </row>
    <row r="2290" spans="1:21" ht="43.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s="6">
        <f t="shared" si="175"/>
        <v>41067.494085648148</v>
      </c>
      <c r="L2290" s="6">
        <f t="shared" si="176"/>
        <v>41086.416666666664</v>
      </c>
      <c r="M2290" s="15">
        <f t="shared" si="177"/>
        <v>2012</v>
      </c>
      <c r="N2290" t="b">
        <v>0</v>
      </c>
      <c r="O2290">
        <v>25</v>
      </c>
      <c r="P2290" t="b">
        <v>1</v>
      </c>
      <c r="Q2290" s="8">
        <f t="shared" si="178"/>
        <v>1.0009999999999999</v>
      </c>
      <c r="R2290" s="10">
        <f t="shared" si="179"/>
        <v>40.04</v>
      </c>
      <c r="S2290" t="s">
        <v>8276</v>
      </c>
      <c r="T2290" t="s">
        <v>8326</v>
      </c>
      <c r="U2290" t="s">
        <v>8327</v>
      </c>
    </row>
    <row r="2291" spans="1:21" ht="43.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s="6">
        <f t="shared" si="175"/>
        <v>41571.665046296293</v>
      </c>
      <c r="L2291" s="6">
        <f t="shared" si="176"/>
        <v>41614.640277777777</v>
      </c>
      <c r="M2291" s="15">
        <f t="shared" si="177"/>
        <v>2013</v>
      </c>
      <c r="N2291" t="b">
        <v>0</v>
      </c>
      <c r="O2291">
        <v>25</v>
      </c>
      <c r="P2291" t="b">
        <v>1</v>
      </c>
      <c r="Q2291" s="8">
        <f t="shared" si="178"/>
        <v>1.0740000000000001</v>
      </c>
      <c r="R2291" s="10">
        <f t="shared" si="179"/>
        <v>64.44</v>
      </c>
      <c r="S2291" t="s">
        <v>8276</v>
      </c>
      <c r="T2291" t="s">
        <v>8326</v>
      </c>
      <c r="U2291" t="s">
        <v>8327</v>
      </c>
    </row>
    <row r="2292" spans="1:21" ht="43.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s="6">
        <f t="shared" si="175"/>
        <v>40069.920486111107</v>
      </c>
      <c r="L2292" s="6">
        <f t="shared" si="176"/>
        <v>40148.375</v>
      </c>
      <c r="M2292" s="15">
        <f t="shared" si="177"/>
        <v>2009</v>
      </c>
      <c r="N2292" t="b">
        <v>0</v>
      </c>
      <c r="O2292">
        <v>29</v>
      </c>
      <c r="P2292" t="b">
        <v>1</v>
      </c>
      <c r="Q2292" s="8">
        <f t="shared" si="178"/>
        <v>1.0406666666666666</v>
      </c>
      <c r="R2292" s="10">
        <f t="shared" si="179"/>
        <v>53.827586206896555</v>
      </c>
      <c r="S2292" t="s">
        <v>8276</v>
      </c>
      <c r="T2292" t="s">
        <v>8326</v>
      </c>
      <c r="U2292" t="s">
        <v>8327</v>
      </c>
    </row>
    <row r="2293" spans="1:21" ht="43.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s="6">
        <f t="shared" si="175"/>
        <v>40987.643726851849</v>
      </c>
      <c r="L2293" s="6">
        <f t="shared" si="176"/>
        <v>41021.833333333328</v>
      </c>
      <c r="M2293" s="15">
        <f t="shared" si="177"/>
        <v>2012</v>
      </c>
      <c r="N2293" t="b">
        <v>0</v>
      </c>
      <c r="O2293">
        <v>43</v>
      </c>
      <c r="P2293" t="b">
        <v>1</v>
      </c>
      <c r="Q2293" s="8">
        <f t="shared" si="178"/>
        <v>1.728</v>
      </c>
      <c r="R2293" s="10">
        <f t="shared" si="179"/>
        <v>100.46511627906976</v>
      </c>
      <c r="S2293" t="s">
        <v>8276</v>
      </c>
      <c r="T2293" t="s">
        <v>8326</v>
      </c>
      <c r="U2293" t="s">
        <v>8327</v>
      </c>
    </row>
    <row r="2294" spans="1:21" ht="43.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s="6">
        <f t="shared" si="175"/>
        <v>40987.364305555551</v>
      </c>
      <c r="L2294" s="6">
        <f t="shared" si="176"/>
        <v>41017.364305555551</v>
      </c>
      <c r="M2294" s="15">
        <f t="shared" si="177"/>
        <v>2012</v>
      </c>
      <c r="N2294" t="b">
        <v>0</v>
      </c>
      <c r="O2294">
        <v>46</v>
      </c>
      <c r="P2294" t="b">
        <v>1</v>
      </c>
      <c r="Q2294" s="8">
        <f t="shared" si="178"/>
        <v>1.072505</v>
      </c>
      <c r="R2294" s="10">
        <f t="shared" si="179"/>
        <v>46.630652173913049</v>
      </c>
      <c r="S2294" t="s">
        <v>8276</v>
      </c>
      <c r="T2294" t="s">
        <v>8326</v>
      </c>
      <c r="U2294" t="s">
        <v>8327</v>
      </c>
    </row>
    <row r="2295" spans="1:21" ht="29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s="6">
        <f t="shared" si="175"/>
        <v>41151.374988425923</v>
      </c>
      <c r="L2295" s="6">
        <f t="shared" si="176"/>
        <v>41176.832638888889</v>
      </c>
      <c r="M2295" s="15">
        <f t="shared" si="177"/>
        <v>2012</v>
      </c>
      <c r="N2295" t="b">
        <v>0</v>
      </c>
      <c r="O2295">
        <v>27</v>
      </c>
      <c r="P2295" t="b">
        <v>1</v>
      </c>
      <c r="Q2295" s="8">
        <f t="shared" si="178"/>
        <v>1.0823529411764705</v>
      </c>
      <c r="R2295" s="10">
        <f t="shared" si="179"/>
        <v>34.074074074074076</v>
      </c>
      <c r="S2295" t="s">
        <v>8276</v>
      </c>
      <c r="T2295" t="s">
        <v>8326</v>
      </c>
      <c r="U2295" t="s">
        <v>8327</v>
      </c>
    </row>
    <row r="2296" spans="1:21" ht="58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s="6">
        <f t="shared" si="175"/>
        <v>41264.389814814815</v>
      </c>
      <c r="L2296" s="6">
        <f t="shared" si="176"/>
        <v>41294.389814814815</v>
      </c>
      <c r="M2296" s="15">
        <f t="shared" si="177"/>
        <v>2012</v>
      </c>
      <c r="N2296" t="b">
        <v>0</v>
      </c>
      <c r="O2296">
        <v>112</v>
      </c>
      <c r="P2296" t="b">
        <v>1</v>
      </c>
      <c r="Q2296" s="8">
        <f t="shared" si="178"/>
        <v>1.4608079999999999</v>
      </c>
      <c r="R2296" s="10">
        <f t="shared" si="179"/>
        <v>65.214642857142863</v>
      </c>
      <c r="S2296" t="s">
        <v>8276</v>
      </c>
      <c r="T2296" t="s">
        <v>8326</v>
      </c>
      <c r="U2296" t="s">
        <v>8327</v>
      </c>
    </row>
    <row r="2297" spans="1:21" ht="58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s="6">
        <f t="shared" si="175"/>
        <v>41270.621018518512</v>
      </c>
      <c r="L2297" s="6">
        <f t="shared" si="176"/>
        <v>41300.621018518512</v>
      </c>
      <c r="M2297" s="15">
        <f t="shared" si="177"/>
        <v>2012</v>
      </c>
      <c r="N2297" t="b">
        <v>0</v>
      </c>
      <c r="O2297">
        <v>34</v>
      </c>
      <c r="P2297" t="b">
        <v>1</v>
      </c>
      <c r="Q2297" s="8">
        <f t="shared" si="178"/>
        <v>1.2524999999999999</v>
      </c>
      <c r="R2297" s="10">
        <f t="shared" si="179"/>
        <v>44.205882352941174</v>
      </c>
      <c r="S2297" t="s">
        <v>8276</v>
      </c>
      <c r="T2297" t="s">
        <v>8326</v>
      </c>
      <c r="U2297" t="s">
        <v>8327</v>
      </c>
    </row>
    <row r="2298" spans="1:21" ht="43.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s="6">
        <f t="shared" si="175"/>
        <v>40927.39844907407</v>
      </c>
      <c r="L2298" s="6">
        <f t="shared" si="176"/>
        <v>40962.39844907407</v>
      </c>
      <c r="M2298" s="15">
        <f t="shared" si="177"/>
        <v>2012</v>
      </c>
      <c r="N2298" t="b">
        <v>0</v>
      </c>
      <c r="O2298">
        <v>145</v>
      </c>
      <c r="P2298" t="b">
        <v>1</v>
      </c>
      <c r="Q2298" s="8">
        <f t="shared" si="178"/>
        <v>1.4907142857142857</v>
      </c>
      <c r="R2298" s="10">
        <f t="shared" si="179"/>
        <v>71.965517241379317</v>
      </c>
      <c r="S2298" t="s">
        <v>8276</v>
      </c>
      <c r="T2298" t="s">
        <v>8326</v>
      </c>
      <c r="U2298" t="s">
        <v>8327</v>
      </c>
    </row>
    <row r="2299" spans="1:21" ht="29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s="6">
        <f t="shared" si="175"/>
        <v>40947.70890046296</v>
      </c>
      <c r="L2299" s="6">
        <f t="shared" si="176"/>
        <v>40981.832638888889</v>
      </c>
      <c r="M2299" s="15">
        <f t="shared" si="177"/>
        <v>2012</v>
      </c>
      <c r="N2299" t="b">
        <v>0</v>
      </c>
      <c r="O2299">
        <v>19</v>
      </c>
      <c r="P2299" t="b">
        <v>1</v>
      </c>
      <c r="Q2299" s="8">
        <f t="shared" si="178"/>
        <v>1.006</v>
      </c>
      <c r="R2299" s="10">
        <f t="shared" si="179"/>
        <v>52.94736842105263</v>
      </c>
      <c r="S2299" t="s">
        <v>8276</v>
      </c>
      <c r="T2299" t="s">
        <v>8326</v>
      </c>
      <c r="U2299" t="s">
        <v>8327</v>
      </c>
    </row>
    <row r="2300" spans="1:21" ht="43.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s="6">
        <f t="shared" si="175"/>
        <v>41694.507326388884</v>
      </c>
      <c r="L2300" s="6">
        <f t="shared" si="176"/>
        <v>41724.46565972222</v>
      </c>
      <c r="M2300" s="15">
        <f t="shared" si="177"/>
        <v>2014</v>
      </c>
      <c r="N2300" t="b">
        <v>0</v>
      </c>
      <c r="O2300">
        <v>288</v>
      </c>
      <c r="P2300" t="b">
        <v>1</v>
      </c>
      <c r="Q2300" s="8">
        <f t="shared" si="178"/>
        <v>1.0507333333333333</v>
      </c>
      <c r="R2300" s="10">
        <f t="shared" si="179"/>
        <v>109.45138888888889</v>
      </c>
      <c r="S2300" t="s">
        <v>8276</v>
      </c>
      <c r="T2300" t="s">
        <v>8326</v>
      </c>
      <c r="U2300" t="s">
        <v>8327</v>
      </c>
    </row>
    <row r="2301" spans="1:21" ht="43.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s="6">
        <f t="shared" si="175"/>
        <v>40564.699178240735</v>
      </c>
      <c r="L2301" s="6">
        <f t="shared" si="176"/>
        <v>40579.699178240735</v>
      </c>
      <c r="M2301" s="15">
        <f t="shared" si="177"/>
        <v>2011</v>
      </c>
      <c r="N2301" t="b">
        <v>0</v>
      </c>
      <c r="O2301">
        <v>14</v>
      </c>
      <c r="P2301" t="b">
        <v>1</v>
      </c>
      <c r="Q2301" s="8">
        <f t="shared" si="178"/>
        <v>3.5016666666666665</v>
      </c>
      <c r="R2301" s="10">
        <f t="shared" si="179"/>
        <v>75.035714285714292</v>
      </c>
      <c r="S2301" t="s">
        <v>8276</v>
      </c>
      <c r="T2301" t="s">
        <v>8326</v>
      </c>
      <c r="U2301" t="s">
        <v>8327</v>
      </c>
    </row>
    <row r="2302" spans="1:21" ht="43.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s="6">
        <f t="shared" si="175"/>
        <v>41074.393703703703</v>
      </c>
      <c r="L2302" s="6">
        <f t="shared" si="176"/>
        <v>41088.393703703703</v>
      </c>
      <c r="M2302" s="15">
        <f t="shared" si="177"/>
        <v>2012</v>
      </c>
      <c r="N2302" t="b">
        <v>0</v>
      </c>
      <c r="O2302">
        <v>7</v>
      </c>
      <c r="P2302" t="b">
        <v>1</v>
      </c>
      <c r="Q2302" s="8">
        <f t="shared" si="178"/>
        <v>1.0125</v>
      </c>
      <c r="R2302" s="10">
        <f t="shared" si="179"/>
        <v>115.71428571428571</v>
      </c>
      <c r="S2302" t="s">
        <v>8276</v>
      </c>
      <c r="T2302" t="s">
        <v>8326</v>
      </c>
      <c r="U2302" t="s">
        <v>8327</v>
      </c>
    </row>
    <row r="2303" spans="1:21" ht="29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s="6">
        <f t="shared" si="175"/>
        <v>41415.813611111109</v>
      </c>
      <c r="L2303" s="6">
        <f t="shared" si="176"/>
        <v>41445.813611111109</v>
      </c>
      <c r="M2303" s="15">
        <f t="shared" si="177"/>
        <v>2013</v>
      </c>
      <c r="N2303" t="b">
        <v>1</v>
      </c>
      <c r="O2303">
        <v>211</v>
      </c>
      <c r="P2303" t="b">
        <v>1</v>
      </c>
      <c r="Q2303" s="8">
        <f t="shared" si="178"/>
        <v>1.336044</v>
      </c>
      <c r="R2303" s="10">
        <f t="shared" si="179"/>
        <v>31.659810426540286</v>
      </c>
      <c r="S2303" t="s">
        <v>8279</v>
      </c>
      <c r="T2303" t="s">
        <v>8326</v>
      </c>
      <c r="U2303" t="s">
        <v>8330</v>
      </c>
    </row>
    <row r="2304" spans="1:21" ht="43.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s="6">
        <f t="shared" si="175"/>
        <v>41605.535115740735</v>
      </c>
      <c r="L2304" s="6">
        <f t="shared" si="176"/>
        <v>41638.958333333328</v>
      </c>
      <c r="M2304" s="15">
        <f t="shared" si="177"/>
        <v>2013</v>
      </c>
      <c r="N2304" t="b">
        <v>1</v>
      </c>
      <c r="O2304">
        <v>85</v>
      </c>
      <c r="P2304" t="b">
        <v>1</v>
      </c>
      <c r="Q2304" s="8">
        <f t="shared" si="178"/>
        <v>1.7065217391304348</v>
      </c>
      <c r="R2304" s="10">
        <f t="shared" si="179"/>
        <v>46.176470588235297</v>
      </c>
      <c r="S2304" t="s">
        <v>8279</v>
      </c>
      <c r="T2304" t="s">
        <v>8326</v>
      </c>
      <c r="U2304" t="s">
        <v>8330</v>
      </c>
    </row>
    <row r="2305" spans="1:21" ht="58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s="6">
        <f t="shared" si="175"/>
        <v>40849.777731481481</v>
      </c>
      <c r="L2305" s="6">
        <f t="shared" si="176"/>
        <v>40889.819398148145</v>
      </c>
      <c r="M2305" s="15">
        <f t="shared" si="177"/>
        <v>2011</v>
      </c>
      <c r="N2305" t="b">
        <v>1</v>
      </c>
      <c r="O2305">
        <v>103</v>
      </c>
      <c r="P2305" t="b">
        <v>1</v>
      </c>
      <c r="Q2305" s="8">
        <f t="shared" si="178"/>
        <v>1.0935829457364341</v>
      </c>
      <c r="R2305" s="10">
        <f t="shared" si="179"/>
        <v>68.481650485436887</v>
      </c>
      <c r="S2305" t="s">
        <v>8279</v>
      </c>
      <c r="T2305" t="s">
        <v>8326</v>
      </c>
      <c r="U2305" t="s">
        <v>8330</v>
      </c>
    </row>
    <row r="2306" spans="1:21" ht="43.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s="6">
        <f t="shared" si="175"/>
        <v>40502.482534722221</v>
      </c>
      <c r="L2306" s="6">
        <f t="shared" si="176"/>
        <v>40543.874305555553</v>
      </c>
      <c r="M2306" s="15">
        <f t="shared" si="177"/>
        <v>2010</v>
      </c>
      <c r="N2306" t="b">
        <v>1</v>
      </c>
      <c r="O2306">
        <v>113</v>
      </c>
      <c r="P2306" t="b">
        <v>1</v>
      </c>
      <c r="Q2306" s="8">
        <f t="shared" si="178"/>
        <v>1.0070033333333335</v>
      </c>
      <c r="R2306" s="10">
        <f t="shared" si="179"/>
        <v>53.469203539823013</v>
      </c>
      <c r="S2306" t="s">
        <v>8279</v>
      </c>
      <c r="T2306" t="s">
        <v>8326</v>
      </c>
      <c r="U2306" t="s">
        <v>8330</v>
      </c>
    </row>
    <row r="2307" spans="1:21" ht="43.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s="6">
        <f t="shared" ref="K2307:K2370" si="180">(J2307/86400)+25569+(-8/24)</f>
        <v>41834.361944444441</v>
      </c>
      <c r="L2307" s="6">
        <f t="shared" ref="L2307:L2370" si="181">(I2307/86400)+25569+(-8/24)</f>
        <v>41859.416666666664</v>
      </c>
      <c r="M2307" s="15">
        <f t="shared" ref="M2307:M2370" si="182">YEAR(K2307)</f>
        <v>2014</v>
      </c>
      <c r="N2307" t="b">
        <v>1</v>
      </c>
      <c r="O2307">
        <v>167</v>
      </c>
      <c r="P2307" t="b">
        <v>1</v>
      </c>
      <c r="Q2307" s="8">
        <f t="shared" ref="Q2307:Q2370" si="183">E2307/D2307</f>
        <v>1.0122777777777778</v>
      </c>
      <c r="R2307" s="10">
        <f t="shared" ref="R2307:R2370" si="184">IFERROR(E2307/O2307,0)</f>
        <v>109.10778443113773</v>
      </c>
      <c r="S2307" t="s">
        <v>8279</v>
      </c>
      <c r="T2307" t="s">
        <v>8326</v>
      </c>
      <c r="U2307" t="s">
        <v>8330</v>
      </c>
    </row>
    <row r="2308" spans="1:21" ht="43.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s="6">
        <f t="shared" si="180"/>
        <v>40947.834826388884</v>
      </c>
      <c r="L2308" s="6">
        <f t="shared" si="181"/>
        <v>40977.834826388884</v>
      </c>
      <c r="M2308" s="15">
        <f t="shared" si="182"/>
        <v>2012</v>
      </c>
      <c r="N2308" t="b">
        <v>1</v>
      </c>
      <c r="O2308">
        <v>73</v>
      </c>
      <c r="P2308" t="b">
        <v>1</v>
      </c>
      <c r="Q2308" s="8">
        <f t="shared" si="183"/>
        <v>1.0675857142857144</v>
      </c>
      <c r="R2308" s="10">
        <f t="shared" si="184"/>
        <v>51.185616438356163</v>
      </c>
      <c r="S2308" t="s">
        <v>8279</v>
      </c>
      <c r="T2308" t="s">
        <v>8326</v>
      </c>
      <c r="U2308" t="s">
        <v>8330</v>
      </c>
    </row>
    <row r="2309" spans="1:21" ht="43.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s="6">
        <f t="shared" si="180"/>
        <v>41004.469131944446</v>
      </c>
      <c r="L2309" s="6">
        <f t="shared" si="181"/>
        <v>41034.46907407407</v>
      </c>
      <c r="M2309" s="15">
        <f t="shared" si="182"/>
        <v>2012</v>
      </c>
      <c r="N2309" t="b">
        <v>1</v>
      </c>
      <c r="O2309">
        <v>75</v>
      </c>
      <c r="P2309" t="b">
        <v>1</v>
      </c>
      <c r="Q2309" s="8">
        <f t="shared" si="183"/>
        <v>1.0665777537961894</v>
      </c>
      <c r="R2309" s="10">
        <f t="shared" si="184"/>
        <v>27.936800000000002</v>
      </c>
      <c r="S2309" t="s">
        <v>8279</v>
      </c>
      <c r="T2309" t="s">
        <v>8326</v>
      </c>
      <c r="U2309" t="s">
        <v>8330</v>
      </c>
    </row>
    <row r="2310" spans="1:21" ht="43.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s="6">
        <f t="shared" si="180"/>
        <v>41851.629583333335</v>
      </c>
      <c r="L2310" s="6">
        <f t="shared" si="181"/>
        <v>41879.708333333328</v>
      </c>
      <c r="M2310" s="15">
        <f t="shared" si="182"/>
        <v>2014</v>
      </c>
      <c r="N2310" t="b">
        <v>1</v>
      </c>
      <c r="O2310">
        <v>614</v>
      </c>
      <c r="P2310" t="b">
        <v>1</v>
      </c>
      <c r="Q2310" s="8">
        <f t="shared" si="183"/>
        <v>1.0130622</v>
      </c>
      <c r="R2310" s="10">
        <f t="shared" si="184"/>
        <v>82.496921824104234</v>
      </c>
      <c r="S2310" t="s">
        <v>8279</v>
      </c>
      <c r="T2310" t="s">
        <v>8326</v>
      </c>
      <c r="U2310" t="s">
        <v>8330</v>
      </c>
    </row>
    <row r="2311" spans="1:21" ht="43.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s="6">
        <f t="shared" si="180"/>
        <v>41307.654363425921</v>
      </c>
      <c r="L2311" s="6">
        <f t="shared" si="181"/>
        <v>41342.654363425921</v>
      </c>
      <c r="M2311" s="15">
        <f t="shared" si="182"/>
        <v>2013</v>
      </c>
      <c r="N2311" t="b">
        <v>1</v>
      </c>
      <c r="O2311">
        <v>107</v>
      </c>
      <c r="P2311" t="b">
        <v>1</v>
      </c>
      <c r="Q2311" s="8">
        <f t="shared" si="183"/>
        <v>1.0667450000000001</v>
      </c>
      <c r="R2311" s="10">
        <f t="shared" si="184"/>
        <v>59.817476635514019</v>
      </c>
      <c r="S2311" t="s">
        <v>8279</v>
      </c>
      <c r="T2311" t="s">
        <v>8326</v>
      </c>
      <c r="U2311" t="s">
        <v>8330</v>
      </c>
    </row>
    <row r="2312" spans="1:21" ht="58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s="6">
        <f t="shared" si="180"/>
        <v>41324.460821759254</v>
      </c>
      <c r="L2312" s="6">
        <f t="shared" si="181"/>
        <v>41354.41915509259</v>
      </c>
      <c r="M2312" s="15">
        <f t="shared" si="182"/>
        <v>2013</v>
      </c>
      <c r="N2312" t="b">
        <v>1</v>
      </c>
      <c r="O2312">
        <v>1224</v>
      </c>
      <c r="P2312" t="b">
        <v>1</v>
      </c>
      <c r="Q2312" s="8">
        <f t="shared" si="183"/>
        <v>4.288397837837838</v>
      </c>
      <c r="R2312" s="10">
        <f t="shared" si="184"/>
        <v>64.816470588235291</v>
      </c>
      <c r="S2312" t="s">
        <v>8279</v>
      </c>
      <c r="T2312" t="s">
        <v>8326</v>
      </c>
      <c r="U2312" t="s">
        <v>8330</v>
      </c>
    </row>
    <row r="2313" spans="1:21" ht="43.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s="6">
        <f t="shared" si="180"/>
        <v>41735.671168981477</v>
      </c>
      <c r="L2313" s="6">
        <f t="shared" si="181"/>
        <v>41765.671168981477</v>
      </c>
      <c r="M2313" s="15">
        <f t="shared" si="182"/>
        <v>2014</v>
      </c>
      <c r="N2313" t="b">
        <v>1</v>
      </c>
      <c r="O2313">
        <v>104</v>
      </c>
      <c r="P2313" t="b">
        <v>1</v>
      </c>
      <c r="Q2313" s="8">
        <f t="shared" si="183"/>
        <v>1.0411111111111111</v>
      </c>
      <c r="R2313" s="10">
        <f t="shared" si="184"/>
        <v>90.09615384615384</v>
      </c>
      <c r="S2313" t="s">
        <v>8279</v>
      </c>
      <c r="T2313" t="s">
        <v>8326</v>
      </c>
      <c r="U2313" t="s">
        <v>8330</v>
      </c>
    </row>
    <row r="2314" spans="1:21" ht="43.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s="6">
        <f t="shared" si="180"/>
        <v>41716.299513888887</v>
      </c>
      <c r="L2314" s="6">
        <f t="shared" si="181"/>
        <v>41747.625</v>
      </c>
      <c r="M2314" s="15">
        <f t="shared" si="182"/>
        <v>2014</v>
      </c>
      <c r="N2314" t="b">
        <v>1</v>
      </c>
      <c r="O2314">
        <v>79</v>
      </c>
      <c r="P2314" t="b">
        <v>1</v>
      </c>
      <c r="Q2314" s="8">
        <f t="shared" si="183"/>
        <v>1.0786666666666667</v>
      </c>
      <c r="R2314" s="10">
        <f t="shared" si="184"/>
        <v>40.962025316455694</v>
      </c>
      <c r="S2314" t="s">
        <v>8279</v>
      </c>
      <c r="T2314" t="s">
        <v>8326</v>
      </c>
      <c r="U2314" t="s">
        <v>8330</v>
      </c>
    </row>
    <row r="2315" spans="1:21" ht="29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s="6">
        <f t="shared" si="180"/>
        <v>41002.625300925924</v>
      </c>
      <c r="L2315" s="6">
        <f t="shared" si="181"/>
        <v>41032.625300925924</v>
      </c>
      <c r="M2315" s="15">
        <f t="shared" si="182"/>
        <v>2012</v>
      </c>
      <c r="N2315" t="b">
        <v>1</v>
      </c>
      <c r="O2315">
        <v>157</v>
      </c>
      <c r="P2315" t="b">
        <v>1</v>
      </c>
      <c r="Q2315" s="8">
        <f t="shared" si="183"/>
        <v>1.7584040000000001</v>
      </c>
      <c r="R2315" s="10">
        <f t="shared" si="184"/>
        <v>56.000127388535034</v>
      </c>
      <c r="S2315" t="s">
        <v>8279</v>
      </c>
      <c r="T2315" t="s">
        <v>8326</v>
      </c>
      <c r="U2315" t="s">
        <v>8330</v>
      </c>
    </row>
    <row r="2316" spans="1:21" ht="43.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s="6">
        <f t="shared" si="180"/>
        <v>41037.218252314815</v>
      </c>
      <c r="L2316" s="6">
        <f t="shared" si="181"/>
        <v>41067.218252314815</v>
      </c>
      <c r="M2316" s="15">
        <f t="shared" si="182"/>
        <v>2012</v>
      </c>
      <c r="N2316" t="b">
        <v>1</v>
      </c>
      <c r="O2316">
        <v>50</v>
      </c>
      <c r="P2316" t="b">
        <v>1</v>
      </c>
      <c r="Q2316" s="8">
        <f t="shared" si="183"/>
        <v>1.5697000000000001</v>
      </c>
      <c r="R2316" s="10">
        <f t="shared" si="184"/>
        <v>37.672800000000002</v>
      </c>
      <c r="S2316" t="s">
        <v>8279</v>
      </c>
      <c r="T2316" t="s">
        <v>8326</v>
      </c>
      <c r="U2316" t="s">
        <v>8330</v>
      </c>
    </row>
    <row r="2317" spans="1:21" ht="43.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s="6">
        <f t="shared" si="180"/>
        <v>41004.392858796295</v>
      </c>
      <c r="L2317" s="6">
        <f t="shared" si="181"/>
        <v>41034.392858796295</v>
      </c>
      <c r="M2317" s="15">
        <f t="shared" si="182"/>
        <v>2012</v>
      </c>
      <c r="N2317" t="b">
        <v>1</v>
      </c>
      <c r="O2317">
        <v>64</v>
      </c>
      <c r="P2317" t="b">
        <v>1</v>
      </c>
      <c r="Q2317" s="8">
        <f t="shared" si="183"/>
        <v>1.026</v>
      </c>
      <c r="R2317" s="10">
        <f t="shared" si="184"/>
        <v>40.078125</v>
      </c>
      <c r="S2317" t="s">
        <v>8279</v>
      </c>
      <c r="T2317" t="s">
        <v>8326</v>
      </c>
      <c r="U2317" t="s">
        <v>8330</v>
      </c>
    </row>
    <row r="2318" spans="1:21" ht="58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s="6">
        <f t="shared" si="180"/>
        <v>40079.391782407409</v>
      </c>
      <c r="L2318" s="6">
        <f t="shared" si="181"/>
        <v>40156.433333333327</v>
      </c>
      <c r="M2318" s="15">
        <f t="shared" si="182"/>
        <v>2009</v>
      </c>
      <c r="N2318" t="b">
        <v>1</v>
      </c>
      <c r="O2318">
        <v>200</v>
      </c>
      <c r="P2318" t="b">
        <v>1</v>
      </c>
      <c r="Q2318" s="8">
        <f t="shared" si="183"/>
        <v>1.0404266666666666</v>
      </c>
      <c r="R2318" s="10">
        <f t="shared" si="184"/>
        <v>78.031999999999996</v>
      </c>
      <c r="S2318" t="s">
        <v>8279</v>
      </c>
      <c r="T2318" t="s">
        <v>8326</v>
      </c>
      <c r="U2318" t="s">
        <v>8330</v>
      </c>
    </row>
    <row r="2319" spans="1:21" ht="43.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s="6">
        <f t="shared" si="180"/>
        <v>40192.20890046296</v>
      </c>
      <c r="L2319" s="6">
        <f t="shared" si="181"/>
        <v>40223.875</v>
      </c>
      <c r="M2319" s="15">
        <f t="shared" si="182"/>
        <v>2010</v>
      </c>
      <c r="N2319" t="b">
        <v>1</v>
      </c>
      <c r="O2319">
        <v>22</v>
      </c>
      <c r="P2319" t="b">
        <v>1</v>
      </c>
      <c r="Q2319" s="8">
        <f t="shared" si="183"/>
        <v>1.04</v>
      </c>
      <c r="R2319" s="10">
        <f t="shared" si="184"/>
        <v>18.90909090909091</v>
      </c>
      <c r="S2319" t="s">
        <v>8279</v>
      </c>
      <c r="T2319" t="s">
        <v>8326</v>
      </c>
      <c r="U2319" t="s">
        <v>8330</v>
      </c>
    </row>
    <row r="2320" spans="1:21" ht="58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s="6">
        <f t="shared" si="180"/>
        <v>40050.310347222221</v>
      </c>
      <c r="L2320" s="6">
        <f t="shared" si="181"/>
        <v>40081.832638888889</v>
      </c>
      <c r="M2320" s="15">
        <f t="shared" si="182"/>
        <v>2009</v>
      </c>
      <c r="N2320" t="b">
        <v>1</v>
      </c>
      <c r="O2320">
        <v>163</v>
      </c>
      <c r="P2320" t="b">
        <v>1</v>
      </c>
      <c r="Q2320" s="8">
        <f t="shared" si="183"/>
        <v>1.2105999999999999</v>
      </c>
      <c r="R2320" s="10">
        <f t="shared" si="184"/>
        <v>37.134969325153371</v>
      </c>
      <c r="S2320" t="s">
        <v>8279</v>
      </c>
      <c r="T2320" t="s">
        <v>8326</v>
      </c>
      <c r="U2320" t="s">
        <v>8330</v>
      </c>
    </row>
    <row r="2321" spans="1:21" ht="43.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s="6">
        <f t="shared" si="180"/>
        <v>41592.748668981476</v>
      </c>
      <c r="L2321" s="6">
        <f t="shared" si="181"/>
        <v>41622.748668981476</v>
      </c>
      <c r="M2321" s="15">
        <f t="shared" si="182"/>
        <v>2013</v>
      </c>
      <c r="N2321" t="b">
        <v>1</v>
      </c>
      <c r="O2321">
        <v>77</v>
      </c>
      <c r="P2321" t="b">
        <v>1</v>
      </c>
      <c r="Q2321" s="8">
        <f t="shared" si="183"/>
        <v>1.077</v>
      </c>
      <c r="R2321" s="10">
        <f t="shared" si="184"/>
        <v>41.961038961038959</v>
      </c>
      <c r="S2321" t="s">
        <v>8279</v>
      </c>
      <c r="T2321" t="s">
        <v>8326</v>
      </c>
      <c r="U2321" t="s">
        <v>8330</v>
      </c>
    </row>
    <row r="2322" spans="1:21" ht="58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s="6">
        <f t="shared" si="180"/>
        <v>41696.483796296292</v>
      </c>
      <c r="L2322" s="6">
        <f t="shared" si="181"/>
        <v>41731.442129629628</v>
      </c>
      <c r="M2322" s="15">
        <f t="shared" si="182"/>
        <v>2014</v>
      </c>
      <c r="N2322" t="b">
        <v>1</v>
      </c>
      <c r="O2322">
        <v>89</v>
      </c>
      <c r="P2322" t="b">
        <v>1</v>
      </c>
      <c r="Q2322" s="8">
        <f t="shared" si="183"/>
        <v>1.0866</v>
      </c>
      <c r="R2322" s="10">
        <f t="shared" si="184"/>
        <v>61.044943820224717</v>
      </c>
      <c r="S2322" t="s">
        <v>8279</v>
      </c>
      <c r="T2322" t="s">
        <v>8326</v>
      </c>
      <c r="U2322" t="s">
        <v>8330</v>
      </c>
    </row>
    <row r="2323" spans="1:21" ht="43.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s="6">
        <f t="shared" si="180"/>
        <v>42798.927094907405</v>
      </c>
      <c r="L2323" s="6">
        <f t="shared" si="181"/>
        <v>42828.885428240734</v>
      </c>
      <c r="M2323" s="15">
        <f t="shared" si="182"/>
        <v>2017</v>
      </c>
      <c r="N2323" t="b">
        <v>0</v>
      </c>
      <c r="O2323">
        <v>64</v>
      </c>
      <c r="P2323" t="b">
        <v>0</v>
      </c>
      <c r="Q2323" s="8">
        <f t="shared" si="183"/>
        <v>0.39120962394619685</v>
      </c>
      <c r="R2323" s="10">
        <f t="shared" si="184"/>
        <v>64.53125</v>
      </c>
      <c r="S2323" t="s">
        <v>8298</v>
      </c>
      <c r="T2323" t="s">
        <v>8337</v>
      </c>
      <c r="U2323" t="s">
        <v>8353</v>
      </c>
    </row>
    <row r="2324" spans="1:21" ht="43.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s="6">
        <f t="shared" si="180"/>
        <v>42804.5621412037</v>
      </c>
      <c r="L2324" s="6">
        <f t="shared" si="181"/>
        <v>42834.520474537036</v>
      </c>
      <c r="M2324" s="15">
        <f t="shared" si="182"/>
        <v>2017</v>
      </c>
      <c r="N2324" t="b">
        <v>0</v>
      </c>
      <c r="O2324">
        <v>4</v>
      </c>
      <c r="P2324" t="b">
        <v>0</v>
      </c>
      <c r="Q2324" s="8">
        <f t="shared" si="183"/>
        <v>3.1481481481481478E-2</v>
      </c>
      <c r="R2324" s="10">
        <f t="shared" si="184"/>
        <v>21.25</v>
      </c>
      <c r="S2324" t="s">
        <v>8298</v>
      </c>
      <c r="T2324" t="s">
        <v>8337</v>
      </c>
      <c r="U2324" t="s">
        <v>8353</v>
      </c>
    </row>
    <row r="2325" spans="1:21" ht="43.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s="6">
        <f t="shared" si="180"/>
        <v>42807.421840277777</v>
      </c>
      <c r="L2325" s="6">
        <f t="shared" si="181"/>
        <v>42814.421840277777</v>
      </c>
      <c r="M2325" s="15">
        <f t="shared" si="182"/>
        <v>2017</v>
      </c>
      <c r="N2325" t="b">
        <v>0</v>
      </c>
      <c r="O2325">
        <v>4</v>
      </c>
      <c r="P2325" t="b">
        <v>0</v>
      </c>
      <c r="Q2325" s="8">
        <f t="shared" si="183"/>
        <v>0.48</v>
      </c>
      <c r="R2325" s="10">
        <f t="shared" si="184"/>
        <v>30</v>
      </c>
      <c r="S2325" t="s">
        <v>8298</v>
      </c>
      <c r="T2325" t="s">
        <v>8337</v>
      </c>
      <c r="U2325" t="s">
        <v>8353</v>
      </c>
    </row>
    <row r="2326" spans="1:21" ht="43.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s="6">
        <f t="shared" si="180"/>
        <v>42790.55190972222</v>
      </c>
      <c r="L2326" s="6">
        <f t="shared" si="181"/>
        <v>42820.510243055549</v>
      </c>
      <c r="M2326" s="15">
        <f t="shared" si="182"/>
        <v>2017</v>
      </c>
      <c r="N2326" t="b">
        <v>0</v>
      </c>
      <c r="O2326">
        <v>61</v>
      </c>
      <c r="P2326" t="b">
        <v>0</v>
      </c>
      <c r="Q2326" s="8">
        <f t="shared" si="183"/>
        <v>0.20733333333333334</v>
      </c>
      <c r="R2326" s="10">
        <f t="shared" si="184"/>
        <v>25.491803278688526</v>
      </c>
      <c r="S2326" t="s">
        <v>8298</v>
      </c>
      <c r="T2326" t="s">
        <v>8337</v>
      </c>
      <c r="U2326" t="s">
        <v>8353</v>
      </c>
    </row>
    <row r="2327" spans="1:21" ht="43.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s="6">
        <f t="shared" si="180"/>
        <v>42793.689016203702</v>
      </c>
      <c r="L2327" s="6">
        <f t="shared" si="181"/>
        <v>42823.647349537037</v>
      </c>
      <c r="M2327" s="15">
        <f t="shared" si="182"/>
        <v>2017</v>
      </c>
      <c r="N2327" t="b">
        <v>0</v>
      </c>
      <c r="O2327">
        <v>7</v>
      </c>
      <c r="P2327" t="b">
        <v>0</v>
      </c>
      <c r="Q2327" s="8">
        <f t="shared" si="183"/>
        <v>0.08</v>
      </c>
      <c r="R2327" s="10">
        <f t="shared" si="184"/>
        <v>11.428571428571429</v>
      </c>
      <c r="S2327" t="s">
        <v>8298</v>
      </c>
      <c r="T2327" t="s">
        <v>8337</v>
      </c>
      <c r="U2327" t="s">
        <v>8353</v>
      </c>
    </row>
    <row r="2328" spans="1:21" ht="43.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s="6">
        <f t="shared" si="180"/>
        <v>42803.700787037036</v>
      </c>
      <c r="L2328" s="6">
        <f t="shared" si="181"/>
        <v>42855.374999999993</v>
      </c>
      <c r="M2328" s="15">
        <f t="shared" si="182"/>
        <v>2017</v>
      </c>
      <c r="N2328" t="b">
        <v>0</v>
      </c>
      <c r="O2328">
        <v>1</v>
      </c>
      <c r="P2328" t="b">
        <v>0</v>
      </c>
      <c r="Q2328" s="8">
        <f t="shared" si="183"/>
        <v>7.1999999999999998E-3</v>
      </c>
      <c r="R2328" s="10">
        <f t="shared" si="184"/>
        <v>108</v>
      </c>
      <c r="S2328" t="s">
        <v>8298</v>
      </c>
      <c r="T2328" t="s">
        <v>8337</v>
      </c>
      <c r="U2328" t="s">
        <v>8353</v>
      </c>
    </row>
    <row r="2329" spans="1:21" ht="29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s="6">
        <f t="shared" si="180"/>
        <v>41842.583796296291</v>
      </c>
      <c r="L2329" s="6">
        <f t="shared" si="181"/>
        <v>41877.583796296291</v>
      </c>
      <c r="M2329" s="15">
        <f t="shared" si="182"/>
        <v>2014</v>
      </c>
      <c r="N2329" t="b">
        <v>1</v>
      </c>
      <c r="O2329">
        <v>3355</v>
      </c>
      <c r="P2329" t="b">
        <v>1</v>
      </c>
      <c r="Q2329" s="8">
        <f t="shared" si="183"/>
        <v>5.2609431428571432</v>
      </c>
      <c r="R2329" s="10">
        <f t="shared" si="184"/>
        <v>54.883162444113267</v>
      </c>
      <c r="S2329" t="s">
        <v>8298</v>
      </c>
      <c r="T2329" t="s">
        <v>8337</v>
      </c>
      <c r="U2329" t="s">
        <v>8353</v>
      </c>
    </row>
    <row r="2330" spans="1:21" ht="58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s="6">
        <f t="shared" si="180"/>
        <v>42139.448344907403</v>
      </c>
      <c r="L2330" s="6">
        <f t="shared" si="181"/>
        <v>42169.448344907403</v>
      </c>
      <c r="M2330" s="15">
        <f t="shared" si="182"/>
        <v>2015</v>
      </c>
      <c r="N2330" t="b">
        <v>1</v>
      </c>
      <c r="O2330">
        <v>537</v>
      </c>
      <c r="P2330" t="b">
        <v>1</v>
      </c>
      <c r="Q2330" s="8">
        <f t="shared" si="183"/>
        <v>2.5445000000000002</v>
      </c>
      <c r="R2330" s="10">
        <f t="shared" si="184"/>
        <v>47.383612662942269</v>
      </c>
      <c r="S2330" t="s">
        <v>8298</v>
      </c>
      <c r="T2330" t="s">
        <v>8337</v>
      </c>
      <c r="U2330" t="s">
        <v>8353</v>
      </c>
    </row>
    <row r="2331" spans="1:21" ht="43.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s="6">
        <f t="shared" si="180"/>
        <v>41807.291041666664</v>
      </c>
      <c r="L2331" s="6">
        <f t="shared" si="181"/>
        <v>41837.291041666664</v>
      </c>
      <c r="M2331" s="15">
        <f t="shared" si="182"/>
        <v>2014</v>
      </c>
      <c r="N2331" t="b">
        <v>1</v>
      </c>
      <c r="O2331">
        <v>125</v>
      </c>
      <c r="P2331" t="b">
        <v>1</v>
      </c>
      <c r="Q2331" s="8">
        <f t="shared" si="183"/>
        <v>1.0591999999999999</v>
      </c>
      <c r="R2331" s="10">
        <f t="shared" si="184"/>
        <v>211.84</v>
      </c>
      <c r="S2331" t="s">
        <v>8298</v>
      </c>
      <c r="T2331" t="s">
        <v>8337</v>
      </c>
      <c r="U2331" t="s">
        <v>8353</v>
      </c>
    </row>
    <row r="2332" spans="1:21" ht="58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s="6">
        <f t="shared" si="180"/>
        <v>42332.566469907404</v>
      </c>
      <c r="L2332" s="6">
        <f t="shared" si="181"/>
        <v>42362.666666666664</v>
      </c>
      <c r="M2332" s="15">
        <f t="shared" si="182"/>
        <v>2015</v>
      </c>
      <c r="N2332" t="b">
        <v>1</v>
      </c>
      <c r="O2332">
        <v>163</v>
      </c>
      <c r="P2332" t="b">
        <v>1</v>
      </c>
      <c r="Q2332" s="8">
        <f t="shared" si="183"/>
        <v>1.0242285714285715</v>
      </c>
      <c r="R2332" s="10">
        <f t="shared" si="184"/>
        <v>219.92638036809817</v>
      </c>
      <c r="S2332" t="s">
        <v>8298</v>
      </c>
      <c r="T2332" t="s">
        <v>8337</v>
      </c>
      <c r="U2332" t="s">
        <v>8353</v>
      </c>
    </row>
    <row r="2333" spans="1:21" ht="43.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s="6">
        <f t="shared" si="180"/>
        <v>41838.672337962962</v>
      </c>
      <c r="L2333" s="6">
        <f t="shared" si="181"/>
        <v>41868.672337962962</v>
      </c>
      <c r="M2333" s="15">
        <f t="shared" si="182"/>
        <v>2014</v>
      </c>
      <c r="N2333" t="b">
        <v>1</v>
      </c>
      <c r="O2333">
        <v>283</v>
      </c>
      <c r="P2333" t="b">
        <v>1</v>
      </c>
      <c r="Q2333" s="8">
        <f t="shared" si="183"/>
        <v>1.4431375</v>
      </c>
      <c r="R2333" s="10">
        <f t="shared" si="184"/>
        <v>40.795406360424032</v>
      </c>
      <c r="S2333" t="s">
        <v>8298</v>
      </c>
      <c r="T2333" t="s">
        <v>8337</v>
      </c>
      <c r="U2333" t="s">
        <v>8353</v>
      </c>
    </row>
    <row r="2334" spans="1:21" ht="58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s="6">
        <f t="shared" si="180"/>
        <v>42011.294803240737</v>
      </c>
      <c r="L2334" s="6">
        <f t="shared" si="181"/>
        <v>42041.294803240737</v>
      </c>
      <c r="M2334" s="15">
        <f t="shared" si="182"/>
        <v>2015</v>
      </c>
      <c r="N2334" t="b">
        <v>1</v>
      </c>
      <c r="O2334">
        <v>352</v>
      </c>
      <c r="P2334" t="b">
        <v>1</v>
      </c>
      <c r="Q2334" s="8">
        <f t="shared" si="183"/>
        <v>1.06308</v>
      </c>
      <c r="R2334" s="10">
        <f t="shared" si="184"/>
        <v>75.502840909090907</v>
      </c>
      <c r="S2334" t="s">
        <v>8298</v>
      </c>
      <c r="T2334" t="s">
        <v>8337</v>
      </c>
      <c r="U2334" t="s">
        <v>8353</v>
      </c>
    </row>
    <row r="2335" spans="1:21" ht="43.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s="6">
        <f t="shared" si="180"/>
        <v>41767.317013888889</v>
      </c>
      <c r="L2335" s="6">
        <f t="shared" si="181"/>
        <v>41788.409722222219</v>
      </c>
      <c r="M2335" s="15">
        <f t="shared" si="182"/>
        <v>2014</v>
      </c>
      <c r="N2335" t="b">
        <v>1</v>
      </c>
      <c r="O2335">
        <v>94</v>
      </c>
      <c r="P2335" t="b">
        <v>1</v>
      </c>
      <c r="Q2335" s="8">
        <f t="shared" si="183"/>
        <v>2.1216666666666666</v>
      </c>
      <c r="R2335" s="10">
        <f t="shared" si="184"/>
        <v>13.542553191489361</v>
      </c>
      <c r="S2335" t="s">
        <v>8298</v>
      </c>
      <c r="T2335" t="s">
        <v>8337</v>
      </c>
      <c r="U2335" t="s">
        <v>8353</v>
      </c>
    </row>
    <row r="2336" spans="1:21" ht="43.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s="6">
        <f t="shared" si="180"/>
        <v>41918.336782407401</v>
      </c>
      <c r="L2336" s="6">
        <f t="shared" si="181"/>
        <v>41948.398611111108</v>
      </c>
      <c r="M2336" s="15">
        <f t="shared" si="182"/>
        <v>2014</v>
      </c>
      <c r="N2336" t="b">
        <v>1</v>
      </c>
      <c r="O2336">
        <v>67</v>
      </c>
      <c r="P2336" t="b">
        <v>1</v>
      </c>
      <c r="Q2336" s="8">
        <f t="shared" si="183"/>
        <v>1.0195000000000001</v>
      </c>
      <c r="R2336" s="10">
        <f t="shared" si="184"/>
        <v>60.865671641791046</v>
      </c>
      <c r="S2336" t="s">
        <v>8298</v>
      </c>
      <c r="T2336" t="s">
        <v>8337</v>
      </c>
      <c r="U2336" t="s">
        <v>8353</v>
      </c>
    </row>
    <row r="2337" spans="1:21" ht="43.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s="6">
        <f t="shared" si="180"/>
        <v>41771.238923611112</v>
      </c>
      <c r="L2337" s="6">
        <f t="shared" si="181"/>
        <v>41801.238923611112</v>
      </c>
      <c r="M2337" s="15">
        <f t="shared" si="182"/>
        <v>2014</v>
      </c>
      <c r="N2337" t="b">
        <v>1</v>
      </c>
      <c r="O2337">
        <v>221</v>
      </c>
      <c r="P2337" t="b">
        <v>1</v>
      </c>
      <c r="Q2337" s="8">
        <f t="shared" si="183"/>
        <v>1.0227200000000001</v>
      </c>
      <c r="R2337" s="10">
        <f t="shared" si="184"/>
        <v>115.69230769230769</v>
      </c>
      <c r="S2337" t="s">
        <v>8298</v>
      </c>
      <c r="T2337" t="s">
        <v>8337</v>
      </c>
      <c r="U2337" t="s">
        <v>8353</v>
      </c>
    </row>
    <row r="2338" spans="1:21" ht="43.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s="6">
        <f t="shared" si="180"/>
        <v>41666.591377314813</v>
      </c>
      <c r="L2338" s="6">
        <f t="shared" si="181"/>
        <v>41706.591377314813</v>
      </c>
      <c r="M2338" s="15">
        <f t="shared" si="182"/>
        <v>2014</v>
      </c>
      <c r="N2338" t="b">
        <v>1</v>
      </c>
      <c r="O2338">
        <v>2165</v>
      </c>
      <c r="P2338" t="b">
        <v>1</v>
      </c>
      <c r="Q2338" s="8">
        <f t="shared" si="183"/>
        <v>5.2073254999999996</v>
      </c>
      <c r="R2338" s="10">
        <f t="shared" si="184"/>
        <v>48.104623556581984</v>
      </c>
      <c r="S2338" t="s">
        <v>8298</v>
      </c>
      <c r="T2338" t="s">
        <v>8337</v>
      </c>
      <c r="U2338" t="s">
        <v>8353</v>
      </c>
    </row>
    <row r="2339" spans="1:21" ht="29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s="6">
        <f t="shared" si="180"/>
        <v>41786.307210648149</v>
      </c>
      <c r="L2339" s="6">
        <f t="shared" si="181"/>
        <v>41816.307210648149</v>
      </c>
      <c r="M2339" s="15">
        <f t="shared" si="182"/>
        <v>2014</v>
      </c>
      <c r="N2339" t="b">
        <v>1</v>
      </c>
      <c r="O2339">
        <v>179</v>
      </c>
      <c r="P2339" t="b">
        <v>1</v>
      </c>
      <c r="Q2339" s="8">
        <f t="shared" si="183"/>
        <v>1.1065833333333333</v>
      </c>
      <c r="R2339" s="10">
        <f t="shared" si="184"/>
        <v>74.184357541899445</v>
      </c>
      <c r="S2339" t="s">
        <v>8298</v>
      </c>
      <c r="T2339" t="s">
        <v>8337</v>
      </c>
      <c r="U2339" t="s">
        <v>8353</v>
      </c>
    </row>
    <row r="2340" spans="1:21" ht="43.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s="6">
        <f t="shared" si="180"/>
        <v>41789.563472222224</v>
      </c>
      <c r="L2340" s="6">
        <f t="shared" si="181"/>
        <v>41819.563472222224</v>
      </c>
      <c r="M2340" s="15">
        <f t="shared" si="182"/>
        <v>2014</v>
      </c>
      <c r="N2340" t="b">
        <v>1</v>
      </c>
      <c r="O2340">
        <v>123</v>
      </c>
      <c r="P2340" t="b">
        <v>1</v>
      </c>
      <c r="Q2340" s="8">
        <f t="shared" si="183"/>
        <v>1.0114333333333334</v>
      </c>
      <c r="R2340" s="10">
        <f t="shared" si="184"/>
        <v>123.34552845528455</v>
      </c>
      <c r="S2340" t="s">
        <v>8298</v>
      </c>
      <c r="T2340" t="s">
        <v>8337</v>
      </c>
      <c r="U2340" t="s">
        <v>8353</v>
      </c>
    </row>
    <row r="2341" spans="1:21" ht="43.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s="6">
        <f t="shared" si="180"/>
        <v>42692.466539351844</v>
      </c>
      <c r="L2341" s="6">
        <f t="shared" si="181"/>
        <v>42722.999305555553</v>
      </c>
      <c r="M2341" s="15">
        <f t="shared" si="182"/>
        <v>2016</v>
      </c>
      <c r="N2341" t="b">
        <v>1</v>
      </c>
      <c r="O2341">
        <v>1104</v>
      </c>
      <c r="P2341" t="b">
        <v>1</v>
      </c>
      <c r="Q2341" s="8">
        <f t="shared" si="183"/>
        <v>2.9420799999999998</v>
      </c>
      <c r="R2341" s="10">
        <f t="shared" si="184"/>
        <v>66.623188405797094</v>
      </c>
      <c r="S2341" t="s">
        <v>8298</v>
      </c>
      <c r="T2341" t="s">
        <v>8337</v>
      </c>
      <c r="U2341" t="s">
        <v>8353</v>
      </c>
    </row>
    <row r="2342" spans="1:21" ht="43.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s="6">
        <f t="shared" si="180"/>
        <v>42643.309467592589</v>
      </c>
      <c r="L2342" s="6">
        <f t="shared" si="181"/>
        <v>42673.309467592589</v>
      </c>
      <c r="M2342" s="15">
        <f t="shared" si="182"/>
        <v>2016</v>
      </c>
      <c r="N2342" t="b">
        <v>1</v>
      </c>
      <c r="O2342">
        <v>403</v>
      </c>
      <c r="P2342" t="b">
        <v>1</v>
      </c>
      <c r="Q2342" s="8">
        <f t="shared" si="183"/>
        <v>1.0577749999999999</v>
      </c>
      <c r="R2342" s="10">
        <f t="shared" si="184"/>
        <v>104.99007444168734</v>
      </c>
      <c r="S2342" t="s">
        <v>8298</v>
      </c>
      <c r="T2342" t="s">
        <v>8337</v>
      </c>
      <c r="U2342" t="s">
        <v>8353</v>
      </c>
    </row>
    <row r="2343" spans="1:21" ht="43.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s="6">
        <f t="shared" si="180"/>
        <v>42167.480370370373</v>
      </c>
      <c r="L2343" s="6">
        <f t="shared" si="181"/>
        <v>42197.480370370373</v>
      </c>
      <c r="M2343" s="15">
        <f t="shared" si="182"/>
        <v>2015</v>
      </c>
      <c r="N2343" t="b">
        <v>0</v>
      </c>
      <c r="O2343">
        <v>0</v>
      </c>
      <c r="P2343" t="b">
        <v>0</v>
      </c>
      <c r="Q2343" s="8">
        <f t="shared" si="183"/>
        <v>0</v>
      </c>
      <c r="R2343" s="10">
        <f t="shared" si="184"/>
        <v>0</v>
      </c>
      <c r="S2343" t="s">
        <v>8272</v>
      </c>
      <c r="T2343" t="s">
        <v>8320</v>
      </c>
      <c r="U2343" t="s">
        <v>8321</v>
      </c>
    </row>
    <row r="2344" spans="1:21" ht="58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s="6">
        <f t="shared" si="180"/>
        <v>41897.36886574074</v>
      </c>
      <c r="L2344" s="6">
        <f t="shared" si="181"/>
        <v>41917.875</v>
      </c>
      <c r="M2344" s="15">
        <f t="shared" si="182"/>
        <v>2014</v>
      </c>
      <c r="N2344" t="b">
        <v>0</v>
      </c>
      <c r="O2344">
        <v>0</v>
      </c>
      <c r="P2344" t="b">
        <v>0</v>
      </c>
      <c r="Q2344" s="8">
        <f t="shared" si="183"/>
        <v>0</v>
      </c>
      <c r="R2344" s="10">
        <f t="shared" si="184"/>
        <v>0</v>
      </c>
      <c r="S2344" t="s">
        <v>8272</v>
      </c>
      <c r="T2344" t="s">
        <v>8320</v>
      </c>
      <c r="U2344" t="s">
        <v>8321</v>
      </c>
    </row>
    <row r="2345" spans="1:21" ht="58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s="6">
        <f t="shared" si="180"/>
        <v>42327.491956018515</v>
      </c>
      <c r="L2345" s="6">
        <f t="shared" si="181"/>
        <v>42377.490972222215</v>
      </c>
      <c r="M2345" s="15">
        <f t="shared" si="182"/>
        <v>2015</v>
      </c>
      <c r="N2345" t="b">
        <v>0</v>
      </c>
      <c r="O2345">
        <v>1</v>
      </c>
      <c r="P2345" t="b">
        <v>0</v>
      </c>
      <c r="Q2345" s="8">
        <f t="shared" si="183"/>
        <v>0.03</v>
      </c>
      <c r="R2345" s="10">
        <f t="shared" si="184"/>
        <v>300</v>
      </c>
      <c r="S2345" t="s">
        <v>8272</v>
      </c>
      <c r="T2345" t="s">
        <v>8320</v>
      </c>
      <c r="U2345" t="s">
        <v>8321</v>
      </c>
    </row>
    <row r="2346" spans="1:21" ht="58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s="6">
        <f t="shared" si="180"/>
        <v>42515.394317129627</v>
      </c>
      <c r="L2346" s="6">
        <f t="shared" si="181"/>
        <v>42545.394317129627</v>
      </c>
      <c r="M2346" s="15">
        <f t="shared" si="182"/>
        <v>2016</v>
      </c>
      <c r="N2346" t="b">
        <v>0</v>
      </c>
      <c r="O2346">
        <v>1</v>
      </c>
      <c r="P2346" t="b">
        <v>0</v>
      </c>
      <c r="Q2346" s="8">
        <f t="shared" si="183"/>
        <v>1E-3</v>
      </c>
      <c r="R2346" s="10">
        <f t="shared" si="184"/>
        <v>1</v>
      </c>
      <c r="S2346" t="s">
        <v>8272</v>
      </c>
      <c r="T2346" t="s">
        <v>8320</v>
      </c>
      <c r="U2346" t="s">
        <v>8321</v>
      </c>
    </row>
    <row r="2347" spans="1:21" ht="43.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s="6">
        <f t="shared" si="180"/>
        <v>42059.66847222222</v>
      </c>
      <c r="L2347" s="6">
        <f t="shared" si="181"/>
        <v>42094.652083333327</v>
      </c>
      <c r="M2347" s="15">
        <f t="shared" si="182"/>
        <v>2015</v>
      </c>
      <c r="N2347" t="b">
        <v>0</v>
      </c>
      <c r="O2347">
        <v>0</v>
      </c>
      <c r="P2347" t="b">
        <v>0</v>
      </c>
      <c r="Q2347" s="8">
        <f t="shared" si="183"/>
        <v>0</v>
      </c>
      <c r="R2347" s="10">
        <f t="shared" si="184"/>
        <v>0</v>
      </c>
      <c r="S2347" t="s">
        <v>8272</v>
      </c>
      <c r="T2347" t="s">
        <v>8320</v>
      </c>
      <c r="U2347" t="s">
        <v>8321</v>
      </c>
    </row>
    <row r="2348" spans="1:21" ht="43.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s="6">
        <f t="shared" si="180"/>
        <v>42615.465636574074</v>
      </c>
      <c r="L2348" s="6">
        <f t="shared" si="181"/>
        <v>42660.465636574074</v>
      </c>
      <c r="M2348" s="15">
        <f t="shared" si="182"/>
        <v>2016</v>
      </c>
      <c r="N2348" t="b">
        <v>0</v>
      </c>
      <c r="O2348">
        <v>3</v>
      </c>
      <c r="P2348" t="b">
        <v>0</v>
      </c>
      <c r="Q2348" s="8">
        <f t="shared" si="183"/>
        <v>6.4999999999999997E-4</v>
      </c>
      <c r="R2348" s="10">
        <f t="shared" si="184"/>
        <v>13</v>
      </c>
      <c r="S2348" t="s">
        <v>8272</v>
      </c>
      <c r="T2348" t="s">
        <v>8320</v>
      </c>
      <c r="U2348" t="s">
        <v>8321</v>
      </c>
    </row>
    <row r="2349" spans="1:21" ht="43.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s="6">
        <f t="shared" si="180"/>
        <v>42577.27402777777</v>
      </c>
      <c r="L2349" s="6">
        <f t="shared" si="181"/>
        <v>42607.27402777777</v>
      </c>
      <c r="M2349" s="15">
        <f t="shared" si="182"/>
        <v>2016</v>
      </c>
      <c r="N2349" t="b">
        <v>0</v>
      </c>
      <c r="O2349">
        <v>1</v>
      </c>
      <c r="P2349" t="b">
        <v>0</v>
      </c>
      <c r="Q2349" s="8">
        <f t="shared" si="183"/>
        <v>1.4999999999999999E-2</v>
      </c>
      <c r="R2349" s="10">
        <f t="shared" si="184"/>
        <v>15</v>
      </c>
      <c r="S2349" t="s">
        <v>8272</v>
      </c>
      <c r="T2349" t="s">
        <v>8320</v>
      </c>
      <c r="U2349" t="s">
        <v>8321</v>
      </c>
    </row>
    <row r="2350" spans="1:21" ht="43.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s="6">
        <f t="shared" si="180"/>
        <v>42360.598819444444</v>
      </c>
      <c r="L2350" s="6">
        <f t="shared" si="181"/>
        <v>42420.598819444444</v>
      </c>
      <c r="M2350" s="15">
        <f t="shared" si="182"/>
        <v>2015</v>
      </c>
      <c r="N2350" t="b">
        <v>0</v>
      </c>
      <c r="O2350">
        <v>5</v>
      </c>
      <c r="P2350" t="b">
        <v>0</v>
      </c>
      <c r="Q2350" s="8">
        <f t="shared" si="183"/>
        <v>3.8571428571428572E-3</v>
      </c>
      <c r="R2350" s="10">
        <f t="shared" si="184"/>
        <v>54</v>
      </c>
      <c r="S2350" t="s">
        <v>8272</v>
      </c>
      <c r="T2350" t="s">
        <v>8320</v>
      </c>
      <c r="U2350" t="s">
        <v>8321</v>
      </c>
    </row>
    <row r="2351" spans="1:21" ht="43.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s="6">
        <f t="shared" si="180"/>
        <v>42198.442453703705</v>
      </c>
      <c r="L2351" s="6">
        <f t="shared" si="181"/>
        <v>42227.442453703705</v>
      </c>
      <c r="M2351" s="15">
        <f t="shared" si="182"/>
        <v>2015</v>
      </c>
      <c r="N2351" t="b">
        <v>0</v>
      </c>
      <c r="O2351">
        <v>0</v>
      </c>
      <c r="P2351" t="b">
        <v>0</v>
      </c>
      <c r="Q2351" s="8">
        <f t="shared" si="183"/>
        <v>0</v>
      </c>
      <c r="R2351" s="10">
        <f t="shared" si="184"/>
        <v>0</v>
      </c>
      <c r="S2351" t="s">
        <v>8272</v>
      </c>
      <c r="T2351" t="s">
        <v>8320</v>
      </c>
      <c r="U2351" t="s">
        <v>8321</v>
      </c>
    </row>
    <row r="2352" spans="1:21" ht="43.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s="6">
        <f t="shared" si="180"/>
        <v>42708.508912037032</v>
      </c>
      <c r="L2352" s="6">
        <f t="shared" si="181"/>
        <v>42738.508912037032</v>
      </c>
      <c r="M2352" s="15">
        <f t="shared" si="182"/>
        <v>2016</v>
      </c>
      <c r="N2352" t="b">
        <v>0</v>
      </c>
      <c r="O2352">
        <v>0</v>
      </c>
      <c r="P2352" t="b">
        <v>0</v>
      </c>
      <c r="Q2352" s="8">
        <f t="shared" si="183"/>
        <v>0</v>
      </c>
      <c r="R2352" s="10">
        <f t="shared" si="184"/>
        <v>0</v>
      </c>
      <c r="S2352" t="s">
        <v>8272</v>
      </c>
      <c r="T2352" t="s">
        <v>8320</v>
      </c>
      <c r="U2352" t="s">
        <v>8321</v>
      </c>
    </row>
    <row r="2353" spans="1:21" ht="29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s="6">
        <f t="shared" si="180"/>
        <v>42093.767812500002</v>
      </c>
      <c r="L2353" s="6">
        <f t="shared" si="181"/>
        <v>42123.767812500002</v>
      </c>
      <c r="M2353" s="15">
        <f t="shared" si="182"/>
        <v>2015</v>
      </c>
      <c r="N2353" t="b">
        <v>0</v>
      </c>
      <c r="O2353">
        <v>7</v>
      </c>
      <c r="P2353" t="b">
        <v>0</v>
      </c>
      <c r="Q2353" s="8">
        <f t="shared" si="183"/>
        <v>5.7142857142857143E-3</v>
      </c>
      <c r="R2353" s="10">
        <f t="shared" si="184"/>
        <v>15.428571428571429</v>
      </c>
      <c r="S2353" t="s">
        <v>8272</v>
      </c>
      <c r="T2353" t="s">
        <v>8320</v>
      </c>
      <c r="U2353" t="s">
        <v>8321</v>
      </c>
    </row>
    <row r="2354" spans="1:21" ht="43.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s="6">
        <f t="shared" si="180"/>
        <v>42101.300370370365</v>
      </c>
      <c r="L2354" s="6">
        <f t="shared" si="181"/>
        <v>42161.300370370365</v>
      </c>
      <c r="M2354" s="15">
        <f t="shared" si="182"/>
        <v>2015</v>
      </c>
      <c r="N2354" t="b">
        <v>0</v>
      </c>
      <c r="O2354">
        <v>0</v>
      </c>
      <c r="P2354" t="b">
        <v>0</v>
      </c>
      <c r="Q2354" s="8">
        <f t="shared" si="183"/>
        <v>0</v>
      </c>
      <c r="R2354" s="10">
        <f t="shared" si="184"/>
        <v>0</v>
      </c>
      <c r="S2354" t="s">
        <v>8272</v>
      </c>
      <c r="T2354" t="s">
        <v>8320</v>
      </c>
      <c r="U2354" t="s">
        <v>8321</v>
      </c>
    </row>
    <row r="2355" spans="1:21" ht="43.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s="6">
        <f t="shared" si="180"/>
        <v>42103.342847222222</v>
      </c>
      <c r="L2355" s="6">
        <f t="shared" si="181"/>
        <v>42115.342847222222</v>
      </c>
      <c r="M2355" s="15">
        <f t="shared" si="182"/>
        <v>2015</v>
      </c>
      <c r="N2355" t="b">
        <v>0</v>
      </c>
      <c r="O2355">
        <v>0</v>
      </c>
      <c r="P2355" t="b">
        <v>0</v>
      </c>
      <c r="Q2355" s="8">
        <f t="shared" si="183"/>
        <v>0</v>
      </c>
      <c r="R2355" s="10">
        <f t="shared" si="184"/>
        <v>0</v>
      </c>
      <c r="S2355" t="s">
        <v>8272</v>
      </c>
      <c r="T2355" t="s">
        <v>8320</v>
      </c>
      <c r="U2355" t="s">
        <v>8321</v>
      </c>
    </row>
    <row r="2356" spans="1:21" ht="43.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s="6">
        <f t="shared" si="180"/>
        <v>41954.38958333333</v>
      </c>
      <c r="L2356" s="6">
        <f t="shared" si="181"/>
        <v>42014.38958333333</v>
      </c>
      <c r="M2356" s="15">
        <f t="shared" si="182"/>
        <v>2014</v>
      </c>
      <c r="N2356" t="b">
        <v>0</v>
      </c>
      <c r="O2356">
        <v>1</v>
      </c>
      <c r="P2356" t="b">
        <v>0</v>
      </c>
      <c r="Q2356" s="8">
        <f t="shared" si="183"/>
        <v>7.1428571428571429E-4</v>
      </c>
      <c r="R2356" s="10">
        <f t="shared" si="184"/>
        <v>25</v>
      </c>
      <c r="S2356" t="s">
        <v>8272</v>
      </c>
      <c r="T2356" t="s">
        <v>8320</v>
      </c>
      <c r="U2356" t="s">
        <v>8321</v>
      </c>
    </row>
    <row r="2357" spans="1:21" ht="43.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s="6">
        <f t="shared" si="180"/>
        <v>42096.584907407407</v>
      </c>
      <c r="L2357" s="6">
        <f t="shared" si="181"/>
        <v>42126.584907407407</v>
      </c>
      <c r="M2357" s="15">
        <f t="shared" si="182"/>
        <v>2015</v>
      </c>
      <c r="N2357" t="b">
        <v>0</v>
      </c>
      <c r="O2357">
        <v>2</v>
      </c>
      <c r="P2357" t="b">
        <v>0</v>
      </c>
      <c r="Q2357" s="8">
        <f t="shared" si="183"/>
        <v>6.875E-3</v>
      </c>
      <c r="R2357" s="10">
        <f t="shared" si="184"/>
        <v>27.5</v>
      </c>
      <c r="S2357" t="s">
        <v>8272</v>
      </c>
      <c r="T2357" t="s">
        <v>8320</v>
      </c>
      <c r="U2357" t="s">
        <v>8321</v>
      </c>
    </row>
    <row r="2358" spans="1:21" ht="29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s="6">
        <f t="shared" si="180"/>
        <v>42130.450277777774</v>
      </c>
      <c r="L2358" s="6">
        <f t="shared" si="181"/>
        <v>42160.450277777774</v>
      </c>
      <c r="M2358" s="15">
        <f t="shared" si="182"/>
        <v>2015</v>
      </c>
      <c r="N2358" t="b">
        <v>0</v>
      </c>
      <c r="O2358">
        <v>0</v>
      </c>
      <c r="P2358" t="b">
        <v>0</v>
      </c>
      <c r="Q2358" s="8">
        <f t="shared" si="183"/>
        <v>0</v>
      </c>
      <c r="R2358" s="10">
        <f t="shared" si="184"/>
        <v>0</v>
      </c>
      <c r="S2358" t="s">
        <v>8272</v>
      </c>
      <c r="T2358" t="s">
        <v>8320</v>
      </c>
      <c r="U2358" t="s">
        <v>8321</v>
      </c>
    </row>
    <row r="2359" spans="1:21" ht="43.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s="6">
        <f t="shared" si="180"/>
        <v>42264.286782407406</v>
      </c>
      <c r="L2359" s="6">
        <f t="shared" si="181"/>
        <v>42294.286782407406</v>
      </c>
      <c r="M2359" s="15">
        <f t="shared" si="182"/>
        <v>2015</v>
      </c>
      <c r="N2359" t="b">
        <v>0</v>
      </c>
      <c r="O2359">
        <v>0</v>
      </c>
      <c r="P2359" t="b">
        <v>0</v>
      </c>
      <c r="Q2359" s="8">
        <f t="shared" si="183"/>
        <v>0</v>
      </c>
      <c r="R2359" s="10">
        <f t="shared" si="184"/>
        <v>0</v>
      </c>
      <c r="S2359" t="s">
        <v>8272</v>
      </c>
      <c r="T2359" t="s">
        <v>8320</v>
      </c>
      <c r="U2359" t="s">
        <v>8321</v>
      </c>
    </row>
    <row r="2360" spans="1:21" ht="43.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s="6">
        <f t="shared" si="180"/>
        <v>41978.597638888888</v>
      </c>
      <c r="L2360" s="6">
        <f t="shared" si="181"/>
        <v>42034.693749999999</v>
      </c>
      <c r="M2360" s="15">
        <f t="shared" si="182"/>
        <v>2014</v>
      </c>
      <c r="N2360" t="b">
        <v>0</v>
      </c>
      <c r="O2360">
        <v>0</v>
      </c>
      <c r="P2360" t="b">
        <v>0</v>
      </c>
      <c r="Q2360" s="8">
        <f t="shared" si="183"/>
        <v>0</v>
      </c>
      <c r="R2360" s="10">
        <f t="shared" si="184"/>
        <v>0</v>
      </c>
      <c r="S2360" t="s">
        <v>8272</v>
      </c>
      <c r="T2360" t="s">
        <v>8320</v>
      </c>
      <c r="U2360" t="s">
        <v>8321</v>
      </c>
    </row>
    <row r="2361" spans="1:21" ht="43.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s="6">
        <f t="shared" si="180"/>
        <v>42159.316249999996</v>
      </c>
      <c r="L2361" s="6">
        <f t="shared" si="181"/>
        <v>42219.316249999996</v>
      </c>
      <c r="M2361" s="15">
        <f t="shared" si="182"/>
        <v>2015</v>
      </c>
      <c r="N2361" t="b">
        <v>0</v>
      </c>
      <c r="O2361">
        <v>3</v>
      </c>
      <c r="P2361" t="b">
        <v>0</v>
      </c>
      <c r="Q2361" s="8">
        <f t="shared" si="183"/>
        <v>0.14680000000000001</v>
      </c>
      <c r="R2361" s="10">
        <f t="shared" si="184"/>
        <v>367</v>
      </c>
      <c r="S2361" t="s">
        <v>8272</v>
      </c>
      <c r="T2361" t="s">
        <v>8320</v>
      </c>
      <c r="U2361" t="s">
        <v>8321</v>
      </c>
    </row>
    <row r="2362" spans="1:21" ht="43.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s="6">
        <f t="shared" si="180"/>
        <v>42377.373611111114</v>
      </c>
      <c r="L2362" s="6">
        <f t="shared" si="181"/>
        <v>42407.373611111114</v>
      </c>
      <c r="M2362" s="15">
        <f t="shared" si="182"/>
        <v>2016</v>
      </c>
      <c r="N2362" t="b">
        <v>0</v>
      </c>
      <c r="O2362">
        <v>1</v>
      </c>
      <c r="P2362" t="b">
        <v>0</v>
      </c>
      <c r="Q2362" s="8">
        <f t="shared" si="183"/>
        <v>4.0000000000000002E-4</v>
      </c>
      <c r="R2362" s="10">
        <f t="shared" si="184"/>
        <v>2</v>
      </c>
      <c r="S2362" t="s">
        <v>8272</v>
      </c>
      <c r="T2362" t="s">
        <v>8320</v>
      </c>
      <c r="U2362" t="s">
        <v>8321</v>
      </c>
    </row>
    <row r="2363" spans="1:21" ht="58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s="6">
        <f t="shared" si="180"/>
        <v>42466.525555555556</v>
      </c>
      <c r="L2363" s="6">
        <f t="shared" si="181"/>
        <v>42490.583333333336</v>
      </c>
      <c r="M2363" s="15">
        <f t="shared" si="182"/>
        <v>2016</v>
      </c>
      <c r="N2363" t="b">
        <v>0</v>
      </c>
      <c r="O2363">
        <v>0</v>
      </c>
      <c r="P2363" t="b">
        <v>0</v>
      </c>
      <c r="Q2363" s="8">
        <f t="shared" si="183"/>
        <v>0</v>
      </c>
      <c r="R2363" s="10">
        <f t="shared" si="184"/>
        <v>0</v>
      </c>
      <c r="S2363" t="s">
        <v>8272</v>
      </c>
      <c r="T2363" t="s">
        <v>8320</v>
      </c>
      <c r="U2363" t="s">
        <v>8321</v>
      </c>
    </row>
    <row r="2364" spans="1:21" ht="43.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s="6">
        <f t="shared" si="180"/>
        <v>41954.35497685185</v>
      </c>
      <c r="L2364" s="6">
        <f t="shared" si="181"/>
        <v>41984.35497685185</v>
      </c>
      <c r="M2364" s="15">
        <f t="shared" si="182"/>
        <v>2014</v>
      </c>
      <c r="N2364" t="b">
        <v>0</v>
      </c>
      <c r="O2364">
        <v>2</v>
      </c>
      <c r="P2364" t="b">
        <v>0</v>
      </c>
      <c r="Q2364" s="8">
        <f t="shared" si="183"/>
        <v>0.2857142857142857</v>
      </c>
      <c r="R2364" s="10">
        <f t="shared" si="184"/>
        <v>60</v>
      </c>
      <c r="S2364" t="s">
        <v>8272</v>
      </c>
      <c r="T2364" t="s">
        <v>8320</v>
      </c>
      <c r="U2364" t="s">
        <v>8321</v>
      </c>
    </row>
    <row r="2365" spans="1:21" ht="58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s="6">
        <f t="shared" si="180"/>
        <v>42321.678240740737</v>
      </c>
      <c r="L2365" s="6">
        <f t="shared" si="181"/>
        <v>42366.678240740737</v>
      </c>
      <c r="M2365" s="15">
        <f t="shared" si="182"/>
        <v>2015</v>
      </c>
      <c r="N2365" t="b">
        <v>0</v>
      </c>
      <c r="O2365">
        <v>0</v>
      </c>
      <c r="P2365" t="b">
        <v>0</v>
      </c>
      <c r="Q2365" s="8">
        <f t="shared" si="183"/>
        <v>0</v>
      </c>
      <c r="R2365" s="10">
        <f t="shared" si="184"/>
        <v>0</v>
      </c>
      <c r="S2365" t="s">
        <v>8272</v>
      </c>
      <c r="T2365" t="s">
        <v>8320</v>
      </c>
      <c r="U2365" t="s">
        <v>8321</v>
      </c>
    </row>
    <row r="2366" spans="1:21" ht="29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s="6">
        <f t="shared" si="180"/>
        <v>42248.601342592585</v>
      </c>
      <c r="L2366" s="6">
        <f t="shared" si="181"/>
        <v>42303.601342592585</v>
      </c>
      <c r="M2366" s="15">
        <f t="shared" si="182"/>
        <v>2015</v>
      </c>
      <c r="N2366" t="b">
        <v>0</v>
      </c>
      <c r="O2366">
        <v>0</v>
      </c>
      <c r="P2366" t="b">
        <v>0</v>
      </c>
      <c r="Q2366" s="8">
        <f t="shared" si="183"/>
        <v>0</v>
      </c>
      <c r="R2366" s="10">
        <f t="shared" si="184"/>
        <v>0</v>
      </c>
      <c r="S2366" t="s">
        <v>8272</v>
      </c>
      <c r="T2366" t="s">
        <v>8320</v>
      </c>
      <c r="U2366" t="s">
        <v>8321</v>
      </c>
    </row>
    <row r="2367" spans="1:21" ht="43.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s="6">
        <f t="shared" si="180"/>
        <v>42346.403067129628</v>
      </c>
      <c r="L2367" s="6">
        <f t="shared" si="181"/>
        <v>42386.624999999993</v>
      </c>
      <c r="M2367" s="15">
        <f t="shared" si="182"/>
        <v>2015</v>
      </c>
      <c r="N2367" t="b">
        <v>0</v>
      </c>
      <c r="O2367">
        <v>0</v>
      </c>
      <c r="P2367" t="b">
        <v>0</v>
      </c>
      <c r="Q2367" s="8">
        <f t="shared" si="183"/>
        <v>0</v>
      </c>
      <c r="R2367" s="10">
        <f t="shared" si="184"/>
        <v>0</v>
      </c>
      <c r="S2367" t="s">
        <v>8272</v>
      </c>
      <c r="T2367" t="s">
        <v>8320</v>
      </c>
      <c r="U2367" t="s">
        <v>8321</v>
      </c>
    </row>
    <row r="2368" spans="1:21" ht="43.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s="6">
        <f t="shared" si="180"/>
        <v>42268.198298611103</v>
      </c>
      <c r="L2368" s="6">
        <f t="shared" si="181"/>
        <v>42298.198298611103</v>
      </c>
      <c r="M2368" s="15">
        <f t="shared" si="182"/>
        <v>2015</v>
      </c>
      <c r="N2368" t="b">
        <v>0</v>
      </c>
      <c r="O2368">
        <v>27</v>
      </c>
      <c r="P2368" t="b">
        <v>0</v>
      </c>
      <c r="Q2368" s="8">
        <f t="shared" si="183"/>
        <v>0.1052</v>
      </c>
      <c r="R2368" s="10">
        <f t="shared" si="184"/>
        <v>97.407407407407405</v>
      </c>
      <c r="S2368" t="s">
        <v>8272</v>
      </c>
      <c r="T2368" t="s">
        <v>8320</v>
      </c>
      <c r="U2368" t="s">
        <v>8321</v>
      </c>
    </row>
    <row r="2369" spans="1:21" ht="43.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s="6">
        <f t="shared" si="180"/>
        <v>42425.636759259258</v>
      </c>
      <c r="L2369" s="6">
        <f t="shared" si="181"/>
        <v>42485.595092592594</v>
      </c>
      <c r="M2369" s="15">
        <f t="shared" si="182"/>
        <v>2016</v>
      </c>
      <c r="N2369" t="b">
        <v>0</v>
      </c>
      <c r="O2369">
        <v>14</v>
      </c>
      <c r="P2369" t="b">
        <v>0</v>
      </c>
      <c r="Q2369" s="8">
        <f t="shared" si="183"/>
        <v>1.34E-2</v>
      </c>
      <c r="R2369" s="10">
        <f t="shared" si="184"/>
        <v>47.857142857142854</v>
      </c>
      <c r="S2369" t="s">
        <v>8272</v>
      </c>
      <c r="T2369" t="s">
        <v>8320</v>
      </c>
      <c r="U2369" t="s">
        <v>8321</v>
      </c>
    </row>
    <row r="2370" spans="1:21" ht="43.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s="6">
        <f t="shared" si="180"/>
        <v>42063.388483796291</v>
      </c>
      <c r="L2370" s="6">
        <f t="shared" si="181"/>
        <v>42108.346817129626</v>
      </c>
      <c r="M2370" s="15">
        <f t="shared" si="182"/>
        <v>2015</v>
      </c>
      <c r="N2370" t="b">
        <v>0</v>
      </c>
      <c r="O2370">
        <v>2</v>
      </c>
      <c r="P2370" t="b">
        <v>0</v>
      </c>
      <c r="Q2370" s="8">
        <f t="shared" si="183"/>
        <v>2.5000000000000001E-3</v>
      </c>
      <c r="R2370" s="10">
        <f t="shared" si="184"/>
        <v>50</v>
      </c>
      <c r="S2370" t="s">
        <v>8272</v>
      </c>
      <c r="T2370" t="s">
        <v>8320</v>
      </c>
      <c r="U2370" t="s">
        <v>8321</v>
      </c>
    </row>
    <row r="2371" spans="1:21" ht="43.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s="6">
        <f t="shared" ref="K2371:K2434" si="185">(J2371/86400)+25569+(-8/24)</f>
        <v>42380.47929398148</v>
      </c>
      <c r="L2371" s="6">
        <f t="shared" ref="L2371:L2434" si="186">(I2371/86400)+25569+(-8/24)</f>
        <v>42410.47929398148</v>
      </c>
      <c r="M2371" s="15">
        <f t="shared" ref="M2371:M2434" si="187">YEAR(K2371)</f>
        <v>2016</v>
      </c>
      <c r="N2371" t="b">
        <v>0</v>
      </c>
      <c r="O2371">
        <v>0</v>
      </c>
      <c r="P2371" t="b">
        <v>0</v>
      </c>
      <c r="Q2371" s="8">
        <f t="shared" ref="Q2371:Q2434" si="188">E2371/D2371</f>
        <v>0</v>
      </c>
      <c r="R2371" s="10">
        <f t="shared" ref="R2371:R2434" si="189">IFERROR(E2371/O2371,0)</f>
        <v>0</v>
      </c>
      <c r="S2371" t="s">
        <v>8272</v>
      </c>
      <c r="T2371" t="s">
        <v>8320</v>
      </c>
      <c r="U2371" t="s">
        <v>8321</v>
      </c>
    </row>
    <row r="2372" spans="1:21" ht="43.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s="6">
        <f t="shared" si="185"/>
        <v>41960.855798611105</v>
      </c>
      <c r="L2372" s="6">
        <f t="shared" si="186"/>
        <v>41990.855798611105</v>
      </c>
      <c r="M2372" s="15">
        <f t="shared" si="187"/>
        <v>2014</v>
      </c>
      <c r="N2372" t="b">
        <v>0</v>
      </c>
      <c r="O2372">
        <v>4</v>
      </c>
      <c r="P2372" t="b">
        <v>0</v>
      </c>
      <c r="Q2372" s="8">
        <f t="shared" si="188"/>
        <v>3.2799999999999999E-3</v>
      </c>
      <c r="R2372" s="10">
        <f t="shared" si="189"/>
        <v>20.5</v>
      </c>
      <c r="S2372" t="s">
        <v>8272</v>
      </c>
      <c r="T2372" t="s">
        <v>8320</v>
      </c>
      <c r="U2372" t="s">
        <v>8321</v>
      </c>
    </row>
    <row r="2373" spans="1:21" ht="43.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s="6">
        <f t="shared" si="185"/>
        <v>42150.444398148145</v>
      </c>
      <c r="L2373" s="6">
        <f t="shared" si="186"/>
        <v>42180.444398148145</v>
      </c>
      <c r="M2373" s="15">
        <f t="shared" si="187"/>
        <v>2015</v>
      </c>
      <c r="N2373" t="b">
        <v>0</v>
      </c>
      <c r="O2373">
        <v>0</v>
      </c>
      <c r="P2373" t="b">
        <v>0</v>
      </c>
      <c r="Q2373" s="8">
        <f t="shared" si="188"/>
        <v>0</v>
      </c>
      <c r="R2373" s="10">
        <f t="shared" si="189"/>
        <v>0</v>
      </c>
      <c r="S2373" t="s">
        <v>8272</v>
      </c>
      <c r="T2373" t="s">
        <v>8320</v>
      </c>
      <c r="U2373" t="s">
        <v>8321</v>
      </c>
    </row>
    <row r="2374" spans="1:21" ht="43.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s="6">
        <f t="shared" si="185"/>
        <v>42087.735775462956</v>
      </c>
      <c r="L2374" s="6">
        <f t="shared" si="186"/>
        <v>42117.735775462956</v>
      </c>
      <c r="M2374" s="15">
        <f t="shared" si="187"/>
        <v>2015</v>
      </c>
      <c r="N2374" t="b">
        <v>0</v>
      </c>
      <c r="O2374">
        <v>6</v>
      </c>
      <c r="P2374" t="b">
        <v>0</v>
      </c>
      <c r="Q2374" s="8">
        <f t="shared" si="188"/>
        <v>3.272727272727273E-2</v>
      </c>
      <c r="R2374" s="10">
        <f t="shared" si="189"/>
        <v>30</v>
      </c>
      <c r="S2374" t="s">
        <v>8272</v>
      </c>
      <c r="T2374" t="s">
        <v>8320</v>
      </c>
      <c r="U2374" t="s">
        <v>8321</v>
      </c>
    </row>
    <row r="2375" spans="1:21" ht="29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s="6">
        <f t="shared" si="185"/>
        <v>42215.328981481478</v>
      </c>
      <c r="L2375" s="6">
        <f t="shared" si="186"/>
        <v>42245.328981481478</v>
      </c>
      <c r="M2375" s="15">
        <f t="shared" si="187"/>
        <v>2015</v>
      </c>
      <c r="N2375" t="b">
        <v>0</v>
      </c>
      <c r="O2375">
        <v>1</v>
      </c>
      <c r="P2375" t="b">
        <v>0</v>
      </c>
      <c r="Q2375" s="8">
        <f t="shared" si="188"/>
        <v>5.8823529411764708E-5</v>
      </c>
      <c r="R2375" s="10">
        <f t="shared" si="189"/>
        <v>50</v>
      </c>
      <c r="S2375" t="s">
        <v>8272</v>
      </c>
      <c r="T2375" t="s">
        <v>8320</v>
      </c>
      <c r="U2375" t="s">
        <v>8321</v>
      </c>
    </row>
    <row r="2376" spans="1:21" ht="58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s="6">
        <f t="shared" si="185"/>
        <v>42017.509953703702</v>
      </c>
      <c r="L2376" s="6">
        <f t="shared" si="186"/>
        <v>42047.509953703702</v>
      </c>
      <c r="M2376" s="15">
        <f t="shared" si="187"/>
        <v>2015</v>
      </c>
      <c r="N2376" t="b">
        <v>0</v>
      </c>
      <c r="O2376">
        <v>1</v>
      </c>
      <c r="P2376" t="b">
        <v>0</v>
      </c>
      <c r="Q2376" s="8">
        <f t="shared" si="188"/>
        <v>4.5454545454545455E-4</v>
      </c>
      <c r="R2376" s="10">
        <f t="shared" si="189"/>
        <v>10</v>
      </c>
      <c r="S2376" t="s">
        <v>8272</v>
      </c>
      <c r="T2376" t="s">
        <v>8320</v>
      </c>
      <c r="U2376" t="s">
        <v>8321</v>
      </c>
    </row>
    <row r="2377" spans="1:21" ht="43.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s="6">
        <f t="shared" si="185"/>
        <v>42592.502743055556</v>
      </c>
      <c r="L2377" s="6">
        <f t="shared" si="186"/>
        <v>42622.502743055556</v>
      </c>
      <c r="M2377" s="15">
        <f t="shared" si="187"/>
        <v>2016</v>
      </c>
      <c r="N2377" t="b">
        <v>0</v>
      </c>
      <c r="O2377">
        <v>0</v>
      </c>
      <c r="P2377" t="b">
        <v>0</v>
      </c>
      <c r="Q2377" s="8">
        <f t="shared" si="188"/>
        <v>0</v>
      </c>
      <c r="R2377" s="10">
        <f t="shared" si="189"/>
        <v>0</v>
      </c>
      <c r="S2377" t="s">
        <v>8272</v>
      </c>
      <c r="T2377" t="s">
        <v>8320</v>
      </c>
      <c r="U2377" t="s">
        <v>8321</v>
      </c>
    </row>
    <row r="2378" spans="1:21" ht="43.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s="6">
        <f t="shared" si="185"/>
        <v>42318.592199074068</v>
      </c>
      <c r="L2378" s="6">
        <f t="shared" si="186"/>
        <v>42348.592199074068</v>
      </c>
      <c r="M2378" s="15">
        <f t="shared" si="187"/>
        <v>2015</v>
      </c>
      <c r="N2378" t="b">
        <v>0</v>
      </c>
      <c r="O2378">
        <v>4</v>
      </c>
      <c r="P2378" t="b">
        <v>0</v>
      </c>
      <c r="Q2378" s="8">
        <f t="shared" si="188"/>
        <v>0.10877666666666666</v>
      </c>
      <c r="R2378" s="10">
        <f t="shared" si="189"/>
        <v>81.582499999999996</v>
      </c>
      <c r="S2378" t="s">
        <v>8272</v>
      </c>
      <c r="T2378" t="s">
        <v>8320</v>
      </c>
      <c r="U2378" t="s">
        <v>8321</v>
      </c>
    </row>
    <row r="2379" spans="1:21" ht="43.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s="6">
        <f t="shared" si="185"/>
        <v>42669.536840277775</v>
      </c>
      <c r="L2379" s="6">
        <f t="shared" si="186"/>
        <v>42699.578506944446</v>
      </c>
      <c r="M2379" s="15">
        <f t="shared" si="187"/>
        <v>2016</v>
      </c>
      <c r="N2379" t="b">
        <v>0</v>
      </c>
      <c r="O2379">
        <v>0</v>
      </c>
      <c r="P2379" t="b">
        <v>0</v>
      </c>
      <c r="Q2379" s="8">
        <f t="shared" si="188"/>
        <v>0</v>
      </c>
      <c r="R2379" s="10">
        <f t="shared" si="189"/>
        <v>0</v>
      </c>
      <c r="S2379" t="s">
        <v>8272</v>
      </c>
      <c r="T2379" t="s">
        <v>8320</v>
      </c>
      <c r="U2379" t="s">
        <v>8321</v>
      </c>
    </row>
    <row r="2380" spans="1:21" ht="43.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s="6">
        <f t="shared" si="185"/>
        <v>42212.679745370369</v>
      </c>
      <c r="L2380" s="6">
        <f t="shared" si="186"/>
        <v>42241.679745370369</v>
      </c>
      <c r="M2380" s="15">
        <f t="shared" si="187"/>
        <v>2015</v>
      </c>
      <c r="N2380" t="b">
        <v>0</v>
      </c>
      <c r="O2380">
        <v>0</v>
      </c>
      <c r="P2380" t="b">
        <v>0</v>
      </c>
      <c r="Q2380" s="8">
        <f t="shared" si="188"/>
        <v>0</v>
      </c>
      <c r="R2380" s="10">
        <f t="shared" si="189"/>
        <v>0</v>
      </c>
      <c r="S2380" t="s">
        <v>8272</v>
      </c>
      <c r="T2380" t="s">
        <v>8320</v>
      </c>
      <c r="U2380" t="s">
        <v>8321</v>
      </c>
    </row>
    <row r="2381" spans="1:21" ht="29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s="6">
        <f t="shared" si="185"/>
        <v>42236.683055555557</v>
      </c>
      <c r="L2381" s="6">
        <f t="shared" si="186"/>
        <v>42281.683055555557</v>
      </c>
      <c r="M2381" s="15">
        <f t="shared" si="187"/>
        <v>2015</v>
      </c>
      <c r="N2381" t="b">
        <v>0</v>
      </c>
      <c r="O2381">
        <v>0</v>
      </c>
      <c r="P2381" t="b">
        <v>0</v>
      </c>
      <c r="Q2381" s="8">
        <f t="shared" si="188"/>
        <v>0</v>
      </c>
      <c r="R2381" s="10">
        <f t="shared" si="189"/>
        <v>0</v>
      </c>
      <c r="S2381" t="s">
        <v>8272</v>
      </c>
      <c r="T2381" t="s">
        <v>8320</v>
      </c>
      <c r="U2381" t="s">
        <v>8321</v>
      </c>
    </row>
    <row r="2382" spans="1:21" ht="43.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s="6">
        <f t="shared" si="185"/>
        <v>42248.459976851846</v>
      </c>
      <c r="L2382" s="6">
        <f t="shared" si="186"/>
        <v>42278.459976851846</v>
      </c>
      <c r="M2382" s="15">
        <f t="shared" si="187"/>
        <v>2015</v>
      </c>
      <c r="N2382" t="b">
        <v>0</v>
      </c>
      <c r="O2382">
        <v>3</v>
      </c>
      <c r="P2382" t="b">
        <v>0</v>
      </c>
      <c r="Q2382" s="8">
        <f t="shared" si="188"/>
        <v>3.6666666666666666E-3</v>
      </c>
      <c r="R2382" s="10">
        <f t="shared" si="189"/>
        <v>18.333333333333332</v>
      </c>
      <c r="S2382" t="s">
        <v>8272</v>
      </c>
      <c r="T2382" t="s">
        <v>8320</v>
      </c>
      <c r="U2382" t="s">
        <v>8321</v>
      </c>
    </row>
    <row r="2383" spans="1:21" ht="43.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s="6">
        <f t="shared" si="185"/>
        <v>42074.602407407401</v>
      </c>
      <c r="L2383" s="6">
        <f t="shared" si="186"/>
        <v>42104.602407407401</v>
      </c>
      <c r="M2383" s="15">
        <f t="shared" si="187"/>
        <v>2015</v>
      </c>
      <c r="N2383" t="b">
        <v>0</v>
      </c>
      <c r="O2383">
        <v>7</v>
      </c>
      <c r="P2383" t="b">
        <v>0</v>
      </c>
      <c r="Q2383" s="8">
        <f t="shared" si="188"/>
        <v>1.8193398957730169E-2</v>
      </c>
      <c r="R2383" s="10">
        <f t="shared" si="189"/>
        <v>224.42857142857142</v>
      </c>
      <c r="S2383" t="s">
        <v>8272</v>
      </c>
      <c r="T2383" t="s">
        <v>8320</v>
      </c>
      <c r="U2383" t="s">
        <v>8321</v>
      </c>
    </row>
    <row r="2384" spans="1:21" ht="58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s="6">
        <f t="shared" si="185"/>
        <v>42194.854201388887</v>
      </c>
      <c r="L2384" s="6">
        <f t="shared" si="186"/>
        <v>42219.854201388887</v>
      </c>
      <c r="M2384" s="15">
        <f t="shared" si="187"/>
        <v>2015</v>
      </c>
      <c r="N2384" t="b">
        <v>0</v>
      </c>
      <c r="O2384">
        <v>2</v>
      </c>
      <c r="P2384" t="b">
        <v>0</v>
      </c>
      <c r="Q2384" s="8">
        <f t="shared" si="188"/>
        <v>2.5000000000000001E-2</v>
      </c>
      <c r="R2384" s="10">
        <f t="shared" si="189"/>
        <v>37.5</v>
      </c>
      <c r="S2384" t="s">
        <v>8272</v>
      </c>
      <c r="T2384" t="s">
        <v>8320</v>
      </c>
      <c r="U2384" t="s">
        <v>8321</v>
      </c>
    </row>
    <row r="2385" spans="1:21" ht="43.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s="6">
        <f t="shared" si="185"/>
        <v>42026.723460648143</v>
      </c>
      <c r="L2385" s="6">
        <f t="shared" si="186"/>
        <v>42056.723460648143</v>
      </c>
      <c r="M2385" s="15">
        <f t="shared" si="187"/>
        <v>2015</v>
      </c>
      <c r="N2385" t="b">
        <v>0</v>
      </c>
      <c r="O2385">
        <v>3</v>
      </c>
      <c r="P2385" t="b">
        <v>0</v>
      </c>
      <c r="Q2385" s="8">
        <f t="shared" si="188"/>
        <v>4.3499999999999997E-2</v>
      </c>
      <c r="R2385" s="10">
        <f t="shared" si="189"/>
        <v>145</v>
      </c>
      <c r="S2385" t="s">
        <v>8272</v>
      </c>
      <c r="T2385" t="s">
        <v>8320</v>
      </c>
      <c r="U2385" t="s">
        <v>8321</v>
      </c>
    </row>
    <row r="2386" spans="1:21" ht="58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s="6">
        <f t="shared" si="185"/>
        <v>41926.734293981477</v>
      </c>
      <c r="L2386" s="6">
        <f t="shared" si="186"/>
        <v>41956.775960648149</v>
      </c>
      <c r="M2386" s="15">
        <f t="shared" si="187"/>
        <v>2014</v>
      </c>
      <c r="N2386" t="b">
        <v>0</v>
      </c>
      <c r="O2386">
        <v>8</v>
      </c>
      <c r="P2386" t="b">
        <v>0</v>
      </c>
      <c r="Q2386" s="8">
        <f t="shared" si="188"/>
        <v>8.0000000000000002E-3</v>
      </c>
      <c r="R2386" s="10">
        <f t="shared" si="189"/>
        <v>1</v>
      </c>
      <c r="S2386" t="s">
        <v>8272</v>
      </c>
      <c r="T2386" t="s">
        <v>8320</v>
      </c>
      <c r="U2386" t="s">
        <v>8321</v>
      </c>
    </row>
    <row r="2387" spans="1:21" ht="43.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s="6">
        <f t="shared" si="185"/>
        <v>42191.368425925924</v>
      </c>
      <c r="L2387" s="6">
        <f t="shared" si="186"/>
        <v>42221.368425925924</v>
      </c>
      <c r="M2387" s="15">
        <f t="shared" si="187"/>
        <v>2015</v>
      </c>
      <c r="N2387" t="b">
        <v>0</v>
      </c>
      <c r="O2387">
        <v>7</v>
      </c>
      <c r="P2387" t="b">
        <v>0</v>
      </c>
      <c r="Q2387" s="8">
        <f t="shared" si="188"/>
        <v>1.2123076923076924E-2</v>
      </c>
      <c r="R2387" s="10">
        <f t="shared" si="189"/>
        <v>112.57142857142857</v>
      </c>
      <c r="S2387" t="s">
        <v>8272</v>
      </c>
      <c r="T2387" t="s">
        <v>8320</v>
      </c>
      <c r="U2387" t="s">
        <v>8321</v>
      </c>
    </row>
    <row r="2388" spans="1:21" ht="43.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s="6">
        <f t="shared" si="185"/>
        <v>41954.504907407405</v>
      </c>
      <c r="L2388" s="6">
        <f t="shared" si="186"/>
        <v>42014.504907407405</v>
      </c>
      <c r="M2388" s="15">
        <f t="shared" si="187"/>
        <v>2014</v>
      </c>
      <c r="N2388" t="b">
        <v>0</v>
      </c>
      <c r="O2388">
        <v>0</v>
      </c>
      <c r="P2388" t="b">
        <v>0</v>
      </c>
      <c r="Q2388" s="8">
        <f t="shared" si="188"/>
        <v>0</v>
      </c>
      <c r="R2388" s="10">
        <f t="shared" si="189"/>
        <v>0</v>
      </c>
      <c r="S2388" t="s">
        <v>8272</v>
      </c>
      <c r="T2388" t="s">
        <v>8320</v>
      </c>
      <c r="U2388" t="s">
        <v>8321</v>
      </c>
    </row>
    <row r="2389" spans="1:21" ht="58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s="6">
        <f t="shared" si="185"/>
        <v>42528.293287037035</v>
      </c>
      <c r="L2389" s="6">
        <f t="shared" si="186"/>
        <v>42573.293287037035</v>
      </c>
      <c r="M2389" s="15">
        <f t="shared" si="187"/>
        <v>2016</v>
      </c>
      <c r="N2389" t="b">
        <v>0</v>
      </c>
      <c r="O2389">
        <v>3</v>
      </c>
      <c r="P2389" t="b">
        <v>0</v>
      </c>
      <c r="Q2389" s="8">
        <f t="shared" si="188"/>
        <v>6.8399999999999997E-3</v>
      </c>
      <c r="R2389" s="10">
        <f t="shared" si="189"/>
        <v>342</v>
      </c>
      <c r="S2389" t="s">
        <v>8272</v>
      </c>
      <c r="T2389" t="s">
        <v>8320</v>
      </c>
      <c r="U2389" t="s">
        <v>8321</v>
      </c>
    </row>
    <row r="2390" spans="1:21" ht="43.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s="6">
        <f t="shared" si="185"/>
        <v>41989.520358796297</v>
      </c>
      <c r="L2390" s="6">
        <f t="shared" si="186"/>
        <v>42019.478472222218</v>
      </c>
      <c r="M2390" s="15">
        <f t="shared" si="187"/>
        <v>2014</v>
      </c>
      <c r="N2390" t="b">
        <v>0</v>
      </c>
      <c r="O2390">
        <v>8</v>
      </c>
      <c r="P2390" t="b">
        <v>0</v>
      </c>
      <c r="Q2390" s="8">
        <f t="shared" si="188"/>
        <v>1.2513513513513513E-2</v>
      </c>
      <c r="R2390" s="10">
        <f t="shared" si="189"/>
        <v>57.875</v>
      </c>
      <c r="S2390" t="s">
        <v>8272</v>
      </c>
      <c r="T2390" t="s">
        <v>8320</v>
      </c>
      <c r="U2390" t="s">
        <v>8321</v>
      </c>
    </row>
    <row r="2391" spans="1:21" ht="58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s="6">
        <f t="shared" si="185"/>
        <v>42179.320046296292</v>
      </c>
      <c r="L2391" s="6">
        <f t="shared" si="186"/>
        <v>42210.582638888889</v>
      </c>
      <c r="M2391" s="15">
        <f t="shared" si="187"/>
        <v>2015</v>
      </c>
      <c r="N2391" t="b">
        <v>0</v>
      </c>
      <c r="O2391">
        <v>1</v>
      </c>
      <c r="P2391" t="b">
        <v>0</v>
      </c>
      <c r="Q2391" s="8">
        <f t="shared" si="188"/>
        <v>1.8749999999999999E-3</v>
      </c>
      <c r="R2391" s="10">
        <f t="shared" si="189"/>
        <v>30</v>
      </c>
      <c r="S2391" t="s">
        <v>8272</v>
      </c>
      <c r="T2391" t="s">
        <v>8320</v>
      </c>
      <c r="U2391" t="s">
        <v>8321</v>
      </c>
    </row>
    <row r="2392" spans="1:21" ht="43.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s="6">
        <f t="shared" si="185"/>
        <v>41967.928981481477</v>
      </c>
      <c r="L2392" s="6">
        <f t="shared" si="186"/>
        <v>42007.928981481477</v>
      </c>
      <c r="M2392" s="15">
        <f t="shared" si="187"/>
        <v>2014</v>
      </c>
      <c r="N2392" t="b">
        <v>0</v>
      </c>
      <c r="O2392">
        <v>0</v>
      </c>
      <c r="P2392" t="b">
        <v>0</v>
      </c>
      <c r="Q2392" s="8">
        <f t="shared" si="188"/>
        <v>0</v>
      </c>
      <c r="R2392" s="10">
        <f t="shared" si="189"/>
        <v>0</v>
      </c>
      <c r="S2392" t="s">
        <v>8272</v>
      </c>
      <c r="T2392" t="s">
        <v>8320</v>
      </c>
      <c r="U2392" t="s">
        <v>8321</v>
      </c>
    </row>
    <row r="2393" spans="1:21" ht="29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s="6">
        <f t="shared" si="185"/>
        <v>42064.461157407401</v>
      </c>
      <c r="L2393" s="6">
        <f t="shared" si="186"/>
        <v>42094.419490740744</v>
      </c>
      <c r="M2393" s="15">
        <f t="shared" si="187"/>
        <v>2015</v>
      </c>
      <c r="N2393" t="b">
        <v>0</v>
      </c>
      <c r="O2393">
        <v>1</v>
      </c>
      <c r="P2393" t="b">
        <v>0</v>
      </c>
      <c r="Q2393" s="8">
        <f t="shared" si="188"/>
        <v>1.25E-3</v>
      </c>
      <c r="R2393" s="10">
        <f t="shared" si="189"/>
        <v>25</v>
      </c>
      <c r="S2393" t="s">
        <v>8272</v>
      </c>
      <c r="T2393" t="s">
        <v>8320</v>
      </c>
      <c r="U2393" t="s">
        <v>8321</v>
      </c>
    </row>
    <row r="2394" spans="1:21" ht="58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s="6">
        <f t="shared" si="185"/>
        <v>42275.787303240737</v>
      </c>
      <c r="L2394" s="6">
        <f t="shared" si="186"/>
        <v>42305.787303240737</v>
      </c>
      <c r="M2394" s="15">
        <f t="shared" si="187"/>
        <v>2015</v>
      </c>
      <c r="N2394" t="b">
        <v>0</v>
      </c>
      <c r="O2394">
        <v>0</v>
      </c>
      <c r="P2394" t="b">
        <v>0</v>
      </c>
      <c r="Q2394" s="8">
        <f t="shared" si="188"/>
        <v>0</v>
      </c>
      <c r="R2394" s="10">
        <f t="shared" si="189"/>
        <v>0</v>
      </c>
      <c r="S2394" t="s">
        <v>8272</v>
      </c>
      <c r="T2394" t="s">
        <v>8320</v>
      </c>
      <c r="U2394" t="s">
        <v>8321</v>
      </c>
    </row>
    <row r="2395" spans="1:21" ht="43.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s="6">
        <f t="shared" si="185"/>
        <v>42194.315011574072</v>
      </c>
      <c r="L2395" s="6">
        <f t="shared" si="186"/>
        <v>42224.315011574072</v>
      </c>
      <c r="M2395" s="15">
        <f t="shared" si="187"/>
        <v>2015</v>
      </c>
      <c r="N2395" t="b">
        <v>0</v>
      </c>
      <c r="O2395">
        <v>1</v>
      </c>
      <c r="P2395" t="b">
        <v>0</v>
      </c>
      <c r="Q2395" s="8">
        <f t="shared" si="188"/>
        <v>5.0000000000000001E-4</v>
      </c>
      <c r="R2395" s="10">
        <f t="shared" si="189"/>
        <v>50</v>
      </c>
      <c r="S2395" t="s">
        <v>8272</v>
      </c>
      <c r="T2395" t="s">
        <v>8320</v>
      </c>
      <c r="U2395" t="s">
        <v>8321</v>
      </c>
    </row>
    <row r="2396" spans="1:21" ht="43.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s="6">
        <f t="shared" si="185"/>
        <v>42031.02885416666</v>
      </c>
      <c r="L2396" s="6">
        <f t="shared" si="186"/>
        <v>42061.02885416666</v>
      </c>
      <c r="M2396" s="15">
        <f t="shared" si="187"/>
        <v>2015</v>
      </c>
      <c r="N2396" t="b">
        <v>0</v>
      </c>
      <c r="O2396">
        <v>2</v>
      </c>
      <c r="P2396" t="b">
        <v>0</v>
      </c>
      <c r="Q2396" s="8">
        <f t="shared" si="188"/>
        <v>5.9999999999999995E-4</v>
      </c>
      <c r="R2396" s="10">
        <f t="shared" si="189"/>
        <v>1.5</v>
      </c>
      <c r="S2396" t="s">
        <v>8272</v>
      </c>
      <c r="T2396" t="s">
        <v>8320</v>
      </c>
      <c r="U2396" t="s">
        <v>8321</v>
      </c>
    </row>
    <row r="2397" spans="1:21" ht="43.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s="6">
        <f t="shared" si="185"/>
        <v>42716.788043981483</v>
      </c>
      <c r="L2397" s="6">
        <f t="shared" si="186"/>
        <v>42745.039583333331</v>
      </c>
      <c r="M2397" s="15">
        <f t="shared" si="187"/>
        <v>2016</v>
      </c>
      <c r="N2397" t="b">
        <v>0</v>
      </c>
      <c r="O2397">
        <v>0</v>
      </c>
      <c r="P2397" t="b">
        <v>0</v>
      </c>
      <c r="Q2397" s="8">
        <f t="shared" si="188"/>
        <v>0</v>
      </c>
      <c r="R2397" s="10">
        <f t="shared" si="189"/>
        <v>0</v>
      </c>
      <c r="S2397" t="s">
        <v>8272</v>
      </c>
      <c r="T2397" t="s">
        <v>8320</v>
      </c>
      <c r="U2397" t="s">
        <v>8321</v>
      </c>
    </row>
    <row r="2398" spans="1:21" ht="43.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s="6">
        <f t="shared" si="185"/>
        <v>42262.515717592592</v>
      </c>
      <c r="L2398" s="6">
        <f t="shared" si="186"/>
        <v>42292.515717592592</v>
      </c>
      <c r="M2398" s="15">
        <f t="shared" si="187"/>
        <v>2015</v>
      </c>
      <c r="N2398" t="b">
        <v>0</v>
      </c>
      <c r="O2398">
        <v>1</v>
      </c>
      <c r="P2398" t="b">
        <v>0</v>
      </c>
      <c r="Q2398" s="8">
        <f t="shared" si="188"/>
        <v>2E-3</v>
      </c>
      <c r="R2398" s="10">
        <f t="shared" si="189"/>
        <v>10</v>
      </c>
      <c r="S2398" t="s">
        <v>8272</v>
      </c>
      <c r="T2398" t="s">
        <v>8320</v>
      </c>
      <c r="U2398" t="s">
        <v>8321</v>
      </c>
    </row>
    <row r="2399" spans="1:21" ht="43.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s="6">
        <f t="shared" si="185"/>
        <v>41976.551574074074</v>
      </c>
      <c r="L2399" s="6">
        <f t="shared" si="186"/>
        <v>42006.551574074074</v>
      </c>
      <c r="M2399" s="15">
        <f t="shared" si="187"/>
        <v>2014</v>
      </c>
      <c r="N2399" t="b">
        <v>0</v>
      </c>
      <c r="O2399">
        <v>0</v>
      </c>
      <c r="P2399" t="b">
        <v>0</v>
      </c>
      <c r="Q2399" s="8">
        <f t="shared" si="188"/>
        <v>0</v>
      </c>
      <c r="R2399" s="10">
        <f t="shared" si="189"/>
        <v>0</v>
      </c>
      <c r="S2399" t="s">
        <v>8272</v>
      </c>
      <c r="T2399" t="s">
        <v>8320</v>
      </c>
      <c r="U2399" t="s">
        <v>8321</v>
      </c>
    </row>
    <row r="2400" spans="1:21" ht="43.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s="6">
        <f t="shared" si="185"/>
        <v>42157.583148148151</v>
      </c>
      <c r="L2400" s="6">
        <f t="shared" si="186"/>
        <v>42187.583148148151</v>
      </c>
      <c r="M2400" s="15">
        <f t="shared" si="187"/>
        <v>2015</v>
      </c>
      <c r="N2400" t="b">
        <v>0</v>
      </c>
      <c r="O2400">
        <v>0</v>
      </c>
      <c r="P2400" t="b">
        <v>0</v>
      </c>
      <c r="Q2400" s="8">
        <f t="shared" si="188"/>
        <v>0</v>
      </c>
      <c r="R2400" s="10">
        <f t="shared" si="189"/>
        <v>0</v>
      </c>
      <c r="S2400" t="s">
        <v>8272</v>
      </c>
      <c r="T2400" t="s">
        <v>8320</v>
      </c>
      <c r="U2400" t="s">
        <v>8321</v>
      </c>
    </row>
    <row r="2401" spans="1:21" ht="43.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s="6">
        <f t="shared" si="185"/>
        <v>41956.519745370366</v>
      </c>
      <c r="L2401" s="6">
        <f t="shared" si="186"/>
        <v>41991.519745370366</v>
      </c>
      <c r="M2401" s="15">
        <f t="shared" si="187"/>
        <v>2014</v>
      </c>
      <c r="N2401" t="b">
        <v>0</v>
      </c>
      <c r="O2401">
        <v>0</v>
      </c>
      <c r="P2401" t="b">
        <v>0</v>
      </c>
      <c r="Q2401" s="8">
        <f t="shared" si="188"/>
        <v>0</v>
      </c>
      <c r="R2401" s="10">
        <f t="shared" si="189"/>
        <v>0</v>
      </c>
      <c r="S2401" t="s">
        <v>8272</v>
      </c>
      <c r="T2401" t="s">
        <v>8320</v>
      </c>
      <c r="U2401" t="s">
        <v>8321</v>
      </c>
    </row>
    <row r="2402" spans="1:21" ht="43.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s="6">
        <f t="shared" si="185"/>
        <v>42443.934768518513</v>
      </c>
      <c r="L2402" s="6">
        <f t="shared" si="186"/>
        <v>42473.934768518513</v>
      </c>
      <c r="M2402" s="15">
        <f t="shared" si="187"/>
        <v>2016</v>
      </c>
      <c r="N2402" t="b">
        <v>0</v>
      </c>
      <c r="O2402">
        <v>0</v>
      </c>
      <c r="P2402" t="b">
        <v>0</v>
      </c>
      <c r="Q2402" s="8">
        <f t="shared" si="188"/>
        <v>0</v>
      </c>
      <c r="R2402" s="10">
        <f t="shared" si="189"/>
        <v>0</v>
      </c>
      <c r="S2402" t="s">
        <v>8272</v>
      </c>
      <c r="T2402" t="s">
        <v>8320</v>
      </c>
      <c r="U2402" t="s">
        <v>8321</v>
      </c>
    </row>
    <row r="2403" spans="1:21" ht="43.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s="6">
        <f t="shared" si="185"/>
        <v>42374.489537037036</v>
      </c>
      <c r="L2403" s="6">
        <f t="shared" si="186"/>
        <v>42434.489537037036</v>
      </c>
      <c r="M2403" s="15">
        <f t="shared" si="187"/>
        <v>2016</v>
      </c>
      <c r="N2403" t="b">
        <v>0</v>
      </c>
      <c r="O2403">
        <v>9</v>
      </c>
      <c r="P2403" t="b">
        <v>0</v>
      </c>
      <c r="Q2403" s="8">
        <f t="shared" si="188"/>
        <v>7.1785714285714283E-3</v>
      </c>
      <c r="R2403" s="10">
        <f t="shared" si="189"/>
        <v>22.333333333333332</v>
      </c>
      <c r="S2403" t="s">
        <v>8284</v>
      </c>
      <c r="T2403" t="s">
        <v>8337</v>
      </c>
      <c r="U2403" t="s">
        <v>8338</v>
      </c>
    </row>
    <row r="2404" spans="1:21" ht="29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s="6">
        <f t="shared" si="185"/>
        <v>42107.34642361111</v>
      </c>
      <c r="L2404" s="6">
        <f t="shared" si="186"/>
        <v>42137.34642361111</v>
      </c>
      <c r="M2404" s="15">
        <f t="shared" si="187"/>
        <v>2015</v>
      </c>
      <c r="N2404" t="b">
        <v>0</v>
      </c>
      <c r="O2404">
        <v>1</v>
      </c>
      <c r="P2404" t="b">
        <v>0</v>
      </c>
      <c r="Q2404" s="8">
        <f t="shared" si="188"/>
        <v>4.3333333333333331E-3</v>
      </c>
      <c r="R2404" s="10">
        <f t="shared" si="189"/>
        <v>52</v>
      </c>
      <c r="S2404" t="s">
        <v>8284</v>
      </c>
      <c r="T2404" t="s">
        <v>8337</v>
      </c>
      <c r="U2404" t="s">
        <v>8338</v>
      </c>
    </row>
    <row r="2405" spans="1:21" ht="43.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s="6">
        <f t="shared" si="185"/>
        <v>42399.54928240741</v>
      </c>
      <c r="L2405" s="6">
        <f t="shared" si="186"/>
        <v>42459.507615740738</v>
      </c>
      <c r="M2405" s="15">
        <f t="shared" si="187"/>
        <v>2016</v>
      </c>
      <c r="N2405" t="b">
        <v>0</v>
      </c>
      <c r="O2405">
        <v>12</v>
      </c>
      <c r="P2405" t="b">
        <v>0</v>
      </c>
      <c r="Q2405" s="8">
        <f t="shared" si="188"/>
        <v>0.16833333333333333</v>
      </c>
      <c r="R2405" s="10">
        <f t="shared" si="189"/>
        <v>16.833333333333332</v>
      </c>
      <c r="S2405" t="s">
        <v>8284</v>
      </c>
      <c r="T2405" t="s">
        <v>8337</v>
      </c>
      <c r="U2405" t="s">
        <v>8338</v>
      </c>
    </row>
    <row r="2406" spans="1:21" ht="43.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s="6">
        <f t="shared" si="185"/>
        <v>42341.706099537034</v>
      </c>
      <c r="L2406" s="6">
        <f t="shared" si="186"/>
        <v>42371.706099537034</v>
      </c>
      <c r="M2406" s="15">
        <f t="shared" si="187"/>
        <v>2015</v>
      </c>
      <c r="N2406" t="b">
        <v>0</v>
      </c>
      <c r="O2406">
        <v>0</v>
      </c>
      <c r="P2406" t="b">
        <v>0</v>
      </c>
      <c r="Q2406" s="8">
        <f t="shared" si="188"/>
        <v>0</v>
      </c>
      <c r="R2406" s="10">
        <f t="shared" si="189"/>
        <v>0</v>
      </c>
      <c r="S2406" t="s">
        <v>8284</v>
      </c>
      <c r="T2406" t="s">
        <v>8337</v>
      </c>
      <c r="U2406" t="s">
        <v>8338</v>
      </c>
    </row>
    <row r="2407" spans="1:21" ht="43.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s="6">
        <f t="shared" si="185"/>
        <v>42595.252025462956</v>
      </c>
      <c r="L2407" s="6">
        <f t="shared" si="186"/>
        <v>42616.252025462956</v>
      </c>
      <c r="M2407" s="15">
        <f t="shared" si="187"/>
        <v>2016</v>
      </c>
      <c r="N2407" t="b">
        <v>0</v>
      </c>
      <c r="O2407">
        <v>20</v>
      </c>
      <c r="P2407" t="b">
        <v>0</v>
      </c>
      <c r="Q2407" s="8">
        <f t="shared" si="188"/>
        <v>0.22520000000000001</v>
      </c>
      <c r="R2407" s="10">
        <f t="shared" si="189"/>
        <v>56.3</v>
      </c>
      <c r="S2407" t="s">
        <v>8284</v>
      </c>
      <c r="T2407" t="s">
        <v>8337</v>
      </c>
      <c r="U2407" t="s">
        <v>8338</v>
      </c>
    </row>
    <row r="2408" spans="1:21" ht="43.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s="6">
        <f t="shared" si="185"/>
        <v>41982.777662037035</v>
      </c>
      <c r="L2408" s="6">
        <f t="shared" si="186"/>
        <v>42022.777662037035</v>
      </c>
      <c r="M2408" s="15">
        <f t="shared" si="187"/>
        <v>2014</v>
      </c>
      <c r="N2408" t="b">
        <v>0</v>
      </c>
      <c r="O2408">
        <v>16</v>
      </c>
      <c r="P2408" t="b">
        <v>0</v>
      </c>
      <c r="Q2408" s="8">
        <f t="shared" si="188"/>
        <v>0.41384615384615386</v>
      </c>
      <c r="R2408" s="10">
        <f t="shared" si="189"/>
        <v>84.0625</v>
      </c>
      <c r="S2408" t="s">
        <v>8284</v>
      </c>
      <c r="T2408" t="s">
        <v>8337</v>
      </c>
      <c r="U2408" t="s">
        <v>8338</v>
      </c>
    </row>
    <row r="2409" spans="1:21" ht="58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s="6">
        <f t="shared" si="185"/>
        <v>42082.242222222216</v>
      </c>
      <c r="L2409" s="6">
        <f t="shared" si="186"/>
        <v>42104.916666666664</v>
      </c>
      <c r="M2409" s="15">
        <f t="shared" si="187"/>
        <v>2015</v>
      </c>
      <c r="N2409" t="b">
        <v>0</v>
      </c>
      <c r="O2409">
        <v>33</v>
      </c>
      <c r="P2409" t="b">
        <v>0</v>
      </c>
      <c r="Q2409" s="8">
        <f t="shared" si="188"/>
        <v>0.25259090909090909</v>
      </c>
      <c r="R2409" s="10">
        <f t="shared" si="189"/>
        <v>168.39393939393941</v>
      </c>
      <c r="S2409" t="s">
        <v>8284</v>
      </c>
      <c r="T2409" t="s">
        <v>8337</v>
      </c>
      <c r="U2409" t="s">
        <v>8338</v>
      </c>
    </row>
    <row r="2410" spans="1:21" ht="43.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s="6">
        <f t="shared" si="185"/>
        <v>41918.80737268518</v>
      </c>
      <c r="L2410" s="6">
        <f t="shared" si="186"/>
        <v>41948.849039351851</v>
      </c>
      <c r="M2410" s="15">
        <f t="shared" si="187"/>
        <v>2014</v>
      </c>
      <c r="N2410" t="b">
        <v>0</v>
      </c>
      <c r="O2410">
        <v>2</v>
      </c>
      <c r="P2410" t="b">
        <v>0</v>
      </c>
      <c r="Q2410" s="8">
        <f t="shared" si="188"/>
        <v>2E-3</v>
      </c>
      <c r="R2410" s="10">
        <f t="shared" si="189"/>
        <v>15</v>
      </c>
      <c r="S2410" t="s">
        <v>8284</v>
      </c>
      <c r="T2410" t="s">
        <v>8337</v>
      </c>
      <c r="U2410" t="s">
        <v>8338</v>
      </c>
    </row>
    <row r="2411" spans="1:21" ht="43.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s="6">
        <f t="shared" si="185"/>
        <v>42204.542534722219</v>
      </c>
      <c r="L2411" s="6">
        <f t="shared" si="186"/>
        <v>42234.542534722219</v>
      </c>
      <c r="M2411" s="15">
        <f t="shared" si="187"/>
        <v>2015</v>
      </c>
      <c r="N2411" t="b">
        <v>0</v>
      </c>
      <c r="O2411">
        <v>6</v>
      </c>
      <c r="P2411" t="b">
        <v>0</v>
      </c>
      <c r="Q2411" s="8">
        <f t="shared" si="188"/>
        <v>1.84E-2</v>
      </c>
      <c r="R2411" s="10">
        <f t="shared" si="189"/>
        <v>76.666666666666671</v>
      </c>
      <c r="S2411" t="s">
        <v>8284</v>
      </c>
      <c r="T2411" t="s">
        <v>8337</v>
      </c>
      <c r="U2411" t="s">
        <v>8338</v>
      </c>
    </row>
    <row r="2412" spans="1:21" ht="58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s="6">
        <f t="shared" si="185"/>
        <v>42224.074942129628</v>
      </c>
      <c r="L2412" s="6">
        <f t="shared" si="186"/>
        <v>42254.074942129628</v>
      </c>
      <c r="M2412" s="15">
        <f t="shared" si="187"/>
        <v>2015</v>
      </c>
      <c r="N2412" t="b">
        <v>0</v>
      </c>
      <c r="O2412">
        <v>0</v>
      </c>
      <c r="P2412" t="b">
        <v>0</v>
      </c>
      <c r="Q2412" s="8">
        <f t="shared" si="188"/>
        <v>0</v>
      </c>
      <c r="R2412" s="10">
        <f t="shared" si="189"/>
        <v>0</v>
      </c>
      <c r="S2412" t="s">
        <v>8284</v>
      </c>
      <c r="T2412" t="s">
        <v>8337</v>
      </c>
      <c r="U2412" t="s">
        <v>8338</v>
      </c>
    </row>
    <row r="2413" spans="1:21" ht="58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s="6">
        <f t="shared" si="185"/>
        <v>42211.399097222216</v>
      </c>
      <c r="L2413" s="6">
        <f t="shared" si="186"/>
        <v>42241.399097222216</v>
      </c>
      <c r="M2413" s="15">
        <f t="shared" si="187"/>
        <v>2015</v>
      </c>
      <c r="N2413" t="b">
        <v>0</v>
      </c>
      <c r="O2413">
        <v>3</v>
      </c>
      <c r="P2413" t="b">
        <v>0</v>
      </c>
      <c r="Q2413" s="8">
        <f t="shared" si="188"/>
        <v>6.0400000000000002E-3</v>
      </c>
      <c r="R2413" s="10">
        <f t="shared" si="189"/>
        <v>50.333333333333336</v>
      </c>
      <c r="S2413" t="s">
        <v>8284</v>
      </c>
      <c r="T2413" t="s">
        <v>8337</v>
      </c>
      <c r="U2413" t="s">
        <v>8338</v>
      </c>
    </row>
    <row r="2414" spans="1:21" ht="58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s="6">
        <f t="shared" si="185"/>
        <v>42655.403622685182</v>
      </c>
      <c r="L2414" s="6">
        <f t="shared" si="186"/>
        <v>42700.445289351854</v>
      </c>
      <c r="M2414" s="15">
        <f t="shared" si="187"/>
        <v>2016</v>
      </c>
      <c r="N2414" t="b">
        <v>0</v>
      </c>
      <c r="O2414">
        <v>0</v>
      </c>
      <c r="P2414" t="b">
        <v>0</v>
      </c>
      <c r="Q2414" s="8">
        <f t="shared" si="188"/>
        <v>0</v>
      </c>
      <c r="R2414" s="10">
        <f t="shared" si="189"/>
        <v>0</v>
      </c>
      <c r="S2414" t="s">
        <v>8284</v>
      </c>
      <c r="T2414" t="s">
        <v>8337</v>
      </c>
      <c r="U2414" t="s">
        <v>8338</v>
      </c>
    </row>
    <row r="2415" spans="1:21" ht="43.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s="6">
        <f t="shared" si="185"/>
        <v>41759.776412037034</v>
      </c>
      <c r="L2415" s="6">
        <f t="shared" si="186"/>
        <v>41790.645833333328</v>
      </c>
      <c r="M2415" s="15">
        <f t="shared" si="187"/>
        <v>2014</v>
      </c>
      <c r="N2415" t="b">
        <v>0</v>
      </c>
      <c r="O2415">
        <v>3</v>
      </c>
      <c r="P2415" t="b">
        <v>0</v>
      </c>
      <c r="Q2415" s="8">
        <f t="shared" si="188"/>
        <v>8.3333333333333332E-3</v>
      </c>
      <c r="R2415" s="10">
        <f t="shared" si="189"/>
        <v>8.3333333333333339</v>
      </c>
      <c r="S2415" t="s">
        <v>8284</v>
      </c>
      <c r="T2415" t="s">
        <v>8337</v>
      </c>
      <c r="U2415" t="s">
        <v>8338</v>
      </c>
    </row>
    <row r="2416" spans="1:21" ht="43.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s="6">
        <f t="shared" si="185"/>
        <v>42198.361805555549</v>
      </c>
      <c r="L2416" s="6">
        <f t="shared" si="186"/>
        <v>42237.832638888889</v>
      </c>
      <c r="M2416" s="15">
        <f t="shared" si="187"/>
        <v>2015</v>
      </c>
      <c r="N2416" t="b">
        <v>0</v>
      </c>
      <c r="O2416">
        <v>13</v>
      </c>
      <c r="P2416" t="b">
        <v>0</v>
      </c>
      <c r="Q2416" s="8">
        <f t="shared" si="188"/>
        <v>3.0666666666666665E-2</v>
      </c>
      <c r="R2416" s="10">
        <f t="shared" si="189"/>
        <v>35.384615384615387</v>
      </c>
      <c r="S2416" t="s">
        <v>8284</v>
      </c>
      <c r="T2416" t="s">
        <v>8337</v>
      </c>
      <c r="U2416" t="s">
        <v>8338</v>
      </c>
    </row>
    <row r="2417" spans="1:21" ht="43.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s="6">
        <f t="shared" si="185"/>
        <v>42536.529467592591</v>
      </c>
      <c r="L2417" s="6">
        <f t="shared" si="186"/>
        <v>42566.529467592591</v>
      </c>
      <c r="M2417" s="15">
        <f t="shared" si="187"/>
        <v>2016</v>
      </c>
      <c r="N2417" t="b">
        <v>0</v>
      </c>
      <c r="O2417">
        <v>6</v>
      </c>
      <c r="P2417" t="b">
        <v>0</v>
      </c>
      <c r="Q2417" s="8">
        <f t="shared" si="188"/>
        <v>5.5833333333333334E-3</v>
      </c>
      <c r="R2417" s="10">
        <f t="shared" si="189"/>
        <v>55.833333333333336</v>
      </c>
      <c r="S2417" t="s">
        <v>8284</v>
      </c>
      <c r="T2417" t="s">
        <v>8337</v>
      </c>
      <c r="U2417" t="s">
        <v>8338</v>
      </c>
    </row>
    <row r="2418" spans="1:21" ht="43.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s="6">
        <f t="shared" si="185"/>
        <v>42019.404432870368</v>
      </c>
      <c r="L2418" s="6">
        <f t="shared" si="186"/>
        <v>42077.291666666664</v>
      </c>
      <c r="M2418" s="15">
        <f t="shared" si="187"/>
        <v>2015</v>
      </c>
      <c r="N2418" t="b">
        <v>0</v>
      </c>
      <c r="O2418">
        <v>1</v>
      </c>
      <c r="P2418" t="b">
        <v>0</v>
      </c>
      <c r="Q2418" s="8">
        <f t="shared" si="188"/>
        <v>2.5000000000000001E-4</v>
      </c>
      <c r="R2418" s="10">
        <f t="shared" si="189"/>
        <v>5</v>
      </c>
      <c r="S2418" t="s">
        <v>8284</v>
      </c>
      <c r="T2418" t="s">
        <v>8337</v>
      </c>
      <c r="U2418" t="s">
        <v>8338</v>
      </c>
    </row>
    <row r="2419" spans="1:21" ht="43.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s="6">
        <f t="shared" si="185"/>
        <v>41831.550775462958</v>
      </c>
      <c r="L2419" s="6">
        <f t="shared" si="186"/>
        <v>41861.550775462958</v>
      </c>
      <c r="M2419" s="15">
        <f t="shared" si="187"/>
        <v>2014</v>
      </c>
      <c r="N2419" t="b">
        <v>0</v>
      </c>
      <c r="O2419">
        <v>0</v>
      </c>
      <c r="P2419" t="b">
        <v>0</v>
      </c>
      <c r="Q2419" s="8">
        <f t="shared" si="188"/>
        <v>0</v>
      </c>
      <c r="R2419" s="10">
        <f t="shared" si="189"/>
        <v>0</v>
      </c>
      <c r="S2419" t="s">
        <v>8284</v>
      </c>
      <c r="T2419" t="s">
        <v>8337</v>
      </c>
      <c r="U2419" t="s">
        <v>8338</v>
      </c>
    </row>
    <row r="2420" spans="1:21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s="6">
        <f t="shared" si="185"/>
        <v>42027.523657407401</v>
      </c>
      <c r="L2420" s="6">
        <f t="shared" si="186"/>
        <v>42087.481990740744</v>
      </c>
      <c r="M2420" s="15">
        <f t="shared" si="187"/>
        <v>2015</v>
      </c>
      <c r="N2420" t="b">
        <v>0</v>
      </c>
      <c r="O2420">
        <v>5</v>
      </c>
      <c r="P2420" t="b">
        <v>0</v>
      </c>
      <c r="Q2420" s="8">
        <f t="shared" si="188"/>
        <v>2.0000000000000001E-4</v>
      </c>
      <c r="R2420" s="10">
        <f t="shared" si="189"/>
        <v>1</v>
      </c>
      <c r="S2420" t="s">
        <v>8284</v>
      </c>
      <c r="T2420" t="s">
        <v>8337</v>
      </c>
      <c r="U2420" t="s">
        <v>8338</v>
      </c>
    </row>
    <row r="2421" spans="1:21" ht="58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s="6">
        <f t="shared" si="185"/>
        <v>41993.404965277776</v>
      </c>
      <c r="L2421" s="6">
        <f t="shared" si="186"/>
        <v>42053.404965277776</v>
      </c>
      <c r="M2421" s="15">
        <f t="shared" si="187"/>
        <v>2014</v>
      </c>
      <c r="N2421" t="b">
        <v>0</v>
      </c>
      <c r="O2421">
        <v>0</v>
      </c>
      <c r="P2421" t="b">
        <v>0</v>
      </c>
      <c r="Q2421" s="8">
        <f t="shared" si="188"/>
        <v>0</v>
      </c>
      <c r="R2421" s="10">
        <f t="shared" si="189"/>
        <v>0</v>
      </c>
      <c r="S2421" t="s">
        <v>8284</v>
      </c>
      <c r="T2421" t="s">
        <v>8337</v>
      </c>
      <c r="U2421" t="s">
        <v>8338</v>
      </c>
    </row>
    <row r="2422" spans="1:21" ht="43.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s="6">
        <f t="shared" si="185"/>
        <v>41892.695543981477</v>
      </c>
      <c r="L2422" s="6">
        <f t="shared" si="186"/>
        <v>41952.737210648142</v>
      </c>
      <c r="M2422" s="15">
        <f t="shared" si="187"/>
        <v>2014</v>
      </c>
      <c r="N2422" t="b">
        <v>0</v>
      </c>
      <c r="O2422">
        <v>36</v>
      </c>
      <c r="P2422" t="b">
        <v>0</v>
      </c>
      <c r="Q2422" s="8">
        <f t="shared" si="188"/>
        <v>0.14825133372851215</v>
      </c>
      <c r="R2422" s="10">
        <f t="shared" si="189"/>
        <v>69.472222222222229</v>
      </c>
      <c r="S2422" t="s">
        <v>8284</v>
      </c>
      <c r="T2422" t="s">
        <v>8337</v>
      </c>
      <c r="U2422" t="s">
        <v>8338</v>
      </c>
    </row>
    <row r="2423" spans="1:21" ht="29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s="6">
        <f t="shared" si="185"/>
        <v>42026.354120370372</v>
      </c>
      <c r="L2423" s="6">
        <f t="shared" si="186"/>
        <v>42056.354120370372</v>
      </c>
      <c r="M2423" s="15">
        <f t="shared" si="187"/>
        <v>2015</v>
      </c>
      <c r="N2423" t="b">
        <v>0</v>
      </c>
      <c r="O2423">
        <v>1</v>
      </c>
      <c r="P2423" t="b">
        <v>0</v>
      </c>
      <c r="Q2423" s="8">
        <f t="shared" si="188"/>
        <v>1.6666666666666666E-4</v>
      </c>
      <c r="R2423" s="10">
        <f t="shared" si="189"/>
        <v>1</v>
      </c>
      <c r="S2423" t="s">
        <v>8284</v>
      </c>
      <c r="T2423" t="s">
        <v>8337</v>
      </c>
      <c r="U2423" t="s">
        <v>8338</v>
      </c>
    </row>
    <row r="2424" spans="1:21" ht="29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s="6">
        <f t="shared" si="185"/>
        <v>42044.391620370363</v>
      </c>
      <c r="L2424" s="6">
        <f t="shared" si="186"/>
        <v>42074.349953703706</v>
      </c>
      <c r="M2424" s="15">
        <f t="shared" si="187"/>
        <v>2015</v>
      </c>
      <c r="N2424" t="b">
        <v>0</v>
      </c>
      <c r="O2424">
        <v>1</v>
      </c>
      <c r="P2424" t="b">
        <v>0</v>
      </c>
      <c r="Q2424" s="8">
        <f t="shared" si="188"/>
        <v>2E-3</v>
      </c>
      <c r="R2424" s="10">
        <f t="shared" si="189"/>
        <v>1</v>
      </c>
      <c r="S2424" t="s">
        <v>8284</v>
      </c>
      <c r="T2424" t="s">
        <v>8337</v>
      </c>
      <c r="U2424" t="s">
        <v>8338</v>
      </c>
    </row>
    <row r="2425" spans="1:21" ht="43.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s="6">
        <f t="shared" si="185"/>
        <v>41974.371412037035</v>
      </c>
      <c r="L2425" s="6">
        <f t="shared" si="186"/>
        <v>42004.371412037035</v>
      </c>
      <c r="M2425" s="15">
        <f t="shared" si="187"/>
        <v>2014</v>
      </c>
      <c r="N2425" t="b">
        <v>0</v>
      </c>
      <c r="O2425">
        <v>1</v>
      </c>
      <c r="P2425" t="b">
        <v>0</v>
      </c>
      <c r="Q2425" s="8">
        <f t="shared" si="188"/>
        <v>1.3333333333333334E-4</v>
      </c>
      <c r="R2425" s="10">
        <f t="shared" si="189"/>
        <v>8</v>
      </c>
      <c r="S2425" t="s">
        <v>8284</v>
      </c>
      <c r="T2425" t="s">
        <v>8337</v>
      </c>
      <c r="U2425" t="s">
        <v>8338</v>
      </c>
    </row>
    <row r="2426" spans="1:21" ht="29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s="6">
        <f t="shared" si="185"/>
        <v>41909.559120370366</v>
      </c>
      <c r="L2426" s="6">
        <f t="shared" si="186"/>
        <v>41939.559120370366</v>
      </c>
      <c r="M2426" s="15">
        <f t="shared" si="187"/>
        <v>2014</v>
      </c>
      <c r="N2426" t="b">
        <v>0</v>
      </c>
      <c r="O2426">
        <v>9</v>
      </c>
      <c r="P2426" t="b">
        <v>0</v>
      </c>
      <c r="Q2426" s="8">
        <f t="shared" si="188"/>
        <v>1.24E-2</v>
      </c>
      <c r="R2426" s="10">
        <f t="shared" si="189"/>
        <v>34.444444444444443</v>
      </c>
      <c r="S2426" t="s">
        <v>8284</v>
      </c>
      <c r="T2426" t="s">
        <v>8337</v>
      </c>
      <c r="U2426" t="s">
        <v>8338</v>
      </c>
    </row>
    <row r="2427" spans="1:21" ht="58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s="6">
        <f t="shared" si="185"/>
        <v>42502.580428240741</v>
      </c>
      <c r="L2427" s="6">
        <f t="shared" si="186"/>
        <v>42517.586111111108</v>
      </c>
      <c r="M2427" s="15">
        <f t="shared" si="187"/>
        <v>2016</v>
      </c>
      <c r="N2427" t="b">
        <v>0</v>
      </c>
      <c r="O2427">
        <v>1</v>
      </c>
      <c r="P2427" t="b">
        <v>0</v>
      </c>
      <c r="Q2427" s="8">
        <f t="shared" si="188"/>
        <v>2.8571428571428574E-4</v>
      </c>
      <c r="R2427" s="10">
        <f t="shared" si="189"/>
        <v>1</v>
      </c>
      <c r="S2427" t="s">
        <v>8284</v>
      </c>
      <c r="T2427" t="s">
        <v>8337</v>
      </c>
      <c r="U2427" t="s">
        <v>8338</v>
      </c>
    </row>
    <row r="2428" spans="1:21" ht="43.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s="6">
        <f t="shared" si="185"/>
        <v>42163.836712962962</v>
      </c>
      <c r="L2428" s="6">
        <f t="shared" si="186"/>
        <v>42223.836712962962</v>
      </c>
      <c r="M2428" s="15">
        <f t="shared" si="187"/>
        <v>2015</v>
      </c>
      <c r="N2428" t="b">
        <v>0</v>
      </c>
      <c r="O2428">
        <v>0</v>
      </c>
      <c r="P2428" t="b">
        <v>0</v>
      </c>
      <c r="Q2428" s="8">
        <f t="shared" si="188"/>
        <v>0</v>
      </c>
      <c r="R2428" s="10">
        <f t="shared" si="189"/>
        <v>0</v>
      </c>
      <c r="S2428" t="s">
        <v>8284</v>
      </c>
      <c r="T2428" t="s">
        <v>8337</v>
      </c>
      <c r="U2428" t="s">
        <v>8338</v>
      </c>
    </row>
    <row r="2429" spans="1:21" ht="29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s="6">
        <f t="shared" si="185"/>
        <v>42411.985335648147</v>
      </c>
      <c r="L2429" s="6">
        <f t="shared" si="186"/>
        <v>42451.943668981483</v>
      </c>
      <c r="M2429" s="15">
        <f t="shared" si="187"/>
        <v>2016</v>
      </c>
      <c r="N2429" t="b">
        <v>0</v>
      </c>
      <c r="O2429">
        <v>1</v>
      </c>
      <c r="P2429" t="b">
        <v>0</v>
      </c>
      <c r="Q2429" s="8">
        <f t="shared" si="188"/>
        <v>2.0000000000000002E-5</v>
      </c>
      <c r="R2429" s="10">
        <f t="shared" si="189"/>
        <v>1</v>
      </c>
      <c r="S2429" t="s">
        <v>8284</v>
      </c>
      <c r="T2429" t="s">
        <v>8337</v>
      </c>
      <c r="U2429" t="s">
        <v>8338</v>
      </c>
    </row>
    <row r="2430" spans="1:21" ht="29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s="6">
        <f t="shared" si="185"/>
        <v>42045.450821759259</v>
      </c>
      <c r="L2430" s="6">
        <f t="shared" si="186"/>
        <v>42075.409155092588</v>
      </c>
      <c r="M2430" s="15">
        <f t="shared" si="187"/>
        <v>2015</v>
      </c>
      <c r="N2430" t="b">
        <v>0</v>
      </c>
      <c r="O2430">
        <v>1</v>
      </c>
      <c r="P2430" t="b">
        <v>0</v>
      </c>
      <c r="Q2430" s="8">
        <f t="shared" si="188"/>
        <v>2.8571428571428571E-5</v>
      </c>
      <c r="R2430" s="10">
        <f t="shared" si="189"/>
        <v>1</v>
      </c>
      <c r="S2430" t="s">
        <v>8284</v>
      </c>
      <c r="T2430" t="s">
        <v>8337</v>
      </c>
      <c r="U2430" t="s">
        <v>8338</v>
      </c>
    </row>
    <row r="2431" spans="1:21" ht="43.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s="6">
        <f t="shared" si="185"/>
        <v>42734.545902777776</v>
      </c>
      <c r="L2431" s="6">
        <f t="shared" si="186"/>
        <v>42771.363888888889</v>
      </c>
      <c r="M2431" s="15">
        <f t="shared" si="187"/>
        <v>2016</v>
      </c>
      <c r="N2431" t="b">
        <v>0</v>
      </c>
      <c r="O2431">
        <v>4</v>
      </c>
      <c r="P2431" t="b">
        <v>0</v>
      </c>
      <c r="Q2431" s="8">
        <f t="shared" si="188"/>
        <v>1.4321428571428572E-2</v>
      </c>
      <c r="R2431" s="10">
        <f t="shared" si="189"/>
        <v>501.25</v>
      </c>
      <c r="S2431" t="s">
        <v>8284</v>
      </c>
      <c r="T2431" t="s">
        <v>8337</v>
      </c>
      <c r="U2431" t="s">
        <v>8338</v>
      </c>
    </row>
    <row r="2432" spans="1:21" ht="58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s="6">
        <f t="shared" si="185"/>
        <v>42381.797499999993</v>
      </c>
      <c r="L2432" s="6">
        <f t="shared" si="186"/>
        <v>42411.797499999993</v>
      </c>
      <c r="M2432" s="15">
        <f t="shared" si="187"/>
        <v>2016</v>
      </c>
      <c r="N2432" t="b">
        <v>0</v>
      </c>
      <c r="O2432">
        <v>2</v>
      </c>
      <c r="P2432" t="b">
        <v>0</v>
      </c>
      <c r="Q2432" s="8">
        <f t="shared" si="188"/>
        <v>7.0000000000000001E-3</v>
      </c>
      <c r="R2432" s="10">
        <f t="shared" si="189"/>
        <v>10.5</v>
      </c>
      <c r="S2432" t="s">
        <v>8284</v>
      </c>
      <c r="T2432" t="s">
        <v>8337</v>
      </c>
      <c r="U2432" t="s">
        <v>8338</v>
      </c>
    </row>
    <row r="2433" spans="1:21" ht="29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s="6">
        <f t="shared" si="185"/>
        <v>42488.766354166662</v>
      </c>
      <c r="L2433" s="6">
        <f t="shared" si="186"/>
        <v>42548.766354166662</v>
      </c>
      <c r="M2433" s="15">
        <f t="shared" si="187"/>
        <v>2016</v>
      </c>
      <c r="N2433" t="b">
        <v>0</v>
      </c>
      <c r="O2433">
        <v>2</v>
      </c>
      <c r="P2433" t="b">
        <v>0</v>
      </c>
      <c r="Q2433" s="8">
        <f t="shared" si="188"/>
        <v>2.0000000000000002E-5</v>
      </c>
      <c r="R2433" s="10">
        <f t="shared" si="189"/>
        <v>1</v>
      </c>
      <c r="S2433" t="s">
        <v>8284</v>
      </c>
      <c r="T2433" t="s">
        <v>8337</v>
      </c>
      <c r="U2433" t="s">
        <v>8338</v>
      </c>
    </row>
    <row r="2434" spans="1:21" ht="43.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s="6">
        <f t="shared" si="185"/>
        <v>42040.885381944441</v>
      </c>
      <c r="L2434" s="6">
        <f t="shared" si="186"/>
        <v>42070.885381944441</v>
      </c>
      <c r="M2434" s="15">
        <f t="shared" si="187"/>
        <v>2015</v>
      </c>
      <c r="N2434" t="b">
        <v>0</v>
      </c>
      <c r="O2434">
        <v>2</v>
      </c>
      <c r="P2434" t="b">
        <v>0</v>
      </c>
      <c r="Q2434" s="8">
        <f t="shared" si="188"/>
        <v>1.4285714285714287E-4</v>
      </c>
      <c r="R2434" s="10">
        <f t="shared" si="189"/>
        <v>1</v>
      </c>
      <c r="S2434" t="s">
        <v>8284</v>
      </c>
      <c r="T2434" t="s">
        <v>8337</v>
      </c>
      <c r="U2434" t="s">
        <v>8338</v>
      </c>
    </row>
    <row r="2435" spans="1:21" ht="58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s="6">
        <f t="shared" ref="K2435:K2498" si="190">(J2435/86400)+25569+(-8/24)</f>
        <v>42397.566469907404</v>
      </c>
      <c r="L2435" s="6">
        <f t="shared" ref="L2435:L2498" si="191">(I2435/86400)+25569+(-8/24)</f>
        <v>42427.566469907404</v>
      </c>
      <c r="M2435" s="15">
        <f t="shared" ref="M2435:M2498" si="192">YEAR(K2435)</f>
        <v>2016</v>
      </c>
      <c r="N2435" t="b">
        <v>0</v>
      </c>
      <c r="O2435">
        <v>0</v>
      </c>
      <c r="P2435" t="b">
        <v>0</v>
      </c>
      <c r="Q2435" s="8">
        <f t="shared" ref="Q2435:Q2498" si="193">E2435/D2435</f>
        <v>0</v>
      </c>
      <c r="R2435" s="10">
        <f t="shared" ref="R2435:R2498" si="194">IFERROR(E2435/O2435,0)</f>
        <v>0</v>
      </c>
      <c r="S2435" t="s">
        <v>8284</v>
      </c>
      <c r="T2435" t="s">
        <v>8337</v>
      </c>
      <c r="U2435" t="s">
        <v>8338</v>
      </c>
    </row>
    <row r="2436" spans="1:21" ht="43.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s="6">
        <f t="shared" si="190"/>
        <v>42179.852708333332</v>
      </c>
      <c r="L2436" s="6">
        <f t="shared" si="191"/>
        <v>42219.852708333332</v>
      </c>
      <c r="M2436" s="15">
        <f t="shared" si="192"/>
        <v>2015</v>
      </c>
      <c r="N2436" t="b">
        <v>0</v>
      </c>
      <c r="O2436">
        <v>2</v>
      </c>
      <c r="P2436" t="b">
        <v>0</v>
      </c>
      <c r="Q2436" s="8">
        <f t="shared" si="193"/>
        <v>1.2999999999999999E-3</v>
      </c>
      <c r="R2436" s="10">
        <f t="shared" si="194"/>
        <v>13</v>
      </c>
      <c r="S2436" t="s">
        <v>8284</v>
      </c>
      <c r="T2436" t="s">
        <v>8337</v>
      </c>
      <c r="U2436" t="s">
        <v>8338</v>
      </c>
    </row>
    <row r="2437" spans="1:21" ht="43.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s="6">
        <f t="shared" si="190"/>
        <v>42251.944282407407</v>
      </c>
      <c r="L2437" s="6">
        <f t="shared" si="191"/>
        <v>42281.944282407407</v>
      </c>
      <c r="M2437" s="15">
        <f t="shared" si="192"/>
        <v>2015</v>
      </c>
      <c r="N2437" t="b">
        <v>0</v>
      </c>
      <c r="O2437">
        <v>4</v>
      </c>
      <c r="P2437" t="b">
        <v>0</v>
      </c>
      <c r="Q2437" s="8">
        <f t="shared" si="193"/>
        <v>4.8960000000000002E-3</v>
      </c>
      <c r="R2437" s="10">
        <f t="shared" si="194"/>
        <v>306</v>
      </c>
      <c r="S2437" t="s">
        <v>8284</v>
      </c>
      <c r="T2437" t="s">
        <v>8337</v>
      </c>
      <c r="U2437" t="s">
        <v>8338</v>
      </c>
    </row>
    <row r="2438" spans="1:21" ht="58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s="6">
        <f t="shared" si="190"/>
        <v>42338.282060185178</v>
      </c>
      <c r="L2438" s="6">
        <f t="shared" si="191"/>
        <v>42398.282060185178</v>
      </c>
      <c r="M2438" s="15">
        <f t="shared" si="192"/>
        <v>2015</v>
      </c>
      <c r="N2438" t="b">
        <v>0</v>
      </c>
      <c r="O2438">
        <v>2</v>
      </c>
      <c r="P2438" t="b">
        <v>0</v>
      </c>
      <c r="Q2438" s="8">
        <f t="shared" si="193"/>
        <v>3.8461538461538462E-4</v>
      </c>
      <c r="R2438" s="10">
        <f t="shared" si="194"/>
        <v>22.5</v>
      </c>
      <c r="S2438" t="s">
        <v>8284</v>
      </c>
      <c r="T2438" t="s">
        <v>8337</v>
      </c>
      <c r="U2438" t="s">
        <v>8338</v>
      </c>
    </row>
    <row r="2439" spans="1:21" ht="43.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s="6">
        <f t="shared" si="190"/>
        <v>42031.631805555553</v>
      </c>
      <c r="L2439" s="6">
        <f t="shared" si="191"/>
        <v>42080.416666666664</v>
      </c>
      <c r="M2439" s="15">
        <f t="shared" si="192"/>
        <v>2015</v>
      </c>
      <c r="N2439" t="b">
        <v>0</v>
      </c>
      <c r="O2439">
        <v>0</v>
      </c>
      <c r="P2439" t="b">
        <v>0</v>
      </c>
      <c r="Q2439" s="8">
        <f t="shared" si="193"/>
        <v>0</v>
      </c>
      <c r="R2439" s="10">
        <f t="shared" si="194"/>
        <v>0</v>
      </c>
      <c r="S2439" t="s">
        <v>8284</v>
      </c>
      <c r="T2439" t="s">
        <v>8337</v>
      </c>
      <c r="U2439" t="s">
        <v>8338</v>
      </c>
    </row>
    <row r="2440" spans="1:21" ht="43.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s="6">
        <f t="shared" si="190"/>
        <v>42285.581736111104</v>
      </c>
      <c r="L2440" s="6">
        <f t="shared" si="191"/>
        <v>42345.623402777775</v>
      </c>
      <c r="M2440" s="15">
        <f t="shared" si="192"/>
        <v>2015</v>
      </c>
      <c r="N2440" t="b">
        <v>0</v>
      </c>
      <c r="O2440">
        <v>1</v>
      </c>
      <c r="P2440" t="b">
        <v>0</v>
      </c>
      <c r="Q2440" s="8">
        <f t="shared" si="193"/>
        <v>3.3333333333333335E-3</v>
      </c>
      <c r="R2440" s="10">
        <f t="shared" si="194"/>
        <v>50</v>
      </c>
      <c r="S2440" t="s">
        <v>8284</v>
      </c>
      <c r="T2440" t="s">
        <v>8337</v>
      </c>
      <c r="U2440" t="s">
        <v>8338</v>
      </c>
    </row>
    <row r="2441" spans="1:21" ht="58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s="6">
        <f t="shared" si="190"/>
        <v>42265.485289351847</v>
      </c>
      <c r="L2441" s="6">
        <f t="shared" si="191"/>
        <v>42295.485289351847</v>
      </c>
      <c r="M2441" s="15">
        <f t="shared" si="192"/>
        <v>2015</v>
      </c>
      <c r="N2441" t="b">
        <v>0</v>
      </c>
      <c r="O2441">
        <v>0</v>
      </c>
      <c r="P2441" t="b">
        <v>0</v>
      </c>
      <c r="Q2441" s="8">
        <f t="shared" si="193"/>
        <v>0</v>
      </c>
      <c r="R2441" s="10">
        <f t="shared" si="194"/>
        <v>0</v>
      </c>
      <c r="S2441" t="s">
        <v>8284</v>
      </c>
      <c r="T2441" t="s">
        <v>8337</v>
      </c>
      <c r="U2441" t="s">
        <v>8338</v>
      </c>
    </row>
    <row r="2442" spans="1:21" ht="29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s="6">
        <f t="shared" si="190"/>
        <v>42383.566122685188</v>
      </c>
      <c r="L2442" s="6">
        <f t="shared" si="191"/>
        <v>42413.566122685188</v>
      </c>
      <c r="M2442" s="15">
        <f t="shared" si="192"/>
        <v>2016</v>
      </c>
      <c r="N2442" t="b">
        <v>0</v>
      </c>
      <c r="O2442">
        <v>2</v>
      </c>
      <c r="P2442" t="b">
        <v>0</v>
      </c>
      <c r="Q2442" s="8">
        <f t="shared" si="193"/>
        <v>2E-3</v>
      </c>
      <c r="R2442" s="10">
        <f t="shared" si="194"/>
        <v>5</v>
      </c>
      <c r="S2442" t="s">
        <v>8284</v>
      </c>
      <c r="T2442" t="s">
        <v>8337</v>
      </c>
      <c r="U2442" t="s">
        <v>8338</v>
      </c>
    </row>
    <row r="2443" spans="1:21" ht="29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s="6">
        <f t="shared" si="190"/>
        <v>42186.792291666665</v>
      </c>
      <c r="L2443" s="6">
        <f t="shared" si="191"/>
        <v>42207.874305555553</v>
      </c>
      <c r="M2443" s="15">
        <f t="shared" si="192"/>
        <v>2015</v>
      </c>
      <c r="N2443" t="b">
        <v>0</v>
      </c>
      <c r="O2443">
        <v>109</v>
      </c>
      <c r="P2443" t="b">
        <v>1</v>
      </c>
      <c r="Q2443" s="8">
        <f t="shared" si="193"/>
        <v>1.0788</v>
      </c>
      <c r="R2443" s="10">
        <f t="shared" si="194"/>
        <v>74.22935779816514</v>
      </c>
      <c r="S2443" t="s">
        <v>8298</v>
      </c>
      <c r="T2443" t="s">
        <v>8337</v>
      </c>
      <c r="U2443" t="s">
        <v>8353</v>
      </c>
    </row>
    <row r="2444" spans="1:21" ht="29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s="6">
        <f t="shared" si="190"/>
        <v>42052.333657407406</v>
      </c>
      <c r="L2444" s="6">
        <f t="shared" si="191"/>
        <v>42082.291990740741</v>
      </c>
      <c r="M2444" s="15">
        <f t="shared" si="192"/>
        <v>2015</v>
      </c>
      <c r="N2444" t="b">
        <v>0</v>
      </c>
      <c r="O2444">
        <v>372</v>
      </c>
      <c r="P2444" t="b">
        <v>1</v>
      </c>
      <c r="Q2444" s="8">
        <f t="shared" si="193"/>
        <v>1.2594166666666666</v>
      </c>
      <c r="R2444" s="10">
        <f t="shared" si="194"/>
        <v>81.252688172043008</v>
      </c>
      <c r="S2444" t="s">
        <v>8298</v>
      </c>
      <c r="T2444" t="s">
        <v>8337</v>
      </c>
      <c r="U2444" t="s">
        <v>8353</v>
      </c>
    </row>
    <row r="2445" spans="1:21" ht="58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s="6">
        <f t="shared" si="190"/>
        <v>41836.291921296295</v>
      </c>
      <c r="L2445" s="6">
        <f t="shared" si="191"/>
        <v>41866.291921296295</v>
      </c>
      <c r="M2445" s="15">
        <f t="shared" si="192"/>
        <v>2014</v>
      </c>
      <c r="N2445" t="b">
        <v>0</v>
      </c>
      <c r="O2445">
        <v>311</v>
      </c>
      <c r="P2445" t="b">
        <v>1</v>
      </c>
      <c r="Q2445" s="8">
        <f t="shared" si="193"/>
        <v>2.0251494999999999</v>
      </c>
      <c r="R2445" s="10">
        <f t="shared" si="194"/>
        <v>130.23469453376205</v>
      </c>
      <c r="S2445" t="s">
        <v>8298</v>
      </c>
      <c r="T2445" t="s">
        <v>8337</v>
      </c>
      <c r="U2445" t="s">
        <v>8353</v>
      </c>
    </row>
    <row r="2446" spans="1:21" ht="43.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s="6">
        <f t="shared" si="190"/>
        <v>42485.42119212963</v>
      </c>
      <c r="L2446" s="6">
        <f t="shared" si="191"/>
        <v>42515.42119212963</v>
      </c>
      <c r="M2446" s="15">
        <f t="shared" si="192"/>
        <v>2016</v>
      </c>
      <c r="N2446" t="b">
        <v>0</v>
      </c>
      <c r="O2446">
        <v>61</v>
      </c>
      <c r="P2446" t="b">
        <v>1</v>
      </c>
      <c r="Q2446" s="8">
        <f t="shared" si="193"/>
        <v>1.0860000000000001</v>
      </c>
      <c r="R2446" s="10">
        <f t="shared" si="194"/>
        <v>53.409836065573771</v>
      </c>
      <c r="S2446" t="s">
        <v>8298</v>
      </c>
      <c r="T2446" t="s">
        <v>8337</v>
      </c>
      <c r="U2446" t="s">
        <v>8353</v>
      </c>
    </row>
    <row r="2447" spans="1:21" ht="58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s="6">
        <f t="shared" si="190"/>
        <v>42242.856724537036</v>
      </c>
      <c r="L2447" s="6">
        <f t="shared" si="191"/>
        <v>42272.856724537036</v>
      </c>
      <c r="M2447" s="15">
        <f t="shared" si="192"/>
        <v>2015</v>
      </c>
      <c r="N2447" t="b">
        <v>0</v>
      </c>
      <c r="O2447">
        <v>115</v>
      </c>
      <c r="P2447" t="b">
        <v>1</v>
      </c>
      <c r="Q2447" s="8">
        <f t="shared" si="193"/>
        <v>1.728</v>
      </c>
      <c r="R2447" s="10">
        <f t="shared" si="194"/>
        <v>75.130434782608702</v>
      </c>
      <c r="S2447" t="s">
        <v>8298</v>
      </c>
      <c r="T2447" t="s">
        <v>8337</v>
      </c>
      <c r="U2447" t="s">
        <v>8353</v>
      </c>
    </row>
    <row r="2448" spans="1:21" ht="58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s="6">
        <f t="shared" si="190"/>
        <v>42670.269340277773</v>
      </c>
      <c r="L2448" s="6">
        <f t="shared" si="191"/>
        <v>42700.311006944445</v>
      </c>
      <c r="M2448" s="15">
        <f t="shared" si="192"/>
        <v>2016</v>
      </c>
      <c r="N2448" t="b">
        <v>0</v>
      </c>
      <c r="O2448">
        <v>111</v>
      </c>
      <c r="P2448" t="b">
        <v>1</v>
      </c>
      <c r="Q2448" s="8">
        <f t="shared" si="193"/>
        <v>1.6798</v>
      </c>
      <c r="R2448" s="10">
        <f t="shared" si="194"/>
        <v>75.666666666666671</v>
      </c>
      <c r="S2448" t="s">
        <v>8298</v>
      </c>
      <c r="T2448" t="s">
        <v>8337</v>
      </c>
      <c r="U2448" t="s">
        <v>8353</v>
      </c>
    </row>
    <row r="2449" spans="1:21" ht="58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s="6">
        <f t="shared" si="190"/>
        <v>42654.13649305555</v>
      </c>
      <c r="L2449" s="6">
        <f t="shared" si="191"/>
        <v>42685.833333333336</v>
      </c>
      <c r="M2449" s="15">
        <f t="shared" si="192"/>
        <v>2016</v>
      </c>
      <c r="N2449" t="b">
        <v>0</v>
      </c>
      <c r="O2449">
        <v>337</v>
      </c>
      <c r="P2449" t="b">
        <v>1</v>
      </c>
      <c r="Q2449" s="8">
        <f t="shared" si="193"/>
        <v>4.2720000000000002</v>
      </c>
      <c r="R2449" s="10">
        <f t="shared" si="194"/>
        <v>31.691394658753708</v>
      </c>
      <c r="S2449" t="s">
        <v>8298</v>
      </c>
      <c r="T2449" t="s">
        <v>8337</v>
      </c>
      <c r="U2449" t="s">
        <v>8353</v>
      </c>
    </row>
    <row r="2450" spans="1:21" ht="58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s="6">
        <f t="shared" si="190"/>
        <v>42606.982789351845</v>
      </c>
      <c r="L2450" s="6">
        <f t="shared" si="191"/>
        <v>42612.9</v>
      </c>
      <c r="M2450" s="15">
        <f t="shared" si="192"/>
        <v>2016</v>
      </c>
      <c r="N2450" t="b">
        <v>0</v>
      </c>
      <c r="O2450">
        <v>9</v>
      </c>
      <c r="P2450" t="b">
        <v>1</v>
      </c>
      <c r="Q2450" s="8">
        <f t="shared" si="193"/>
        <v>1.075</v>
      </c>
      <c r="R2450" s="10">
        <f t="shared" si="194"/>
        <v>47.777777777777779</v>
      </c>
      <c r="S2450" t="s">
        <v>8298</v>
      </c>
      <c r="T2450" t="s">
        <v>8337</v>
      </c>
      <c r="U2450" t="s">
        <v>8353</v>
      </c>
    </row>
    <row r="2451" spans="1:21" ht="43.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s="6">
        <f t="shared" si="190"/>
        <v>41942.809201388889</v>
      </c>
      <c r="L2451" s="6">
        <f t="shared" si="191"/>
        <v>41972.850868055553</v>
      </c>
      <c r="M2451" s="15">
        <f t="shared" si="192"/>
        <v>2014</v>
      </c>
      <c r="N2451" t="b">
        <v>0</v>
      </c>
      <c r="O2451">
        <v>120</v>
      </c>
      <c r="P2451" t="b">
        <v>1</v>
      </c>
      <c r="Q2451" s="8">
        <f t="shared" si="193"/>
        <v>1.08</v>
      </c>
      <c r="R2451" s="10">
        <f t="shared" si="194"/>
        <v>90</v>
      </c>
      <c r="S2451" t="s">
        <v>8298</v>
      </c>
      <c r="T2451" t="s">
        <v>8337</v>
      </c>
      <c r="U2451" t="s">
        <v>8353</v>
      </c>
    </row>
    <row r="2452" spans="1:21" ht="43.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s="6">
        <f t="shared" si="190"/>
        <v>41901.739074074074</v>
      </c>
      <c r="L2452" s="6">
        <f t="shared" si="191"/>
        <v>41939.799305555549</v>
      </c>
      <c r="M2452" s="15">
        <f t="shared" si="192"/>
        <v>2014</v>
      </c>
      <c r="N2452" t="b">
        <v>0</v>
      </c>
      <c r="O2452">
        <v>102</v>
      </c>
      <c r="P2452" t="b">
        <v>1</v>
      </c>
      <c r="Q2452" s="8">
        <f t="shared" si="193"/>
        <v>1.0153353333333335</v>
      </c>
      <c r="R2452" s="10">
        <f t="shared" si="194"/>
        <v>149.31401960784314</v>
      </c>
      <c r="S2452" t="s">
        <v>8298</v>
      </c>
      <c r="T2452" t="s">
        <v>8337</v>
      </c>
      <c r="U2452" t="s">
        <v>8353</v>
      </c>
    </row>
    <row r="2453" spans="1:21" ht="43.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s="6">
        <f t="shared" si="190"/>
        <v>42779.575115740743</v>
      </c>
      <c r="L2453" s="6">
        <f t="shared" si="191"/>
        <v>42799.575115740743</v>
      </c>
      <c r="M2453" s="15">
        <f t="shared" si="192"/>
        <v>2017</v>
      </c>
      <c r="N2453" t="b">
        <v>0</v>
      </c>
      <c r="O2453">
        <v>186</v>
      </c>
      <c r="P2453" t="b">
        <v>1</v>
      </c>
      <c r="Q2453" s="8">
        <f t="shared" si="193"/>
        <v>1.1545000000000001</v>
      </c>
      <c r="R2453" s="10">
        <f t="shared" si="194"/>
        <v>62.06989247311828</v>
      </c>
      <c r="S2453" t="s">
        <v>8298</v>
      </c>
      <c r="T2453" t="s">
        <v>8337</v>
      </c>
      <c r="U2453" t="s">
        <v>8353</v>
      </c>
    </row>
    <row r="2454" spans="1:21" ht="43.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s="6">
        <f t="shared" si="190"/>
        <v>42338.510416666664</v>
      </c>
      <c r="L2454" s="6">
        <f t="shared" si="191"/>
        <v>42367.624999999993</v>
      </c>
      <c r="M2454" s="15">
        <f t="shared" si="192"/>
        <v>2015</v>
      </c>
      <c r="N2454" t="b">
        <v>0</v>
      </c>
      <c r="O2454">
        <v>15</v>
      </c>
      <c r="P2454" t="b">
        <v>1</v>
      </c>
      <c r="Q2454" s="8">
        <f t="shared" si="193"/>
        <v>1.335</v>
      </c>
      <c r="R2454" s="10">
        <f t="shared" si="194"/>
        <v>53.4</v>
      </c>
      <c r="S2454" t="s">
        <v>8298</v>
      </c>
      <c r="T2454" t="s">
        <v>8337</v>
      </c>
      <c r="U2454" t="s">
        <v>8353</v>
      </c>
    </row>
    <row r="2455" spans="1:21" ht="43.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s="6">
        <f t="shared" si="190"/>
        <v>42738.358900462961</v>
      </c>
      <c r="L2455" s="6">
        <f t="shared" si="191"/>
        <v>42768.358900462961</v>
      </c>
      <c r="M2455" s="15">
        <f t="shared" si="192"/>
        <v>2017</v>
      </c>
      <c r="N2455" t="b">
        <v>0</v>
      </c>
      <c r="O2455">
        <v>67</v>
      </c>
      <c r="P2455" t="b">
        <v>1</v>
      </c>
      <c r="Q2455" s="8">
        <f t="shared" si="193"/>
        <v>1.5469999999999999</v>
      </c>
      <c r="R2455" s="10">
        <f t="shared" si="194"/>
        <v>69.268656716417908</v>
      </c>
      <c r="S2455" t="s">
        <v>8298</v>
      </c>
      <c r="T2455" t="s">
        <v>8337</v>
      </c>
      <c r="U2455" t="s">
        <v>8353</v>
      </c>
    </row>
    <row r="2456" spans="1:21" ht="43.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s="6">
        <f t="shared" si="190"/>
        <v>42769.868148148147</v>
      </c>
      <c r="L2456" s="6">
        <f t="shared" si="191"/>
        <v>42804.868148148147</v>
      </c>
      <c r="M2456" s="15">
        <f t="shared" si="192"/>
        <v>2017</v>
      </c>
      <c r="N2456" t="b">
        <v>0</v>
      </c>
      <c r="O2456">
        <v>130</v>
      </c>
      <c r="P2456" t="b">
        <v>1</v>
      </c>
      <c r="Q2456" s="8">
        <f t="shared" si="193"/>
        <v>1.0084571428571429</v>
      </c>
      <c r="R2456" s="10">
        <f t="shared" si="194"/>
        <v>271.50769230769231</v>
      </c>
      <c r="S2456" t="s">
        <v>8298</v>
      </c>
      <c r="T2456" t="s">
        <v>8337</v>
      </c>
      <c r="U2456" t="s">
        <v>8353</v>
      </c>
    </row>
    <row r="2457" spans="1:21" ht="43.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s="6">
        <f t="shared" si="190"/>
        <v>42452.448495370372</v>
      </c>
      <c r="L2457" s="6">
        <f t="shared" si="191"/>
        <v>42480.448495370372</v>
      </c>
      <c r="M2457" s="15">
        <f t="shared" si="192"/>
        <v>2016</v>
      </c>
      <c r="N2457" t="b">
        <v>0</v>
      </c>
      <c r="O2457">
        <v>16</v>
      </c>
      <c r="P2457" t="b">
        <v>1</v>
      </c>
      <c r="Q2457" s="8">
        <f t="shared" si="193"/>
        <v>1.82</v>
      </c>
      <c r="R2457" s="10">
        <f t="shared" si="194"/>
        <v>34.125</v>
      </c>
      <c r="S2457" t="s">
        <v>8298</v>
      </c>
      <c r="T2457" t="s">
        <v>8337</v>
      </c>
      <c r="U2457" t="s">
        <v>8353</v>
      </c>
    </row>
    <row r="2458" spans="1:21" ht="43.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s="6">
        <f t="shared" si="190"/>
        <v>42761.627766203703</v>
      </c>
      <c r="L2458" s="6">
        <f t="shared" si="191"/>
        <v>42791.627766203703</v>
      </c>
      <c r="M2458" s="15">
        <f t="shared" si="192"/>
        <v>2017</v>
      </c>
      <c r="N2458" t="b">
        <v>0</v>
      </c>
      <c r="O2458">
        <v>67</v>
      </c>
      <c r="P2458" t="b">
        <v>1</v>
      </c>
      <c r="Q2458" s="8">
        <f t="shared" si="193"/>
        <v>1.8086666666666666</v>
      </c>
      <c r="R2458" s="10">
        <f t="shared" si="194"/>
        <v>40.492537313432834</v>
      </c>
      <c r="S2458" t="s">
        <v>8298</v>
      </c>
      <c r="T2458" t="s">
        <v>8337</v>
      </c>
      <c r="U2458" t="s">
        <v>8353</v>
      </c>
    </row>
    <row r="2459" spans="1:21" ht="43.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s="6">
        <f t="shared" si="190"/>
        <v>42423.269166666665</v>
      </c>
      <c r="L2459" s="6">
        <f t="shared" si="191"/>
        <v>42453.227500000001</v>
      </c>
      <c r="M2459" s="15">
        <f t="shared" si="192"/>
        <v>2016</v>
      </c>
      <c r="N2459" t="b">
        <v>0</v>
      </c>
      <c r="O2459">
        <v>124</v>
      </c>
      <c r="P2459" t="b">
        <v>1</v>
      </c>
      <c r="Q2459" s="8">
        <f t="shared" si="193"/>
        <v>1.0230434782608695</v>
      </c>
      <c r="R2459" s="10">
        <f t="shared" si="194"/>
        <v>189.75806451612902</v>
      </c>
      <c r="S2459" t="s">
        <v>8298</v>
      </c>
      <c r="T2459" t="s">
        <v>8337</v>
      </c>
      <c r="U2459" t="s">
        <v>8353</v>
      </c>
    </row>
    <row r="2460" spans="1:21" ht="58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s="6">
        <f t="shared" si="190"/>
        <v>42495.538402777776</v>
      </c>
      <c r="L2460" s="6">
        <f t="shared" si="191"/>
        <v>42530.458333333336</v>
      </c>
      <c r="M2460" s="15">
        <f t="shared" si="192"/>
        <v>2016</v>
      </c>
      <c r="N2460" t="b">
        <v>0</v>
      </c>
      <c r="O2460">
        <v>80</v>
      </c>
      <c r="P2460" t="b">
        <v>1</v>
      </c>
      <c r="Q2460" s="8">
        <f t="shared" si="193"/>
        <v>1.1017999999999999</v>
      </c>
      <c r="R2460" s="10">
        <f t="shared" si="194"/>
        <v>68.862499999999997</v>
      </c>
      <c r="S2460" t="s">
        <v>8298</v>
      </c>
      <c r="T2460" t="s">
        <v>8337</v>
      </c>
      <c r="U2460" t="s">
        <v>8353</v>
      </c>
    </row>
    <row r="2461" spans="1:21" ht="58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s="6">
        <f t="shared" si="190"/>
        <v>42407.304224537038</v>
      </c>
      <c r="L2461" s="6">
        <f t="shared" si="191"/>
        <v>42452.262557870366</v>
      </c>
      <c r="M2461" s="15">
        <f t="shared" si="192"/>
        <v>2016</v>
      </c>
      <c r="N2461" t="b">
        <v>0</v>
      </c>
      <c r="O2461">
        <v>282</v>
      </c>
      <c r="P2461" t="b">
        <v>1</v>
      </c>
      <c r="Q2461" s="8">
        <f t="shared" si="193"/>
        <v>1.0225</v>
      </c>
      <c r="R2461" s="10">
        <f t="shared" si="194"/>
        <v>108.77659574468085</v>
      </c>
      <c r="S2461" t="s">
        <v>8298</v>
      </c>
      <c r="T2461" t="s">
        <v>8337</v>
      </c>
      <c r="U2461" t="s">
        <v>8353</v>
      </c>
    </row>
    <row r="2462" spans="1:21" ht="43.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s="6">
        <f t="shared" si="190"/>
        <v>42703.853784722225</v>
      </c>
      <c r="L2462" s="6">
        <f t="shared" si="191"/>
        <v>42737.845138888886</v>
      </c>
      <c r="M2462" s="15">
        <f t="shared" si="192"/>
        <v>2016</v>
      </c>
      <c r="N2462" t="b">
        <v>0</v>
      </c>
      <c r="O2462">
        <v>68</v>
      </c>
      <c r="P2462" t="b">
        <v>1</v>
      </c>
      <c r="Q2462" s="8">
        <f t="shared" si="193"/>
        <v>1.0078823529411765</v>
      </c>
      <c r="R2462" s="10">
        <f t="shared" si="194"/>
        <v>125.98529411764706</v>
      </c>
      <c r="S2462" t="s">
        <v>8298</v>
      </c>
      <c r="T2462" t="s">
        <v>8337</v>
      </c>
      <c r="U2462" t="s">
        <v>8353</v>
      </c>
    </row>
    <row r="2463" spans="1:21" ht="43.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s="6">
        <f t="shared" si="190"/>
        <v>40783.679363425923</v>
      </c>
      <c r="L2463" s="6">
        <f t="shared" si="191"/>
        <v>40816.791666666664</v>
      </c>
      <c r="M2463" s="15">
        <f t="shared" si="192"/>
        <v>2011</v>
      </c>
      <c r="N2463" t="b">
        <v>0</v>
      </c>
      <c r="O2463">
        <v>86</v>
      </c>
      <c r="P2463" t="b">
        <v>1</v>
      </c>
      <c r="Q2463" s="8">
        <f t="shared" si="193"/>
        <v>1.038</v>
      </c>
      <c r="R2463" s="10">
        <f t="shared" si="194"/>
        <v>90.523255813953483</v>
      </c>
      <c r="S2463" t="s">
        <v>8279</v>
      </c>
      <c r="T2463" t="s">
        <v>8326</v>
      </c>
      <c r="U2463" t="s">
        <v>8330</v>
      </c>
    </row>
    <row r="2464" spans="1:21" ht="43.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s="6">
        <f t="shared" si="190"/>
        <v>41088.852962962963</v>
      </c>
      <c r="L2464" s="6">
        <f t="shared" si="191"/>
        <v>41108.852962962963</v>
      </c>
      <c r="M2464" s="15">
        <f t="shared" si="192"/>
        <v>2012</v>
      </c>
      <c r="N2464" t="b">
        <v>0</v>
      </c>
      <c r="O2464">
        <v>115</v>
      </c>
      <c r="P2464" t="b">
        <v>1</v>
      </c>
      <c r="Q2464" s="8">
        <f t="shared" si="193"/>
        <v>1.1070833333333334</v>
      </c>
      <c r="R2464" s="10">
        <f t="shared" si="194"/>
        <v>28.880434782608695</v>
      </c>
      <c r="S2464" t="s">
        <v>8279</v>
      </c>
      <c r="T2464" t="s">
        <v>8326</v>
      </c>
      <c r="U2464" t="s">
        <v>8330</v>
      </c>
    </row>
    <row r="2465" spans="1:21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s="6">
        <f t="shared" si="190"/>
        <v>41340.778067129628</v>
      </c>
      <c r="L2465" s="6">
        <f t="shared" si="191"/>
        <v>41380.458333333328</v>
      </c>
      <c r="M2465" s="15">
        <f t="shared" si="192"/>
        <v>2013</v>
      </c>
      <c r="N2465" t="b">
        <v>0</v>
      </c>
      <c r="O2465">
        <v>75</v>
      </c>
      <c r="P2465" t="b">
        <v>1</v>
      </c>
      <c r="Q2465" s="8">
        <f t="shared" si="193"/>
        <v>1.1625000000000001</v>
      </c>
      <c r="R2465" s="10">
        <f t="shared" si="194"/>
        <v>31</v>
      </c>
      <c r="S2465" t="s">
        <v>8279</v>
      </c>
      <c r="T2465" t="s">
        <v>8326</v>
      </c>
      <c r="U2465" t="s">
        <v>8330</v>
      </c>
    </row>
    <row r="2466" spans="1:21" ht="43.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s="6">
        <f t="shared" si="190"/>
        <v>42248.567094907405</v>
      </c>
      <c r="L2466" s="6">
        <f t="shared" si="191"/>
        <v>42277.478472222218</v>
      </c>
      <c r="M2466" s="15">
        <f t="shared" si="192"/>
        <v>2015</v>
      </c>
      <c r="N2466" t="b">
        <v>0</v>
      </c>
      <c r="O2466">
        <v>43</v>
      </c>
      <c r="P2466" t="b">
        <v>1</v>
      </c>
      <c r="Q2466" s="8">
        <f t="shared" si="193"/>
        <v>1.111</v>
      </c>
      <c r="R2466" s="10">
        <f t="shared" si="194"/>
        <v>51.674418604651166</v>
      </c>
      <c r="S2466" t="s">
        <v>8279</v>
      </c>
      <c r="T2466" t="s">
        <v>8326</v>
      </c>
      <c r="U2466" t="s">
        <v>8330</v>
      </c>
    </row>
    <row r="2467" spans="1:21" ht="43.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s="6">
        <f t="shared" si="190"/>
        <v>41145.385972222219</v>
      </c>
      <c r="L2467" s="6">
        <f t="shared" si="191"/>
        <v>41175.385972222219</v>
      </c>
      <c r="M2467" s="15">
        <f t="shared" si="192"/>
        <v>2012</v>
      </c>
      <c r="N2467" t="b">
        <v>0</v>
      </c>
      <c r="O2467">
        <v>48</v>
      </c>
      <c r="P2467" t="b">
        <v>1</v>
      </c>
      <c r="Q2467" s="8">
        <f t="shared" si="193"/>
        <v>1.8014285714285714</v>
      </c>
      <c r="R2467" s="10">
        <f t="shared" si="194"/>
        <v>26.270833333333332</v>
      </c>
      <c r="S2467" t="s">
        <v>8279</v>
      </c>
      <c r="T2467" t="s">
        <v>8326</v>
      </c>
      <c r="U2467" t="s">
        <v>8330</v>
      </c>
    </row>
    <row r="2468" spans="1:21" ht="43.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s="6">
        <f t="shared" si="190"/>
        <v>41372.769131944442</v>
      </c>
      <c r="L2468" s="6">
        <f t="shared" si="191"/>
        <v>41402.769131944442</v>
      </c>
      <c r="M2468" s="15">
        <f t="shared" si="192"/>
        <v>2013</v>
      </c>
      <c r="N2468" t="b">
        <v>0</v>
      </c>
      <c r="O2468">
        <v>52</v>
      </c>
      <c r="P2468" t="b">
        <v>1</v>
      </c>
      <c r="Q2468" s="8">
        <f t="shared" si="193"/>
        <v>1</v>
      </c>
      <c r="R2468" s="10">
        <f t="shared" si="194"/>
        <v>48.07692307692308</v>
      </c>
      <c r="S2468" t="s">
        <v>8279</v>
      </c>
      <c r="T2468" t="s">
        <v>8326</v>
      </c>
      <c r="U2468" t="s">
        <v>8330</v>
      </c>
    </row>
    <row r="2469" spans="1:21" ht="43.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s="6">
        <f t="shared" si="190"/>
        <v>41025.540868055556</v>
      </c>
      <c r="L2469" s="6">
        <f t="shared" si="191"/>
        <v>41039.375</v>
      </c>
      <c r="M2469" s="15">
        <f t="shared" si="192"/>
        <v>2012</v>
      </c>
      <c r="N2469" t="b">
        <v>0</v>
      </c>
      <c r="O2469">
        <v>43</v>
      </c>
      <c r="P2469" t="b">
        <v>1</v>
      </c>
      <c r="Q2469" s="8">
        <f t="shared" si="193"/>
        <v>1.1850000000000001</v>
      </c>
      <c r="R2469" s="10">
        <f t="shared" si="194"/>
        <v>27.558139534883722</v>
      </c>
      <c r="S2469" t="s">
        <v>8279</v>
      </c>
      <c r="T2469" t="s">
        <v>8326</v>
      </c>
      <c r="U2469" t="s">
        <v>8330</v>
      </c>
    </row>
    <row r="2470" spans="1:21" ht="43.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s="6">
        <f t="shared" si="190"/>
        <v>41173.820844907408</v>
      </c>
      <c r="L2470" s="6">
        <f t="shared" si="191"/>
        <v>41209.875</v>
      </c>
      <c r="M2470" s="15">
        <f t="shared" si="192"/>
        <v>2012</v>
      </c>
      <c r="N2470" t="b">
        <v>0</v>
      </c>
      <c r="O2470">
        <v>58</v>
      </c>
      <c r="P2470" t="b">
        <v>1</v>
      </c>
      <c r="Q2470" s="8">
        <f t="shared" si="193"/>
        <v>1.0721700000000001</v>
      </c>
      <c r="R2470" s="10">
        <f t="shared" si="194"/>
        <v>36.97137931034483</v>
      </c>
      <c r="S2470" t="s">
        <v>8279</v>
      </c>
      <c r="T2470" t="s">
        <v>8326</v>
      </c>
      <c r="U2470" t="s">
        <v>8330</v>
      </c>
    </row>
    <row r="2471" spans="1:21" ht="43.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s="6">
        <f t="shared" si="190"/>
        <v>40557.096400462957</v>
      </c>
      <c r="L2471" s="6">
        <f t="shared" si="191"/>
        <v>40582.096400462957</v>
      </c>
      <c r="M2471" s="15">
        <f t="shared" si="192"/>
        <v>2011</v>
      </c>
      <c r="N2471" t="b">
        <v>0</v>
      </c>
      <c r="O2471">
        <v>47</v>
      </c>
      <c r="P2471" t="b">
        <v>1</v>
      </c>
      <c r="Q2471" s="8">
        <f t="shared" si="193"/>
        <v>1.1366666666666667</v>
      </c>
      <c r="R2471" s="10">
        <f t="shared" si="194"/>
        <v>29.021276595744681</v>
      </c>
      <c r="S2471" t="s">
        <v>8279</v>
      </c>
      <c r="T2471" t="s">
        <v>8326</v>
      </c>
      <c r="U2471" t="s">
        <v>8330</v>
      </c>
    </row>
    <row r="2472" spans="1:21" ht="43.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s="6">
        <f t="shared" si="190"/>
        <v>41022.741377314815</v>
      </c>
      <c r="L2472" s="6">
        <f t="shared" si="191"/>
        <v>41052.741377314815</v>
      </c>
      <c r="M2472" s="15">
        <f t="shared" si="192"/>
        <v>2012</v>
      </c>
      <c r="N2472" t="b">
        <v>0</v>
      </c>
      <c r="O2472">
        <v>36</v>
      </c>
      <c r="P2472" t="b">
        <v>1</v>
      </c>
      <c r="Q2472" s="8">
        <f t="shared" si="193"/>
        <v>1.0316400000000001</v>
      </c>
      <c r="R2472" s="10">
        <f t="shared" si="194"/>
        <v>28.65666666666667</v>
      </c>
      <c r="S2472" t="s">
        <v>8279</v>
      </c>
      <c r="T2472" t="s">
        <v>8326</v>
      </c>
      <c r="U2472" t="s">
        <v>8330</v>
      </c>
    </row>
    <row r="2473" spans="1:21" ht="58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s="6">
        <f t="shared" si="190"/>
        <v>40893.659629629627</v>
      </c>
      <c r="L2473" s="6">
        <f t="shared" si="191"/>
        <v>40933.659629629627</v>
      </c>
      <c r="M2473" s="15">
        <f t="shared" si="192"/>
        <v>2011</v>
      </c>
      <c r="N2473" t="b">
        <v>0</v>
      </c>
      <c r="O2473">
        <v>17</v>
      </c>
      <c r="P2473" t="b">
        <v>1</v>
      </c>
      <c r="Q2473" s="8">
        <f t="shared" si="193"/>
        <v>1.28</v>
      </c>
      <c r="R2473" s="10">
        <f t="shared" si="194"/>
        <v>37.647058823529413</v>
      </c>
      <c r="S2473" t="s">
        <v>8279</v>
      </c>
      <c r="T2473" t="s">
        <v>8326</v>
      </c>
      <c r="U2473" t="s">
        <v>8330</v>
      </c>
    </row>
    <row r="2474" spans="1:21" ht="58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s="6">
        <f t="shared" si="190"/>
        <v>40353.782175925924</v>
      </c>
      <c r="L2474" s="6">
        <f t="shared" si="191"/>
        <v>40424.710416666661</v>
      </c>
      <c r="M2474" s="15">
        <f t="shared" si="192"/>
        <v>2010</v>
      </c>
      <c r="N2474" t="b">
        <v>0</v>
      </c>
      <c r="O2474">
        <v>104</v>
      </c>
      <c r="P2474" t="b">
        <v>1</v>
      </c>
      <c r="Q2474" s="8">
        <f t="shared" si="193"/>
        <v>1.3576026666666667</v>
      </c>
      <c r="R2474" s="10">
        <f t="shared" si="194"/>
        <v>97.904038461538462</v>
      </c>
      <c r="S2474" t="s">
        <v>8279</v>
      </c>
      <c r="T2474" t="s">
        <v>8326</v>
      </c>
      <c r="U2474" t="s">
        <v>8330</v>
      </c>
    </row>
    <row r="2475" spans="1:21" ht="43.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s="6">
        <f t="shared" si="190"/>
        <v>41193.415150462963</v>
      </c>
      <c r="L2475" s="6">
        <f t="shared" si="191"/>
        <v>41223.456817129627</v>
      </c>
      <c r="M2475" s="15">
        <f t="shared" si="192"/>
        <v>2012</v>
      </c>
      <c r="N2475" t="b">
        <v>0</v>
      </c>
      <c r="O2475">
        <v>47</v>
      </c>
      <c r="P2475" t="b">
        <v>1</v>
      </c>
      <c r="Q2475" s="8">
        <f t="shared" si="193"/>
        <v>1</v>
      </c>
      <c r="R2475" s="10">
        <f t="shared" si="194"/>
        <v>42.553191489361701</v>
      </c>
      <c r="S2475" t="s">
        <v>8279</v>
      </c>
      <c r="T2475" t="s">
        <v>8326</v>
      </c>
      <c r="U2475" t="s">
        <v>8330</v>
      </c>
    </row>
    <row r="2476" spans="1:21" ht="58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s="6">
        <f t="shared" si="190"/>
        <v>40416.67796296296</v>
      </c>
      <c r="L2476" s="6">
        <f t="shared" si="191"/>
        <v>40461.67796296296</v>
      </c>
      <c r="M2476" s="15">
        <f t="shared" si="192"/>
        <v>2010</v>
      </c>
      <c r="N2476" t="b">
        <v>0</v>
      </c>
      <c r="O2476">
        <v>38</v>
      </c>
      <c r="P2476" t="b">
        <v>1</v>
      </c>
      <c r="Q2476" s="8">
        <f t="shared" si="193"/>
        <v>1.0000360000000001</v>
      </c>
      <c r="R2476" s="10">
        <f t="shared" si="194"/>
        <v>131.58368421052631</v>
      </c>
      <c r="S2476" t="s">
        <v>8279</v>
      </c>
      <c r="T2476" t="s">
        <v>8326</v>
      </c>
      <c r="U2476" t="s">
        <v>8330</v>
      </c>
    </row>
    <row r="2477" spans="1:21" ht="29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s="6">
        <f t="shared" si="190"/>
        <v>40309.954340277771</v>
      </c>
      <c r="L2477" s="6">
        <f t="shared" si="191"/>
        <v>40369.583333333328</v>
      </c>
      <c r="M2477" s="15">
        <f t="shared" si="192"/>
        <v>2010</v>
      </c>
      <c r="N2477" t="b">
        <v>0</v>
      </c>
      <c r="O2477">
        <v>81</v>
      </c>
      <c r="P2477" t="b">
        <v>1</v>
      </c>
      <c r="Q2477" s="8">
        <f t="shared" si="193"/>
        <v>1.0471999999999999</v>
      </c>
      <c r="R2477" s="10">
        <f t="shared" si="194"/>
        <v>32.320987654320987</v>
      </c>
      <c r="S2477" t="s">
        <v>8279</v>
      </c>
      <c r="T2477" t="s">
        <v>8326</v>
      </c>
      <c r="U2477" t="s">
        <v>8330</v>
      </c>
    </row>
    <row r="2478" spans="1:21" ht="43.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s="6">
        <f t="shared" si="190"/>
        <v>41912.995023148142</v>
      </c>
      <c r="L2478" s="6">
        <f t="shared" si="191"/>
        <v>41946.036689814813</v>
      </c>
      <c r="M2478" s="15">
        <f t="shared" si="192"/>
        <v>2014</v>
      </c>
      <c r="N2478" t="b">
        <v>0</v>
      </c>
      <c r="O2478">
        <v>55</v>
      </c>
      <c r="P2478" t="b">
        <v>1</v>
      </c>
      <c r="Q2478" s="8">
        <f t="shared" si="193"/>
        <v>1.050225</v>
      </c>
      <c r="R2478" s="10">
        <f t="shared" si="194"/>
        <v>61.103999999999999</v>
      </c>
      <c r="S2478" t="s">
        <v>8279</v>
      </c>
      <c r="T2478" t="s">
        <v>8326</v>
      </c>
      <c r="U2478" t="s">
        <v>8330</v>
      </c>
    </row>
    <row r="2479" spans="1:21" ht="29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s="6">
        <f t="shared" si="190"/>
        <v>41088.358159722222</v>
      </c>
      <c r="L2479" s="6">
        <f t="shared" si="191"/>
        <v>41133.358159722222</v>
      </c>
      <c r="M2479" s="15">
        <f t="shared" si="192"/>
        <v>2012</v>
      </c>
      <c r="N2479" t="b">
        <v>0</v>
      </c>
      <c r="O2479">
        <v>41</v>
      </c>
      <c r="P2479" t="b">
        <v>1</v>
      </c>
      <c r="Q2479" s="8">
        <f t="shared" si="193"/>
        <v>1.7133333333333334</v>
      </c>
      <c r="R2479" s="10">
        <f t="shared" si="194"/>
        <v>31.341463414634145</v>
      </c>
      <c r="S2479" t="s">
        <v>8279</v>
      </c>
      <c r="T2479" t="s">
        <v>8326</v>
      </c>
      <c r="U2479" t="s">
        <v>8330</v>
      </c>
    </row>
    <row r="2480" spans="1:21" ht="43.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s="6">
        <f t="shared" si="190"/>
        <v>41257.617048611108</v>
      </c>
      <c r="L2480" s="6">
        <f t="shared" si="191"/>
        <v>41287.617048611108</v>
      </c>
      <c r="M2480" s="15">
        <f t="shared" si="192"/>
        <v>2012</v>
      </c>
      <c r="N2480" t="b">
        <v>0</v>
      </c>
      <c r="O2480">
        <v>79</v>
      </c>
      <c r="P2480" t="b">
        <v>1</v>
      </c>
      <c r="Q2480" s="8">
        <f t="shared" si="193"/>
        <v>1.2749999999999999</v>
      </c>
      <c r="R2480" s="10">
        <f t="shared" si="194"/>
        <v>129.1139240506329</v>
      </c>
      <c r="S2480" t="s">
        <v>8279</v>
      </c>
      <c r="T2480" t="s">
        <v>8326</v>
      </c>
      <c r="U2480" t="s">
        <v>8330</v>
      </c>
    </row>
    <row r="2481" spans="1:21" ht="29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s="6">
        <f t="shared" si="190"/>
        <v>41107.393449074072</v>
      </c>
      <c r="L2481" s="6">
        <f t="shared" si="191"/>
        <v>41117.75</v>
      </c>
      <c r="M2481" s="15">
        <f t="shared" si="192"/>
        <v>2012</v>
      </c>
      <c r="N2481" t="b">
        <v>0</v>
      </c>
      <c r="O2481">
        <v>16</v>
      </c>
      <c r="P2481" t="b">
        <v>1</v>
      </c>
      <c r="Q2481" s="8">
        <f t="shared" si="193"/>
        <v>1.3344333333333334</v>
      </c>
      <c r="R2481" s="10">
        <f t="shared" si="194"/>
        <v>25.020624999999999</v>
      </c>
      <c r="S2481" t="s">
        <v>8279</v>
      </c>
      <c r="T2481" t="s">
        <v>8326</v>
      </c>
      <c r="U2481" t="s">
        <v>8330</v>
      </c>
    </row>
    <row r="2482" spans="1:21" ht="43.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s="6">
        <f t="shared" si="190"/>
        <v>42227.602824074071</v>
      </c>
      <c r="L2482" s="6">
        <f t="shared" si="191"/>
        <v>42287.602824074071</v>
      </c>
      <c r="M2482" s="15">
        <f t="shared" si="192"/>
        <v>2015</v>
      </c>
      <c r="N2482" t="b">
        <v>0</v>
      </c>
      <c r="O2482">
        <v>8</v>
      </c>
      <c r="P2482" t="b">
        <v>1</v>
      </c>
      <c r="Q2482" s="8">
        <f t="shared" si="193"/>
        <v>1</v>
      </c>
      <c r="R2482" s="10">
        <f t="shared" si="194"/>
        <v>250</v>
      </c>
      <c r="S2482" t="s">
        <v>8279</v>
      </c>
      <c r="T2482" t="s">
        <v>8326</v>
      </c>
      <c r="U2482" t="s">
        <v>8330</v>
      </c>
    </row>
    <row r="2483" spans="1:21" ht="43.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s="6">
        <f t="shared" si="190"/>
        <v>40999.312592592592</v>
      </c>
      <c r="L2483" s="6">
        <f t="shared" si="191"/>
        <v>41029.312592592592</v>
      </c>
      <c r="M2483" s="15">
        <f t="shared" si="192"/>
        <v>2012</v>
      </c>
      <c r="N2483" t="b">
        <v>0</v>
      </c>
      <c r="O2483">
        <v>95</v>
      </c>
      <c r="P2483" t="b">
        <v>1</v>
      </c>
      <c r="Q2483" s="8">
        <f t="shared" si="193"/>
        <v>1.1291099999999998</v>
      </c>
      <c r="R2483" s="10">
        <f t="shared" si="194"/>
        <v>47.541473684210523</v>
      </c>
      <c r="S2483" t="s">
        <v>8279</v>
      </c>
      <c r="T2483" t="s">
        <v>8326</v>
      </c>
      <c r="U2483" t="s">
        <v>8330</v>
      </c>
    </row>
    <row r="2484" spans="1:21" ht="58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s="6">
        <f t="shared" si="190"/>
        <v>40711.448877314811</v>
      </c>
      <c r="L2484" s="6">
        <f t="shared" si="191"/>
        <v>40756.448877314811</v>
      </c>
      <c r="M2484" s="15">
        <f t="shared" si="192"/>
        <v>2011</v>
      </c>
      <c r="N2484" t="b">
        <v>0</v>
      </c>
      <c r="O2484">
        <v>25</v>
      </c>
      <c r="P2484" t="b">
        <v>1</v>
      </c>
      <c r="Q2484" s="8">
        <f t="shared" si="193"/>
        <v>1.0009999999999999</v>
      </c>
      <c r="R2484" s="10">
        <f t="shared" si="194"/>
        <v>40.04</v>
      </c>
      <c r="S2484" t="s">
        <v>8279</v>
      </c>
      <c r="T2484" t="s">
        <v>8326</v>
      </c>
      <c r="U2484" t="s">
        <v>8330</v>
      </c>
    </row>
    <row r="2485" spans="1:21" ht="43.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s="6">
        <f t="shared" si="190"/>
        <v>40970.416701388887</v>
      </c>
      <c r="L2485" s="6">
        <f t="shared" si="191"/>
        <v>41030.375034722216</v>
      </c>
      <c r="M2485" s="15">
        <f t="shared" si="192"/>
        <v>2012</v>
      </c>
      <c r="N2485" t="b">
        <v>0</v>
      </c>
      <c r="O2485">
        <v>19</v>
      </c>
      <c r="P2485" t="b">
        <v>1</v>
      </c>
      <c r="Q2485" s="8">
        <f t="shared" si="193"/>
        <v>1.1372727272727272</v>
      </c>
      <c r="R2485" s="10">
        <f t="shared" si="194"/>
        <v>65.84210526315789</v>
      </c>
      <c r="S2485" t="s">
        <v>8279</v>
      </c>
      <c r="T2485" t="s">
        <v>8326</v>
      </c>
      <c r="U2485" t="s">
        <v>8330</v>
      </c>
    </row>
    <row r="2486" spans="1:21" ht="58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s="6">
        <f t="shared" si="190"/>
        <v>40771.583368055552</v>
      </c>
      <c r="L2486" s="6">
        <f t="shared" si="191"/>
        <v>40801.583368055552</v>
      </c>
      <c r="M2486" s="15">
        <f t="shared" si="192"/>
        <v>2011</v>
      </c>
      <c r="N2486" t="b">
        <v>0</v>
      </c>
      <c r="O2486">
        <v>90</v>
      </c>
      <c r="P2486" t="b">
        <v>1</v>
      </c>
      <c r="Q2486" s="8">
        <f t="shared" si="193"/>
        <v>1.1931742857142855</v>
      </c>
      <c r="R2486" s="10">
        <f t="shared" si="194"/>
        <v>46.401222222222216</v>
      </c>
      <c r="S2486" t="s">
        <v>8279</v>
      </c>
      <c r="T2486" t="s">
        <v>8326</v>
      </c>
      <c r="U2486" t="s">
        <v>8330</v>
      </c>
    </row>
    <row r="2487" spans="1:21" ht="58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s="6">
        <f t="shared" si="190"/>
        <v>40793.665266203701</v>
      </c>
      <c r="L2487" s="6">
        <f t="shared" si="191"/>
        <v>40828.665266203701</v>
      </c>
      <c r="M2487" s="15">
        <f t="shared" si="192"/>
        <v>2011</v>
      </c>
      <c r="N2487" t="b">
        <v>0</v>
      </c>
      <c r="O2487">
        <v>41</v>
      </c>
      <c r="P2487" t="b">
        <v>1</v>
      </c>
      <c r="Q2487" s="8">
        <f t="shared" si="193"/>
        <v>1.0325</v>
      </c>
      <c r="R2487" s="10">
        <f t="shared" si="194"/>
        <v>50.365853658536587</v>
      </c>
      <c r="S2487" t="s">
        <v>8279</v>
      </c>
      <c r="T2487" t="s">
        <v>8326</v>
      </c>
      <c r="U2487" t="s">
        <v>8330</v>
      </c>
    </row>
    <row r="2488" spans="1:21" ht="43.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s="6">
        <f t="shared" si="190"/>
        <v>40991.374722222223</v>
      </c>
      <c r="L2488" s="6">
        <f t="shared" si="191"/>
        <v>41021.374722222223</v>
      </c>
      <c r="M2488" s="15">
        <f t="shared" si="192"/>
        <v>2012</v>
      </c>
      <c r="N2488" t="b">
        <v>0</v>
      </c>
      <c r="O2488">
        <v>30</v>
      </c>
      <c r="P2488" t="b">
        <v>1</v>
      </c>
      <c r="Q2488" s="8">
        <f t="shared" si="193"/>
        <v>2.6566666666666667</v>
      </c>
      <c r="R2488" s="10">
        <f t="shared" si="194"/>
        <v>26.566666666666666</v>
      </c>
      <c r="S2488" t="s">
        <v>8279</v>
      </c>
      <c r="T2488" t="s">
        <v>8326</v>
      </c>
      <c r="U2488" t="s">
        <v>8330</v>
      </c>
    </row>
    <row r="2489" spans="1:21" ht="43.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s="6">
        <f t="shared" si="190"/>
        <v>41025.749965277777</v>
      </c>
      <c r="L2489" s="6">
        <f t="shared" si="191"/>
        <v>41055.749965277777</v>
      </c>
      <c r="M2489" s="15">
        <f t="shared" si="192"/>
        <v>2012</v>
      </c>
      <c r="N2489" t="b">
        <v>0</v>
      </c>
      <c r="O2489">
        <v>38</v>
      </c>
      <c r="P2489" t="b">
        <v>1</v>
      </c>
      <c r="Q2489" s="8">
        <f t="shared" si="193"/>
        <v>1.0005066666666667</v>
      </c>
      <c r="R2489" s="10">
        <f t="shared" si="194"/>
        <v>39.493684210526318</v>
      </c>
      <c r="S2489" t="s">
        <v>8279</v>
      </c>
      <c r="T2489" t="s">
        <v>8326</v>
      </c>
      <c r="U2489" t="s">
        <v>8330</v>
      </c>
    </row>
    <row r="2490" spans="1:21" ht="58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s="6">
        <f t="shared" si="190"/>
        <v>40833.299861111111</v>
      </c>
      <c r="L2490" s="6">
        <f t="shared" si="191"/>
        <v>40863.341527777775</v>
      </c>
      <c r="M2490" s="15">
        <f t="shared" si="192"/>
        <v>2011</v>
      </c>
      <c r="N2490" t="b">
        <v>0</v>
      </c>
      <c r="O2490">
        <v>65</v>
      </c>
      <c r="P2490" t="b">
        <v>1</v>
      </c>
      <c r="Q2490" s="8">
        <f t="shared" si="193"/>
        <v>1.0669999999999999</v>
      </c>
      <c r="R2490" s="10">
        <f t="shared" si="194"/>
        <v>49.246153846153845</v>
      </c>
      <c r="S2490" t="s">
        <v>8279</v>
      </c>
      <c r="T2490" t="s">
        <v>8326</v>
      </c>
      <c r="U2490" t="s">
        <v>8330</v>
      </c>
    </row>
    <row r="2491" spans="1:21" ht="43.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s="6">
        <f t="shared" si="190"/>
        <v>41373.356932870367</v>
      </c>
      <c r="L2491" s="6">
        <f t="shared" si="191"/>
        <v>41403.356932870367</v>
      </c>
      <c r="M2491" s="15">
        <f t="shared" si="192"/>
        <v>2013</v>
      </c>
      <c r="N2491" t="b">
        <v>0</v>
      </c>
      <c r="O2491">
        <v>75</v>
      </c>
      <c r="P2491" t="b">
        <v>1</v>
      </c>
      <c r="Q2491" s="8">
        <f t="shared" si="193"/>
        <v>1.3367142857142857</v>
      </c>
      <c r="R2491" s="10">
        <f t="shared" si="194"/>
        <v>62.38</v>
      </c>
      <c r="S2491" t="s">
        <v>8279</v>
      </c>
      <c r="T2491" t="s">
        <v>8326</v>
      </c>
      <c r="U2491" t="s">
        <v>8330</v>
      </c>
    </row>
    <row r="2492" spans="1:21" ht="43.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s="6">
        <f t="shared" si="190"/>
        <v>41022.89439814815</v>
      </c>
      <c r="L2492" s="6">
        <f t="shared" si="191"/>
        <v>41082.89439814815</v>
      </c>
      <c r="M2492" s="15">
        <f t="shared" si="192"/>
        <v>2012</v>
      </c>
      <c r="N2492" t="b">
        <v>0</v>
      </c>
      <c r="O2492">
        <v>16</v>
      </c>
      <c r="P2492" t="b">
        <v>1</v>
      </c>
      <c r="Q2492" s="8">
        <f t="shared" si="193"/>
        <v>1.214</v>
      </c>
      <c r="R2492" s="10">
        <f t="shared" si="194"/>
        <v>37.9375</v>
      </c>
      <c r="S2492" t="s">
        <v>8279</v>
      </c>
      <c r="T2492" t="s">
        <v>8326</v>
      </c>
      <c r="U2492" t="s">
        <v>8330</v>
      </c>
    </row>
    <row r="2493" spans="1:21" ht="43.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s="6">
        <f t="shared" si="190"/>
        <v>40542.505949074075</v>
      </c>
      <c r="L2493" s="6">
        <f t="shared" si="191"/>
        <v>40558.743750000001</v>
      </c>
      <c r="M2493" s="15">
        <f t="shared" si="192"/>
        <v>2010</v>
      </c>
      <c r="N2493" t="b">
        <v>0</v>
      </c>
      <c r="O2493">
        <v>10</v>
      </c>
      <c r="P2493" t="b">
        <v>1</v>
      </c>
      <c r="Q2493" s="8">
        <f t="shared" si="193"/>
        <v>1.032</v>
      </c>
      <c r="R2493" s="10">
        <f t="shared" si="194"/>
        <v>51.6</v>
      </c>
      <c r="S2493" t="s">
        <v>8279</v>
      </c>
      <c r="T2493" t="s">
        <v>8326</v>
      </c>
      <c r="U2493" t="s">
        <v>8330</v>
      </c>
    </row>
    <row r="2494" spans="1:21" ht="29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s="6">
        <f t="shared" si="190"/>
        <v>41024.652638888889</v>
      </c>
      <c r="L2494" s="6">
        <f t="shared" si="191"/>
        <v>41076.082638888889</v>
      </c>
      <c r="M2494" s="15">
        <f t="shared" si="192"/>
        <v>2012</v>
      </c>
      <c r="N2494" t="b">
        <v>0</v>
      </c>
      <c r="O2494">
        <v>27</v>
      </c>
      <c r="P2494" t="b">
        <v>1</v>
      </c>
      <c r="Q2494" s="8">
        <f t="shared" si="193"/>
        <v>1.25</v>
      </c>
      <c r="R2494" s="10">
        <f t="shared" si="194"/>
        <v>27.777777777777779</v>
      </c>
      <c r="S2494" t="s">
        <v>8279</v>
      </c>
      <c r="T2494" t="s">
        <v>8326</v>
      </c>
      <c r="U2494" t="s">
        <v>8330</v>
      </c>
    </row>
    <row r="2495" spans="1:21" ht="43.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s="6">
        <f t="shared" si="190"/>
        <v>41347.834953703699</v>
      </c>
      <c r="L2495" s="6">
        <f t="shared" si="191"/>
        <v>41392.834953703699</v>
      </c>
      <c r="M2495" s="15">
        <f t="shared" si="192"/>
        <v>2013</v>
      </c>
      <c r="N2495" t="b">
        <v>0</v>
      </c>
      <c r="O2495">
        <v>259</v>
      </c>
      <c r="P2495" t="b">
        <v>1</v>
      </c>
      <c r="Q2495" s="8">
        <f t="shared" si="193"/>
        <v>1.2869999999999999</v>
      </c>
      <c r="R2495" s="10">
        <f t="shared" si="194"/>
        <v>99.382239382239376</v>
      </c>
      <c r="S2495" t="s">
        <v>8279</v>
      </c>
      <c r="T2495" t="s">
        <v>8326</v>
      </c>
      <c r="U2495" t="s">
        <v>8330</v>
      </c>
    </row>
    <row r="2496" spans="1:21" ht="43.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s="6">
        <f t="shared" si="190"/>
        <v>41022.311851851853</v>
      </c>
      <c r="L2496" s="6">
        <f t="shared" si="191"/>
        <v>41052.311851851853</v>
      </c>
      <c r="M2496" s="15">
        <f t="shared" si="192"/>
        <v>2012</v>
      </c>
      <c r="N2496" t="b">
        <v>0</v>
      </c>
      <c r="O2496">
        <v>39</v>
      </c>
      <c r="P2496" t="b">
        <v>1</v>
      </c>
      <c r="Q2496" s="8">
        <f t="shared" si="193"/>
        <v>1.0100533333333332</v>
      </c>
      <c r="R2496" s="10">
        <f t="shared" si="194"/>
        <v>38.848205128205123</v>
      </c>
      <c r="S2496" t="s">
        <v>8279</v>
      </c>
      <c r="T2496" t="s">
        <v>8326</v>
      </c>
      <c r="U2496" t="s">
        <v>8330</v>
      </c>
    </row>
    <row r="2497" spans="1:21" ht="43.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s="6">
        <f t="shared" si="190"/>
        <v>41036.613136574073</v>
      </c>
      <c r="L2497" s="6">
        <f t="shared" si="191"/>
        <v>41066.613136574073</v>
      </c>
      <c r="M2497" s="15">
        <f t="shared" si="192"/>
        <v>2012</v>
      </c>
      <c r="N2497" t="b">
        <v>0</v>
      </c>
      <c r="O2497">
        <v>42</v>
      </c>
      <c r="P2497" t="b">
        <v>1</v>
      </c>
      <c r="Q2497" s="8">
        <f t="shared" si="193"/>
        <v>1.2753666666666665</v>
      </c>
      <c r="R2497" s="10">
        <f t="shared" si="194"/>
        <v>45.548809523809524</v>
      </c>
      <c r="S2497" t="s">
        <v>8279</v>
      </c>
      <c r="T2497" t="s">
        <v>8326</v>
      </c>
      <c r="U2497" t="s">
        <v>8330</v>
      </c>
    </row>
    <row r="2498" spans="1:21" ht="29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s="6">
        <f t="shared" si="190"/>
        <v>41327.663101851846</v>
      </c>
      <c r="L2498" s="6">
        <f t="shared" si="191"/>
        <v>41362.621435185181</v>
      </c>
      <c r="M2498" s="15">
        <f t="shared" si="192"/>
        <v>2013</v>
      </c>
      <c r="N2498" t="b">
        <v>0</v>
      </c>
      <c r="O2498">
        <v>10</v>
      </c>
      <c r="P2498" t="b">
        <v>1</v>
      </c>
      <c r="Q2498" s="8">
        <f t="shared" si="193"/>
        <v>1</v>
      </c>
      <c r="R2498" s="10">
        <f t="shared" si="194"/>
        <v>600</v>
      </c>
      <c r="S2498" t="s">
        <v>8279</v>
      </c>
      <c r="T2498" t="s">
        <v>8326</v>
      </c>
      <c r="U2498" t="s">
        <v>8330</v>
      </c>
    </row>
    <row r="2499" spans="1:21" ht="43.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s="6">
        <f t="shared" ref="K2499:K2562" si="195">(J2499/86400)+25569+(-8/24)</f>
        <v>40730.545578703699</v>
      </c>
      <c r="L2499" s="6">
        <f t="shared" ref="L2499:L2562" si="196">(I2499/86400)+25569+(-8/24)</f>
        <v>40760.545578703699</v>
      </c>
      <c r="M2499" s="15">
        <f t="shared" ref="M2499:M2562" si="197">YEAR(K2499)</f>
        <v>2011</v>
      </c>
      <c r="N2499" t="b">
        <v>0</v>
      </c>
      <c r="O2499">
        <v>56</v>
      </c>
      <c r="P2499" t="b">
        <v>1</v>
      </c>
      <c r="Q2499" s="8">
        <f t="shared" ref="Q2499:Q2562" si="198">E2499/D2499</f>
        <v>1.127715</v>
      </c>
      <c r="R2499" s="10">
        <f t="shared" ref="R2499:R2562" si="199">IFERROR(E2499/O2499,0)</f>
        <v>80.551071428571419</v>
      </c>
      <c r="S2499" t="s">
        <v>8279</v>
      </c>
      <c r="T2499" t="s">
        <v>8326</v>
      </c>
      <c r="U2499" t="s">
        <v>8330</v>
      </c>
    </row>
    <row r="2500" spans="1:21" ht="43.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s="6">
        <f t="shared" si="195"/>
        <v>42017.634108796294</v>
      </c>
      <c r="L2500" s="6">
        <f t="shared" si="196"/>
        <v>42031.634108796294</v>
      </c>
      <c r="M2500" s="15">
        <f t="shared" si="197"/>
        <v>2015</v>
      </c>
      <c r="N2500" t="b">
        <v>0</v>
      </c>
      <c r="O2500">
        <v>20</v>
      </c>
      <c r="P2500" t="b">
        <v>1</v>
      </c>
      <c r="Q2500" s="8">
        <f t="shared" si="198"/>
        <v>1.056</v>
      </c>
      <c r="R2500" s="10">
        <f t="shared" si="199"/>
        <v>52.8</v>
      </c>
      <c r="S2500" t="s">
        <v>8279</v>
      </c>
      <c r="T2500" t="s">
        <v>8326</v>
      </c>
      <c r="U2500" t="s">
        <v>8330</v>
      </c>
    </row>
    <row r="2501" spans="1:21" ht="43.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s="6">
        <f t="shared" si="195"/>
        <v>41226.315243055556</v>
      </c>
      <c r="L2501" s="6">
        <f t="shared" si="196"/>
        <v>41274.416666666664</v>
      </c>
      <c r="M2501" s="15">
        <f t="shared" si="197"/>
        <v>2012</v>
      </c>
      <c r="N2501" t="b">
        <v>0</v>
      </c>
      <c r="O2501">
        <v>170</v>
      </c>
      <c r="P2501" t="b">
        <v>1</v>
      </c>
      <c r="Q2501" s="8">
        <f t="shared" si="198"/>
        <v>2.0262500000000001</v>
      </c>
      <c r="R2501" s="10">
        <f t="shared" si="199"/>
        <v>47.676470588235297</v>
      </c>
      <c r="S2501" t="s">
        <v>8279</v>
      </c>
      <c r="T2501" t="s">
        <v>8326</v>
      </c>
      <c r="U2501" t="s">
        <v>8330</v>
      </c>
    </row>
    <row r="2502" spans="1:21" ht="43.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s="6">
        <f t="shared" si="195"/>
        <v>41053.439525462956</v>
      </c>
      <c r="L2502" s="6">
        <f t="shared" si="196"/>
        <v>41083.439525462956</v>
      </c>
      <c r="M2502" s="15">
        <f t="shared" si="197"/>
        <v>2012</v>
      </c>
      <c r="N2502" t="b">
        <v>0</v>
      </c>
      <c r="O2502">
        <v>29</v>
      </c>
      <c r="P2502" t="b">
        <v>1</v>
      </c>
      <c r="Q2502" s="8">
        <f t="shared" si="198"/>
        <v>1.1333333333333333</v>
      </c>
      <c r="R2502" s="10">
        <f t="shared" si="199"/>
        <v>23.448275862068964</v>
      </c>
      <c r="S2502" t="s">
        <v>8279</v>
      </c>
      <c r="T2502" t="s">
        <v>8326</v>
      </c>
      <c r="U2502" t="s">
        <v>8330</v>
      </c>
    </row>
    <row r="2503" spans="1:21" ht="43.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s="6">
        <f t="shared" si="195"/>
        <v>42244.443333333336</v>
      </c>
      <c r="L2503" s="6">
        <f t="shared" si="196"/>
        <v>42274.443333333336</v>
      </c>
      <c r="M2503" s="15">
        <f t="shared" si="197"/>
        <v>2015</v>
      </c>
      <c r="N2503" t="b">
        <v>0</v>
      </c>
      <c r="O2503">
        <v>7</v>
      </c>
      <c r="P2503" t="b">
        <v>0</v>
      </c>
      <c r="Q2503" s="8">
        <f t="shared" si="198"/>
        <v>2.5545454545454545E-2</v>
      </c>
      <c r="R2503" s="10">
        <f t="shared" si="199"/>
        <v>40.142857142857146</v>
      </c>
      <c r="S2503" t="s">
        <v>8299</v>
      </c>
      <c r="T2503" t="s">
        <v>8337</v>
      </c>
      <c r="U2503" t="s">
        <v>8354</v>
      </c>
    </row>
    <row r="2504" spans="1:21" ht="58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s="6">
        <f t="shared" si="195"/>
        <v>41858.492106481477</v>
      </c>
      <c r="L2504" s="6">
        <f t="shared" si="196"/>
        <v>41903.492106481477</v>
      </c>
      <c r="M2504" s="15">
        <f t="shared" si="197"/>
        <v>2014</v>
      </c>
      <c r="N2504" t="b">
        <v>0</v>
      </c>
      <c r="O2504">
        <v>5</v>
      </c>
      <c r="P2504" t="b">
        <v>0</v>
      </c>
      <c r="Q2504" s="8">
        <f t="shared" si="198"/>
        <v>7.8181818181818181E-4</v>
      </c>
      <c r="R2504" s="10">
        <f t="shared" si="199"/>
        <v>17.2</v>
      </c>
      <c r="S2504" t="s">
        <v>8299</v>
      </c>
      <c r="T2504" t="s">
        <v>8337</v>
      </c>
      <c r="U2504" t="s">
        <v>8354</v>
      </c>
    </row>
    <row r="2505" spans="1:21" ht="58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s="6">
        <f t="shared" si="195"/>
        <v>42498.566064814811</v>
      </c>
      <c r="L2505" s="6">
        <f t="shared" si="196"/>
        <v>42528.54583333333</v>
      </c>
      <c r="M2505" s="15">
        <f t="shared" si="197"/>
        <v>2016</v>
      </c>
      <c r="N2505" t="b">
        <v>0</v>
      </c>
      <c r="O2505">
        <v>0</v>
      </c>
      <c r="P2505" t="b">
        <v>0</v>
      </c>
      <c r="Q2505" s="8">
        <f t="shared" si="198"/>
        <v>0</v>
      </c>
      <c r="R2505" s="10">
        <f t="shared" si="199"/>
        <v>0</v>
      </c>
      <c r="S2505" t="s">
        <v>8299</v>
      </c>
      <c r="T2505" t="s">
        <v>8337</v>
      </c>
      <c r="U2505" t="s">
        <v>8354</v>
      </c>
    </row>
    <row r="2506" spans="1:21" ht="29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s="6">
        <f t="shared" si="195"/>
        <v>41927.682106481479</v>
      </c>
      <c r="L2506" s="6">
        <f t="shared" si="196"/>
        <v>41957.723773148151</v>
      </c>
      <c r="M2506" s="15">
        <f t="shared" si="197"/>
        <v>2014</v>
      </c>
      <c r="N2506" t="b">
        <v>0</v>
      </c>
      <c r="O2506">
        <v>0</v>
      </c>
      <c r="P2506" t="b">
        <v>0</v>
      </c>
      <c r="Q2506" s="8">
        <f t="shared" si="198"/>
        <v>0</v>
      </c>
      <c r="R2506" s="10">
        <f t="shared" si="199"/>
        <v>0</v>
      </c>
      <c r="S2506" t="s">
        <v>8299</v>
      </c>
      <c r="T2506" t="s">
        <v>8337</v>
      </c>
      <c r="U2506" t="s">
        <v>8354</v>
      </c>
    </row>
    <row r="2507" spans="1:21" ht="58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s="6">
        <f t="shared" si="195"/>
        <v>42046.722407407404</v>
      </c>
      <c r="L2507" s="6">
        <f t="shared" si="196"/>
        <v>42076.68074074074</v>
      </c>
      <c r="M2507" s="15">
        <f t="shared" si="197"/>
        <v>2015</v>
      </c>
      <c r="N2507" t="b">
        <v>0</v>
      </c>
      <c r="O2507">
        <v>0</v>
      </c>
      <c r="P2507" t="b">
        <v>0</v>
      </c>
      <c r="Q2507" s="8">
        <f t="shared" si="198"/>
        <v>0</v>
      </c>
      <c r="R2507" s="10">
        <f t="shared" si="199"/>
        <v>0</v>
      </c>
      <c r="S2507" t="s">
        <v>8299</v>
      </c>
      <c r="T2507" t="s">
        <v>8337</v>
      </c>
      <c r="U2507" t="s">
        <v>8354</v>
      </c>
    </row>
    <row r="2508" spans="1:21" ht="43.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s="6">
        <f t="shared" si="195"/>
        <v>42257.963761574072</v>
      </c>
      <c r="L2508" s="6">
        <f t="shared" si="196"/>
        <v>42280.541666666664</v>
      </c>
      <c r="M2508" s="15">
        <f t="shared" si="197"/>
        <v>2015</v>
      </c>
      <c r="N2508" t="b">
        <v>0</v>
      </c>
      <c r="O2508">
        <v>2</v>
      </c>
      <c r="P2508" t="b">
        <v>0</v>
      </c>
      <c r="Q2508" s="8">
        <f t="shared" si="198"/>
        <v>6.0000000000000001E-3</v>
      </c>
      <c r="R2508" s="10">
        <f t="shared" si="199"/>
        <v>15</v>
      </c>
      <c r="S2508" t="s">
        <v>8299</v>
      </c>
      <c r="T2508" t="s">
        <v>8337</v>
      </c>
      <c r="U2508" t="s">
        <v>8354</v>
      </c>
    </row>
    <row r="2509" spans="1:21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s="6">
        <f t="shared" si="195"/>
        <v>42104.739629629628</v>
      </c>
      <c r="L2509" s="6">
        <f t="shared" si="196"/>
        <v>42134.739629629628</v>
      </c>
      <c r="M2509" s="15">
        <f t="shared" si="197"/>
        <v>2015</v>
      </c>
      <c r="N2509" t="b">
        <v>0</v>
      </c>
      <c r="O2509">
        <v>0</v>
      </c>
      <c r="P2509" t="b">
        <v>0</v>
      </c>
      <c r="Q2509" s="8">
        <f t="shared" si="198"/>
        <v>0</v>
      </c>
      <c r="R2509" s="10">
        <f t="shared" si="199"/>
        <v>0</v>
      </c>
      <c r="S2509" t="s">
        <v>8299</v>
      </c>
      <c r="T2509" t="s">
        <v>8337</v>
      </c>
      <c r="U2509" t="s">
        <v>8354</v>
      </c>
    </row>
    <row r="2510" spans="1:21" ht="43.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s="6">
        <f t="shared" si="195"/>
        <v>41835.618449074071</v>
      </c>
      <c r="L2510" s="6">
        <f t="shared" si="196"/>
        <v>41865.618449074071</v>
      </c>
      <c r="M2510" s="15">
        <f t="shared" si="197"/>
        <v>2014</v>
      </c>
      <c r="N2510" t="b">
        <v>0</v>
      </c>
      <c r="O2510">
        <v>0</v>
      </c>
      <c r="P2510" t="b">
        <v>0</v>
      </c>
      <c r="Q2510" s="8">
        <f t="shared" si="198"/>
        <v>0</v>
      </c>
      <c r="R2510" s="10">
        <f t="shared" si="199"/>
        <v>0</v>
      </c>
      <c r="S2510" t="s">
        <v>8299</v>
      </c>
      <c r="T2510" t="s">
        <v>8337</v>
      </c>
      <c r="U2510" t="s">
        <v>8354</v>
      </c>
    </row>
    <row r="2511" spans="1:21" ht="43.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s="6">
        <f t="shared" si="195"/>
        <v>42058.476261574069</v>
      </c>
      <c r="L2511" s="6">
        <f t="shared" si="196"/>
        <v>42114.434594907405</v>
      </c>
      <c r="M2511" s="15">
        <f t="shared" si="197"/>
        <v>2015</v>
      </c>
      <c r="N2511" t="b">
        <v>0</v>
      </c>
      <c r="O2511">
        <v>28</v>
      </c>
      <c r="P2511" t="b">
        <v>0</v>
      </c>
      <c r="Q2511" s="8">
        <f t="shared" si="198"/>
        <v>1.0526315789473684E-2</v>
      </c>
      <c r="R2511" s="10">
        <f t="shared" si="199"/>
        <v>35.714285714285715</v>
      </c>
      <c r="S2511" t="s">
        <v>8299</v>
      </c>
      <c r="T2511" t="s">
        <v>8337</v>
      </c>
      <c r="U2511" t="s">
        <v>8354</v>
      </c>
    </row>
    <row r="2512" spans="1:21" ht="43.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s="6">
        <f t="shared" si="195"/>
        <v>42078.664027777777</v>
      </c>
      <c r="L2512" s="6">
        <f t="shared" si="196"/>
        <v>42138.664027777777</v>
      </c>
      <c r="M2512" s="15">
        <f t="shared" si="197"/>
        <v>2015</v>
      </c>
      <c r="N2512" t="b">
        <v>0</v>
      </c>
      <c r="O2512">
        <v>2</v>
      </c>
      <c r="P2512" t="b">
        <v>0</v>
      </c>
      <c r="Q2512" s="8">
        <f t="shared" si="198"/>
        <v>1.5E-3</v>
      </c>
      <c r="R2512" s="10">
        <f t="shared" si="199"/>
        <v>37.5</v>
      </c>
      <c r="S2512" t="s">
        <v>8299</v>
      </c>
      <c r="T2512" t="s">
        <v>8337</v>
      </c>
      <c r="U2512" t="s">
        <v>8354</v>
      </c>
    </row>
    <row r="2513" spans="1:21" ht="43.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s="6">
        <f t="shared" si="195"/>
        <v>42371.113576388881</v>
      </c>
      <c r="L2513" s="6">
        <f t="shared" si="196"/>
        <v>42401.113576388881</v>
      </c>
      <c r="M2513" s="15">
        <f t="shared" si="197"/>
        <v>2016</v>
      </c>
      <c r="N2513" t="b">
        <v>0</v>
      </c>
      <c r="O2513">
        <v>0</v>
      </c>
      <c r="P2513" t="b">
        <v>0</v>
      </c>
      <c r="Q2513" s="8">
        <f t="shared" si="198"/>
        <v>0</v>
      </c>
      <c r="R2513" s="10">
        <f t="shared" si="199"/>
        <v>0</v>
      </c>
      <c r="S2513" t="s">
        <v>8299</v>
      </c>
      <c r="T2513" t="s">
        <v>8337</v>
      </c>
      <c r="U2513" t="s">
        <v>8354</v>
      </c>
    </row>
    <row r="2514" spans="1:21" ht="43.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s="6">
        <f t="shared" si="195"/>
        <v>41971.543530092589</v>
      </c>
      <c r="L2514" s="6">
        <f t="shared" si="196"/>
        <v>41986.543530092589</v>
      </c>
      <c r="M2514" s="15">
        <f t="shared" si="197"/>
        <v>2014</v>
      </c>
      <c r="N2514" t="b">
        <v>0</v>
      </c>
      <c r="O2514">
        <v>0</v>
      </c>
      <c r="P2514" t="b">
        <v>0</v>
      </c>
      <c r="Q2514" s="8">
        <f t="shared" si="198"/>
        <v>0</v>
      </c>
      <c r="R2514" s="10">
        <f t="shared" si="199"/>
        <v>0</v>
      </c>
      <c r="S2514" t="s">
        <v>8299</v>
      </c>
      <c r="T2514" t="s">
        <v>8337</v>
      </c>
      <c r="U2514" t="s">
        <v>8354</v>
      </c>
    </row>
    <row r="2515" spans="1:21" ht="58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s="6">
        <f t="shared" si="195"/>
        <v>42731.673483796294</v>
      </c>
      <c r="L2515" s="6">
        <f t="shared" si="196"/>
        <v>42791.673483796294</v>
      </c>
      <c r="M2515" s="15">
        <f t="shared" si="197"/>
        <v>2016</v>
      </c>
      <c r="N2515" t="b">
        <v>0</v>
      </c>
      <c r="O2515">
        <v>0</v>
      </c>
      <c r="P2515" t="b">
        <v>0</v>
      </c>
      <c r="Q2515" s="8">
        <f t="shared" si="198"/>
        <v>0</v>
      </c>
      <c r="R2515" s="10">
        <f t="shared" si="199"/>
        <v>0</v>
      </c>
      <c r="S2515" t="s">
        <v>8299</v>
      </c>
      <c r="T2515" t="s">
        <v>8337</v>
      </c>
      <c r="U2515" t="s">
        <v>8354</v>
      </c>
    </row>
    <row r="2516" spans="1:21" ht="43.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s="6">
        <f t="shared" si="195"/>
        <v>41854.056446759256</v>
      </c>
      <c r="L2516" s="6">
        <f t="shared" si="196"/>
        <v>41871.056446759256</v>
      </c>
      <c r="M2516" s="15">
        <f t="shared" si="197"/>
        <v>2014</v>
      </c>
      <c r="N2516" t="b">
        <v>0</v>
      </c>
      <c r="O2516">
        <v>4</v>
      </c>
      <c r="P2516" t="b">
        <v>0</v>
      </c>
      <c r="Q2516" s="8">
        <f t="shared" si="198"/>
        <v>1.7500000000000002E-2</v>
      </c>
      <c r="R2516" s="10">
        <f t="shared" si="199"/>
        <v>52.5</v>
      </c>
      <c r="S2516" t="s">
        <v>8299</v>
      </c>
      <c r="T2516" t="s">
        <v>8337</v>
      </c>
      <c r="U2516" t="s">
        <v>8354</v>
      </c>
    </row>
    <row r="2517" spans="1:21" ht="58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s="6">
        <f t="shared" si="195"/>
        <v>42027.50640046296</v>
      </c>
      <c r="L2517" s="6">
        <f t="shared" si="196"/>
        <v>42057.50640046296</v>
      </c>
      <c r="M2517" s="15">
        <f t="shared" si="197"/>
        <v>2015</v>
      </c>
      <c r="N2517" t="b">
        <v>0</v>
      </c>
      <c r="O2517">
        <v>12</v>
      </c>
      <c r="P2517" t="b">
        <v>0</v>
      </c>
      <c r="Q2517" s="8">
        <f t="shared" si="198"/>
        <v>0.186</v>
      </c>
      <c r="R2517" s="10">
        <f t="shared" si="199"/>
        <v>77.5</v>
      </c>
      <c r="S2517" t="s">
        <v>8299</v>
      </c>
      <c r="T2517" t="s">
        <v>8337</v>
      </c>
      <c r="U2517" t="s">
        <v>8354</v>
      </c>
    </row>
    <row r="2518" spans="1:21" ht="43.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s="6">
        <f t="shared" si="195"/>
        <v>41942.320046296292</v>
      </c>
      <c r="L2518" s="6">
        <f t="shared" si="196"/>
        <v>41972.361712962964</v>
      </c>
      <c r="M2518" s="15">
        <f t="shared" si="197"/>
        <v>2014</v>
      </c>
      <c r="N2518" t="b">
        <v>0</v>
      </c>
      <c r="O2518">
        <v>0</v>
      </c>
      <c r="P2518" t="b">
        <v>0</v>
      </c>
      <c r="Q2518" s="8">
        <f t="shared" si="198"/>
        <v>0</v>
      </c>
      <c r="R2518" s="10">
        <f t="shared" si="199"/>
        <v>0</v>
      </c>
      <c r="S2518" t="s">
        <v>8299</v>
      </c>
      <c r="T2518" t="s">
        <v>8337</v>
      </c>
      <c r="U2518" t="s">
        <v>8354</v>
      </c>
    </row>
    <row r="2519" spans="1:21" ht="43.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s="6">
        <f t="shared" si="195"/>
        <v>42052.469097222223</v>
      </c>
      <c r="L2519" s="6">
        <f t="shared" si="196"/>
        <v>42082.427430555552</v>
      </c>
      <c r="M2519" s="15">
        <f t="shared" si="197"/>
        <v>2015</v>
      </c>
      <c r="N2519" t="b">
        <v>0</v>
      </c>
      <c r="O2519">
        <v>33</v>
      </c>
      <c r="P2519" t="b">
        <v>0</v>
      </c>
      <c r="Q2519" s="8">
        <f t="shared" si="198"/>
        <v>9.8166666666666666E-2</v>
      </c>
      <c r="R2519" s="10">
        <f t="shared" si="199"/>
        <v>53.545454545454547</v>
      </c>
      <c r="S2519" t="s">
        <v>8299</v>
      </c>
      <c r="T2519" t="s">
        <v>8337</v>
      </c>
      <c r="U2519" t="s">
        <v>8354</v>
      </c>
    </row>
    <row r="2520" spans="1:21" ht="43.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s="6">
        <f t="shared" si="195"/>
        <v>41926.347546296296</v>
      </c>
      <c r="L2520" s="6">
        <f t="shared" si="196"/>
        <v>41956.38921296296</v>
      </c>
      <c r="M2520" s="15">
        <f t="shared" si="197"/>
        <v>2014</v>
      </c>
      <c r="N2520" t="b">
        <v>0</v>
      </c>
      <c r="O2520">
        <v>0</v>
      </c>
      <c r="P2520" t="b">
        <v>0</v>
      </c>
      <c r="Q2520" s="8">
        <f t="shared" si="198"/>
        <v>0</v>
      </c>
      <c r="R2520" s="10">
        <f t="shared" si="199"/>
        <v>0</v>
      </c>
      <c r="S2520" t="s">
        <v>8299</v>
      </c>
      <c r="T2520" t="s">
        <v>8337</v>
      </c>
      <c r="U2520" t="s">
        <v>8354</v>
      </c>
    </row>
    <row r="2521" spans="1:21" ht="29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s="6">
        <f t="shared" si="195"/>
        <v>41808.821805555555</v>
      </c>
      <c r="L2521" s="6">
        <f t="shared" si="196"/>
        <v>41838.821805555555</v>
      </c>
      <c r="M2521" s="15">
        <f t="shared" si="197"/>
        <v>2014</v>
      </c>
      <c r="N2521" t="b">
        <v>0</v>
      </c>
      <c r="O2521">
        <v>4</v>
      </c>
      <c r="P2521" t="b">
        <v>0</v>
      </c>
      <c r="Q2521" s="8">
        <f t="shared" si="198"/>
        <v>4.3333333333333331E-4</v>
      </c>
      <c r="R2521" s="10">
        <f t="shared" si="199"/>
        <v>16.25</v>
      </c>
      <c r="S2521" t="s">
        <v>8299</v>
      </c>
      <c r="T2521" t="s">
        <v>8337</v>
      </c>
      <c r="U2521" t="s">
        <v>8354</v>
      </c>
    </row>
    <row r="2522" spans="1:21" ht="43.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s="6">
        <f t="shared" si="195"/>
        <v>42612.267187500001</v>
      </c>
      <c r="L2522" s="6">
        <f t="shared" si="196"/>
        <v>42658.472916666666</v>
      </c>
      <c r="M2522" s="15">
        <f t="shared" si="197"/>
        <v>2016</v>
      </c>
      <c r="N2522" t="b">
        <v>0</v>
      </c>
      <c r="O2522">
        <v>0</v>
      </c>
      <c r="P2522" t="b">
        <v>0</v>
      </c>
      <c r="Q2522" s="8">
        <f t="shared" si="198"/>
        <v>0</v>
      </c>
      <c r="R2522" s="10">
        <f t="shared" si="199"/>
        <v>0</v>
      </c>
      <c r="S2522" t="s">
        <v>8299</v>
      </c>
      <c r="T2522" t="s">
        <v>8337</v>
      </c>
      <c r="U2522" t="s">
        <v>8354</v>
      </c>
    </row>
    <row r="2523" spans="1:21" ht="58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s="6">
        <f t="shared" si="195"/>
        <v>42269.63450231481</v>
      </c>
      <c r="L2523" s="6">
        <f t="shared" si="196"/>
        <v>42290.63450231481</v>
      </c>
      <c r="M2523" s="15">
        <f t="shared" si="197"/>
        <v>2015</v>
      </c>
      <c r="N2523" t="b">
        <v>0</v>
      </c>
      <c r="O2523">
        <v>132</v>
      </c>
      <c r="P2523" t="b">
        <v>1</v>
      </c>
      <c r="Q2523" s="8">
        <f t="shared" si="198"/>
        <v>1.0948792000000001</v>
      </c>
      <c r="R2523" s="10">
        <f t="shared" si="199"/>
        <v>103.68174242424243</v>
      </c>
      <c r="S2523" t="s">
        <v>8300</v>
      </c>
      <c r="T2523" t="s">
        <v>8326</v>
      </c>
      <c r="U2523" t="s">
        <v>8355</v>
      </c>
    </row>
    <row r="2524" spans="1:21" ht="43.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s="6">
        <f t="shared" si="195"/>
        <v>42460.240277777775</v>
      </c>
      <c r="L2524" s="6">
        <f t="shared" si="196"/>
        <v>42482.286111111105</v>
      </c>
      <c r="M2524" s="15">
        <f t="shared" si="197"/>
        <v>2016</v>
      </c>
      <c r="N2524" t="b">
        <v>0</v>
      </c>
      <c r="O2524">
        <v>27</v>
      </c>
      <c r="P2524" t="b">
        <v>1</v>
      </c>
      <c r="Q2524" s="8">
        <f t="shared" si="198"/>
        <v>1</v>
      </c>
      <c r="R2524" s="10">
        <f t="shared" si="199"/>
        <v>185.18518518518519</v>
      </c>
      <c r="S2524" t="s">
        <v>8300</v>
      </c>
      <c r="T2524" t="s">
        <v>8326</v>
      </c>
      <c r="U2524" t="s">
        <v>8355</v>
      </c>
    </row>
    <row r="2525" spans="1:21" ht="43.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s="6">
        <f t="shared" si="195"/>
        <v>41930.642268518517</v>
      </c>
      <c r="L2525" s="6">
        <f t="shared" si="196"/>
        <v>41960.683935185181</v>
      </c>
      <c r="M2525" s="15">
        <f t="shared" si="197"/>
        <v>2014</v>
      </c>
      <c r="N2525" t="b">
        <v>0</v>
      </c>
      <c r="O2525">
        <v>26</v>
      </c>
      <c r="P2525" t="b">
        <v>1</v>
      </c>
      <c r="Q2525" s="8">
        <f t="shared" si="198"/>
        <v>1.5644444444444445</v>
      </c>
      <c r="R2525" s="10">
        <f t="shared" si="199"/>
        <v>54.153846153846153</v>
      </c>
      <c r="S2525" t="s">
        <v>8300</v>
      </c>
      <c r="T2525" t="s">
        <v>8326</v>
      </c>
      <c r="U2525" t="s">
        <v>8355</v>
      </c>
    </row>
    <row r="2526" spans="1:21" ht="43.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s="6">
        <f t="shared" si="195"/>
        <v>41961.474039351851</v>
      </c>
      <c r="L2526" s="6">
        <f t="shared" si="196"/>
        <v>41993.854166666664</v>
      </c>
      <c r="M2526" s="15">
        <f t="shared" si="197"/>
        <v>2014</v>
      </c>
      <c r="N2526" t="b">
        <v>0</v>
      </c>
      <c r="O2526">
        <v>43</v>
      </c>
      <c r="P2526" t="b">
        <v>1</v>
      </c>
      <c r="Q2526" s="8">
        <f t="shared" si="198"/>
        <v>1.016</v>
      </c>
      <c r="R2526" s="10">
        <f t="shared" si="199"/>
        <v>177.2093023255814</v>
      </c>
      <c r="S2526" t="s">
        <v>8300</v>
      </c>
      <c r="T2526" t="s">
        <v>8326</v>
      </c>
      <c r="U2526" t="s">
        <v>8355</v>
      </c>
    </row>
    <row r="2527" spans="1:21" ht="43.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s="6">
        <f t="shared" si="195"/>
        <v>41058.511238425919</v>
      </c>
      <c r="L2527" s="6">
        <f t="shared" si="196"/>
        <v>41088.511238425919</v>
      </c>
      <c r="M2527" s="15">
        <f t="shared" si="197"/>
        <v>2012</v>
      </c>
      <c r="N2527" t="b">
        <v>0</v>
      </c>
      <c r="O2527">
        <v>80</v>
      </c>
      <c r="P2527" t="b">
        <v>1</v>
      </c>
      <c r="Q2527" s="8">
        <f t="shared" si="198"/>
        <v>1.00325</v>
      </c>
      <c r="R2527" s="10">
        <f t="shared" si="199"/>
        <v>100.325</v>
      </c>
      <c r="S2527" t="s">
        <v>8300</v>
      </c>
      <c r="T2527" t="s">
        <v>8326</v>
      </c>
      <c r="U2527" t="s">
        <v>8355</v>
      </c>
    </row>
    <row r="2528" spans="1:21" ht="43.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s="6">
        <f t="shared" si="195"/>
        <v>41952.757800925923</v>
      </c>
      <c r="L2528" s="6">
        <f t="shared" si="196"/>
        <v>41980.874305555553</v>
      </c>
      <c r="M2528" s="15">
        <f t="shared" si="197"/>
        <v>2014</v>
      </c>
      <c r="N2528" t="b">
        <v>0</v>
      </c>
      <c r="O2528">
        <v>33</v>
      </c>
      <c r="P2528" t="b">
        <v>1</v>
      </c>
      <c r="Q2528" s="8">
        <f t="shared" si="198"/>
        <v>1.1294999999999999</v>
      </c>
      <c r="R2528" s="10">
        <f t="shared" si="199"/>
        <v>136.90909090909091</v>
      </c>
      <c r="S2528" t="s">
        <v>8300</v>
      </c>
      <c r="T2528" t="s">
        <v>8326</v>
      </c>
      <c r="U2528" t="s">
        <v>8355</v>
      </c>
    </row>
    <row r="2529" spans="1:21" ht="43.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s="6">
        <f t="shared" si="195"/>
        <v>41546.417719907404</v>
      </c>
      <c r="L2529" s="6">
        <f t="shared" si="196"/>
        <v>41564.832638888889</v>
      </c>
      <c r="M2529" s="15">
        <f t="shared" si="197"/>
        <v>2013</v>
      </c>
      <c r="N2529" t="b">
        <v>0</v>
      </c>
      <c r="O2529">
        <v>71</v>
      </c>
      <c r="P2529" t="b">
        <v>1</v>
      </c>
      <c r="Q2529" s="8">
        <f t="shared" si="198"/>
        <v>1.02125</v>
      </c>
      <c r="R2529" s="10">
        <f t="shared" si="199"/>
        <v>57.535211267605632</v>
      </c>
      <c r="S2529" t="s">
        <v>8300</v>
      </c>
      <c r="T2529" t="s">
        <v>8326</v>
      </c>
      <c r="U2529" t="s">
        <v>8355</v>
      </c>
    </row>
    <row r="2530" spans="1:21" ht="43.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s="6">
        <f t="shared" si="195"/>
        <v>42217.501192129632</v>
      </c>
      <c r="L2530" s="6">
        <f t="shared" si="196"/>
        <v>42236.124999999993</v>
      </c>
      <c r="M2530" s="15">
        <f t="shared" si="197"/>
        <v>2015</v>
      </c>
      <c r="N2530" t="b">
        <v>0</v>
      </c>
      <c r="O2530">
        <v>81</v>
      </c>
      <c r="P2530" t="b">
        <v>1</v>
      </c>
      <c r="Q2530" s="8">
        <f t="shared" si="198"/>
        <v>1.0724974999999999</v>
      </c>
      <c r="R2530" s="10">
        <f t="shared" si="199"/>
        <v>52.962839506172834</v>
      </c>
      <c r="S2530" t="s">
        <v>8300</v>
      </c>
      <c r="T2530" t="s">
        <v>8326</v>
      </c>
      <c r="U2530" t="s">
        <v>8355</v>
      </c>
    </row>
    <row r="2531" spans="1:21" ht="29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s="6">
        <f t="shared" si="195"/>
        <v>40947.747395833328</v>
      </c>
      <c r="L2531" s="6">
        <f t="shared" si="196"/>
        <v>40992.705729166664</v>
      </c>
      <c r="M2531" s="15">
        <f t="shared" si="197"/>
        <v>2012</v>
      </c>
      <c r="N2531" t="b">
        <v>0</v>
      </c>
      <c r="O2531">
        <v>76</v>
      </c>
      <c r="P2531" t="b">
        <v>1</v>
      </c>
      <c r="Q2531" s="8">
        <f t="shared" si="198"/>
        <v>1.0428333333333333</v>
      </c>
      <c r="R2531" s="10">
        <f t="shared" si="199"/>
        <v>82.328947368421055</v>
      </c>
      <c r="S2531" t="s">
        <v>8300</v>
      </c>
      <c r="T2531" t="s">
        <v>8326</v>
      </c>
      <c r="U2531" t="s">
        <v>8355</v>
      </c>
    </row>
    <row r="2532" spans="1:21" ht="43.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s="6">
        <f t="shared" si="195"/>
        <v>42081.531307870369</v>
      </c>
      <c r="L2532" s="6">
        <f t="shared" si="196"/>
        <v>42113.868055555555</v>
      </c>
      <c r="M2532" s="15">
        <f t="shared" si="197"/>
        <v>2015</v>
      </c>
      <c r="N2532" t="b">
        <v>0</v>
      </c>
      <c r="O2532">
        <v>48</v>
      </c>
      <c r="P2532" t="b">
        <v>1</v>
      </c>
      <c r="Q2532" s="8">
        <f t="shared" si="198"/>
        <v>1</v>
      </c>
      <c r="R2532" s="10">
        <f t="shared" si="199"/>
        <v>135.41666666666666</v>
      </c>
      <c r="S2532" t="s">
        <v>8300</v>
      </c>
      <c r="T2532" t="s">
        <v>8326</v>
      </c>
      <c r="U2532" t="s">
        <v>8355</v>
      </c>
    </row>
    <row r="2533" spans="1:21" ht="58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s="6">
        <f t="shared" si="195"/>
        <v>42208.346689814811</v>
      </c>
      <c r="L2533" s="6">
        <f t="shared" si="196"/>
        <v>42230.832638888889</v>
      </c>
      <c r="M2533" s="15">
        <f t="shared" si="197"/>
        <v>2015</v>
      </c>
      <c r="N2533" t="b">
        <v>0</v>
      </c>
      <c r="O2533">
        <v>61</v>
      </c>
      <c r="P2533" t="b">
        <v>1</v>
      </c>
      <c r="Q2533" s="8">
        <f t="shared" si="198"/>
        <v>1.004</v>
      </c>
      <c r="R2533" s="10">
        <f t="shared" si="199"/>
        <v>74.06557377049181</v>
      </c>
      <c r="S2533" t="s">
        <v>8300</v>
      </c>
      <c r="T2533" t="s">
        <v>8326</v>
      </c>
      <c r="U2533" t="s">
        <v>8355</v>
      </c>
    </row>
    <row r="2534" spans="1:21" ht="43.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s="6">
        <f t="shared" si="195"/>
        <v>41107.515810185185</v>
      </c>
      <c r="L2534" s="6">
        <f t="shared" si="196"/>
        <v>41137.515810185185</v>
      </c>
      <c r="M2534" s="15">
        <f t="shared" si="197"/>
        <v>2012</v>
      </c>
      <c r="N2534" t="b">
        <v>0</v>
      </c>
      <c r="O2534">
        <v>60</v>
      </c>
      <c r="P2534" t="b">
        <v>1</v>
      </c>
      <c r="Q2534" s="8">
        <f t="shared" si="198"/>
        <v>1.26125</v>
      </c>
      <c r="R2534" s="10">
        <f t="shared" si="199"/>
        <v>84.083333333333329</v>
      </c>
      <c r="S2534" t="s">
        <v>8300</v>
      </c>
      <c r="T2534" t="s">
        <v>8326</v>
      </c>
      <c r="U2534" t="s">
        <v>8355</v>
      </c>
    </row>
    <row r="2535" spans="1:21" ht="43.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s="6">
        <f t="shared" si="195"/>
        <v>41304.417951388888</v>
      </c>
      <c r="L2535" s="6">
        <f t="shared" si="196"/>
        <v>41334.417453703703</v>
      </c>
      <c r="M2535" s="15">
        <f t="shared" si="197"/>
        <v>2013</v>
      </c>
      <c r="N2535" t="b">
        <v>0</v>
      </c>
      <c r="O2535">
        <v>136</v>
      </c>
      <c r="P2535" t="b">
        <v>1</v>
      </c>
      <c r="Q2535" s="8">
        <f t="shared" si="198"/>
        <v>1.1066666666666667</v>
      </c>
      <c r="R2535" s="10">
        <f t="shared" si="199"/>
        <v>61.029411764705884</v>
      </c>
      <c r="S2535" t="s">
        <v>8300</v>
      </c>
      <c r="T2535" t="s">
        <v>8326</v>
      </c>
      <c r="U2535" t="s">
        <v>8355</v>
      </c>
    </row>
    <row r="2536" spans="1:21" ht="58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s="6">
        <f t="shared" si="195"/>
        <v>40127.367037037031</v>
      </c>
      <c r="L2536" s="6">
        <f t="shared" si="196"/>
        <v>40178.916666666664</v>
      </c>
      <c r="M2536" s="15">
        <f t="shared" si="197"/>
        <v>2009</v>
      </c>
      <c r="N2536" t="b">
        <v>0</v>
      </c>
      <c r="O2536">
        <v>14</v>
      </c>
      <c r="P2536" t="b">
        <v>1</v>
      </c>
      <c r="Q2536" s="8">
        <f t="shared" si="198"/>
        <v>1.05</v>
      </c>
      <c r="R2536" s="10">
        <f t="shared" si="199"/>
        <v>150</v>
      </c>
      <c r="S2536" t="s">
        <v>8300</v>
      </c>
      <c r="T2536" t="s">
        <v>8326</v>
      </c>
      <c r="U2536" t="s">
        <v>8355</v>
      </c>
    </row>
    <row r="2537" spans="1:21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s="6">
        <f t="shared" si="195"/>
        <v>41943.457696759258</v>
      </c>
      <c r="L2537" s="6">
        <f t="shared" si="196"/>
        <v>41974.499363425923</v>
      </c>
      <c r="M2537" s="15">
        <f t="shared" si="197"/>
        <v>2014</v>
      </c>
      <c r="N2537" t="b">
        <v>0</v>
      </c>
      <c r="O2537">
        <v>78</v>
      </c>
      <c r="P2537" t="b">
        <v>1</v>
      </c>
      <c r="Q2537" s="8">
        <f t="shared" si="198"/>
        <v>1.03775</v>
      </c>
      <c r="R2537" s="10">
        <f t="shared" si="199"/>
        <v>266.08974358974359</v>
      </c>
      <c r="S2537" t="s">
        <v>8300</v>
      </c>
      <c r="T2537" t="s">
        <v>8326</v>
      </c>
      <c r="U2537" t="s">
        <v>8355</v>
      </c>
    </row>
    <row r="2538" spans="1:21" ht="43.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s="6">
        <f t="shared" si="195"/>
        <v>41463.77275462963</v>
      </c>
      <c r="L2538" s="6">
        <f t="shared" si="196"/>
        <v>41484.77275462963</v>
      </c>
      <c r="M2538" s="15">
        <f t="shared" si="197"/>
        <v>2013</v>
      </c>
      <c r="N2538" t="b">
        <v>0</v>
      </c>
      <c r="O2538">
        <v>4</v>
      </c>
      <c r="P2538" t="b">
        <v>1</v>
      </c>
      <c r="Q2538" s="8">
        <f t="shared" si="198"/>
        <v>1.1599999999999999</v>
      </c>
      <c r="R2538" s="10">
        <f t="shared" si="199"/>
        <v>7.25</v>
      </c>
      <c r="S2538" t="s">
        <v>8300</v>
      </c>
      <c r="T2538" t="s">
        <v>8326</v>
      </c>
      <c r="U2538" t="s">
        <v>8355</v>
      </c>
    </row>
    <row r="2539" spans="1:21" ht="43.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s="6">
        <f t="shared" si="195"/>
        <v>40696.315451388888</v>
      </c>
      <c r="L2539" s="6">
        <f t="shared" si="196"/>
        <v>40756.315451388888</v>
      </c>
      <c r="M2539" s="15">
        <f t="shared" si="197"/>
        <v>2011</v>
      </c>
      <c r="N2539" t="b">
        <v>0</v>
      </c>
      <c r="O2539">
        <v>11</v>
      </c>
      <c r="P2539" t="b">
        <v>1</v>
      </c>
      <c r="Q2539" s="8">
        <f t="shared" si="198"/>
        <v>1.1000000000000001</v>
      </c>
      <c r="R2539" s="10">
        <f t="shared" si="199"/>
        <v>100</v>
      </c>
      <c r="S2539" t="s">
        <v>8300</v>
      </c>
      <c r="T2539" t="s">
        <v>8326</v>
      </c>
      <c r="U2539" t="s">
        <v>8355</v>
      </c>
    </row>
    <row r="2540" spans="1:21" ht="29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s="6">
        <f t="shared" si="195"/>
        <v>41298.176631944443</v>
      </c>
      <c r="L2540" s="6">
        <f t="shared" si="196"/>
        <v>41328.874305555553</v>
      </c>
      <c r="M2540" s="15">
        <f t="shared" si="197"/>
        <v>2013</v>
      </c>
      <c r="N2540" t="b">
        <v>0</v>
      </c>
      <c r="O2540">
        <v>185</v>
      </c>
      <c r="P2540" t="b">
        <v>1</v>
      </c>
      <c r="Q2540" s="8">
        <f t="shared" si="198"/>
        <v>1.130176111111111</v>
      </c>
      <c r="R2540" s="10">
        <f t="shared" si="199"/>
        <v>109.96308108108107</v>
      </c>
      <c r="S2540" t="s">
        <v>8300</v>
      </c>
      <c r="T2540" t="s">
        <v>8326</v>
      </c>
      <c r="U2540" t="s">
        <v>8355</v>
      </c>
    </row>
    <row r="2541" spans="1:21" ht="43.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s="6">
        <f t="shared" si="195"/>
        <v>41977.568888888891</v>
      </c>
      <c r="L2541" s="6">
        <f t="shared" si="196"/>
        <v>42037.568888888891</v>
      </c>
      <c r="M2541" s="15">
        <f t="shared" si="197"/>
        <v>2014</v>
      </c>
      <c r="N2541" t="b">
        <v>0</v>
      </c>
      <c r="O2541">
        <v>59</v>
      </c>
      <c r="P2541" t="b">
        <v>1</v>
      </c>
      <c r="Q2541" s="8">
        <f t="shared" si="198"/>
        <v>1.0024999999999999</v>
      </c>
      <c r="R2541" s="10">
        <f t="shared" si="199"/>
        <v>169.91525423728814</v>
      </c>
      <c r="S2541" t="s">
        <v>8300</v>
      </c>
      <c r="T2541" t="s">
        <v>8326</v>
      </c>
      <c r="U2541" t="s">
        <v>8355</v>
      </c>
    </row>
    <row r="2542" spans="1:21" ht="58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s="6">
        <f t="shared" si="195"/>
        <v>40785.341678240737</v>
      </c>
      <c r="L2542" s="6">
        <f t="shared" si="196"/>
        <v>40845.341678240737</v>
      </c>
      <c r="M2542" s="15">
        <f t="shared" si="197"/>
        <v>2011</v>
      </c>
      <c r="N2542" t="b">
        <v>0</v>
      </c>
      <c r="O2542">
        <v>27</v>
      </c>
      <c r="P2542" t="b">
        <v>1</v>
      </c>
      <c r="Q2542" s="8">
        <f t="shared" si="198"/>
        <v>1.034</v>
      </c>
      <c r="R2542" s="10">
        <f t="shared" si="199"/>
        <v>95.740740740740748</v>
      </c>
      <c r="S2542" t="s">
        <v>8300</v>
      </c>
      <c r="T2542" t="s">
        <v>8326</v>
      </c>
      <c r="U2542" t="s">
        <v>8355</v>
      </c>
    </row>
    <row r="2543" spans="1:21" ht="58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s="6">
        <f t="shared" si="195"/>
        <v>41483.115949074076</v>
      </c>
      <c r="L2543" s="6">
        <f t="shared" si="196"/>
        <v>41543.115949074076</v>
      </c>
      <c r="M2543" s="15">
        <f t="shared" si="197"/>
        <v>2013</v>
      </c>
      <c r="N2543" t="b">
        <v>0</v>
      </c>
      <c r="O2543">
        <v>63</v>
      </c>
      <c r="P2543" t="b">
        <v>1</v>
      </c>
      <c r="Q2543" s="8">
        <f t="shared" si="198"/>
        <v>1.0702857142857143</v>
      </c>
      <c r="R2543" s="10">
        <f t="shared" si="199"/>
        <v>59.460317460317462</v>
      </c>
      <c r="S2543" t="s">
        <v>8300</v>
      </c>
      <c r="T2543" t="s">
        <v>8326</v>
      </c>
      <c r="U2543" t="s">
        <v>8355</v>
      </c>
    </row>
    <row r="2544" spans="1:21" ht="43.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s="6">
        <f t="shared" si="195"/>
        <v>41509.093252314815</v>
      </c>
      <c r="L2544" s="6">
        <f t="shared" si="196"/>
        <v>41547.832638888889</v>
      </c>
      <c r="M2544" s="15">
        <f t="shared" si="197"/>
        <v>2013</v>
      </c>
      <c r="N2544" t="b">
        <v>0</v>
      </c>
      <c r="O2544">
        <v>13</v>
      </c>
      <c r="P2544" t="b">
        <v>1</v>
      </c>
      <c r="Q2544" s="8">
        <f t="shared" si="198"/>
        <v>1.0357142857142858</v>
      </c>
      <c r="R2544" s="10">
        <f t="shared" si="199"/>
        <v>55.769230769230766</v>
      </c>
      <c r="S2544" t="s">
        <v>8300</v>
      </c>
      <c r="T2544" t="s">
        <v>8326</v>
      </c>
      <c r="U2544" t="s">
        <v>8355</v>
      </c>
    </row>
    <row r="2545" spans="1:21" ht="43.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s="6">
        <f t="shared" si="195"/>
        <v>40513.774282407401</v>
      </c>
      <c r="L2545" s="6">
        <f t="shared" si="196"/>
        <v>40544.791666666664</v>
      </c>
      <c r="M2545" s="15">
        <f t="shared" si="197"/>
        <v>2010</v>
      </c>
      <c r="N2545" t="b">
        <v>0</v>
      </c>
      <c r="O2545">
        <v>13</v>
      </c>
      <c r="P2545" t="b">
        <v>1</v>
      </c>
      <c r="Q2545" s="8">
        <f t="shared" si="198"/>
        <v>1.5640000000000001</v>
      </c>
      <c r="R2545" s="10">
        <f t="shared" si="199"/>
        <v>30.076923076923077</v>
      </c>
      <c r="S2545" t="s">
        <v>8300</v>
      </c>
      <c r="T2545" t="s">
        <v>8326</v>
      </c>
      <c r="U2545" t="s">
        <v>8355</v>
      </c>
    </row>
    <row r="2546" spans="1:21" ht="43.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s="6">
        <f t="shared" si="195"/>
        <v>41068.1871412037</v>
      </c>
      <c r="L2546" s="6">
        <f t="shared" si="196"/>
        <v>41098.1871412037</v>
      </c>
      <c r="M2546" s="15">
        <f t="shared" si="197"/>
        <v>2012</v>
      </c>
      <c r="N2546" t="b">
        <v>0</v>
      </c>
      <c r="O2546">
        <v>57</v>
      </c>
      <c r="P2546" t="b">
        <v>1</v>
      </c>
      <c r="Q2546" s="8">
        <f t="shared" si="198"/>
        <v>1.0082</v>
      </c>
      <c r="R2546" s="10">
        <f t="shared" si="199"/>
        <v>88.438596491228068</v>
      </c>
      <c r="S2546" t="s">
        <v>8300</v>
      </c>
      <c r="T2546" t="s">
        <v>8326</v>
      </c>
      <c r="U2546" t="s">
        <v>8355</v>
      </c>
    </row>
    <row r="2547" spans="1:21" ht="43.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s="6">
        <f t="shared" si="195"/>
        <v>42026.804837962962</v>
      </c>
      <c r="L2547" s="6">
        <f t="shared" si="196"/>
        <v>42061.687499999993</v>
      </c>
      <c r="M2547" s="15">
        <f t="shared" si="197"/>
        <v>2015</v>
      </c>
      <c r="N2547" t="b">
        <v>0</v>
      </c>
      <c r="O2547">
        <v>61</v>
      </c>
      <c r="P2547" t="b">
        <v>1</v>
      </c>
      <c r="Q2547" s="8">
        <f t="shared" si="198"/>
        <v>1.9530000000000001</v>
      </c>
      <c r="R2547" s="10">
        <f t="shared" si="199"/>
        <v>64.032786885245898</v>
      </c>
      <c r="S2547" t="s">
        <v>8300</v>
      </c>
      <c r="T2547" t="s">
        <v>8326</v>
      </c>
      <c r="U2547" t="s">
        <v>8355</v>
      </c>
    </row>
    <row r="2548" spans="1:21" ht="43.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s="6">
        <f t="shared" si="195"/>
        <v>41524.525219907409</v>
      </c>
      <c r="L2548" s="6">
        <f t="shared" si="196"/>
        <v>41551.875</v>
      </c>
      <c r="M2548" s="15">
        <f t="shared" si="197"/>
        <v>2013</v>
      </c>
      <c r="N2548" t="b">
        <v>0</v>
      </c>
      <c r="O2548">
        <v>65</v>
      </c>
      <c r="P2548" t="b">
        <v>1</v>
      </c>
      <c r="Q2548" s="8">
        <f t="shared" si="198"/>
        <v>1.1171428571428572</v>
      </c>
      <c r="R2548" s="10">
        <f t="shared" si="199"/>
        <v>60.153846153846153</v>
      </c>
      <c r="S2548" t="s">
        <v>8300</v>
      </c>
      <c r="T2548" t="s">
        <v>8326</v>
      </c>
      <c r="U2548" t="s">
        <v>8355</v>
      </c>
    </row>
    <row r="2549" spans="1:21" ht="43.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s="6">
        <f t="shared" si="195"/>
        <v>40973.439849537033</v>
      </c>
      <c r="L2549" s="6">
        <f t="shared" si="196"/>
        <v>41003.398182870369</v>
      </c>
      <c r="M2549" s="15">
        <f t="shared" si="197"/>
        <v>2012</v>
      </c>
      <c r="N2549" t="b">
        <v>0</v>
      </c>
      <c r="O2549">
        <v>134</v>
      </c>
      <c r="P2549" t="b">
        <v>1</v>
      </c>
      <c r="Q2549" s="8">
        <f t="shared" si="198"/>
        <v>1.1985454545454546</v>
      </c>
      <c r="R2549" s="10">
        <f t="shared" si="199"/>
        <v>49.194029850746269</v>
      </c>
      <c r="S2549" t="s">
        <v>8300</v>
      </c>
      <c r="T2549" t="s">
        <v>8326</v>
      </c>
      <c r="U2549" t="s">
        <v>8355</v>
      </c>
    </row>
    <row r="2550" spans="1:21" ht="43.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s="6">
        <f t="shared" si="195"/>
        <v>42618.292094907403</v>
      </c>
      <c r="L2550" s="6">
        <f t="shared" si="196"/>
        <v>42642.852083333331</v>
      </c>
      <c r="M2550" s="15">
        <f t="shared" si="197"/>
        <v>2016</v>
      </c>
      <c r="N2550" t="b">
        <v>0</v>
      </c>
      <c r="O2550">
        <v>37</v>
      </c>
      <c r="P2550" t="b">
        <v>1</v>
      </c>
      <c r="Q2550" s="8">
        <f t="shared" si="198"/>
        <v>1.0185</v>
      </c>
      <c r="R2550" s="10">
        <f t="shared" si="199"/>
        <v>165.16216216216216</v>
      </c>
      <c r="S2550" t="s">
        <v>8300</v>
      </c>
      <c r="T2550" t="s">
        <v>8326</v>
      </c>
      <c r="U2550" t="s">
        <v>8355</v>
      </c>
    </row>
    <row r="2551" spans="1:21" ht="43.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s="6">
        <f t="shared" si="195"/>
        <v>41390.424421296295</v>
      </c>
      <c r="L2551" s="6">
        <f t="shared" si="196"/>
        <v>41425.375</v>
      </c>
      <c r="M2551" s="15">
        <f t="shared" si="197"/>
        <v>2013</v>
      </c>
      <c r="N2551" t="b">
        <v>0</v>
      </c>
      <c r="O2551">
        <v>37</v>
      </c>
      <c r="P2551" t="b">
        <v>1</v>
      </c>
      <c r="Q2551" s="8">
        <f t="shared" si="198"/>
        <v>1.0280254777070064</v>
      </c>
      <c r="R2551" s="10">
        <f t="shared" si="199"/>
        <v>43.621621621621621</v>
      </c>
      <c r="S2551" t="s">
        <v>8300</v>
      </c>
      <c r="T2551" t="s">
        <v>8326</v>
      </c>
      <c r="U2551" t="s">
        <v>8355</v>
      </c>
    </row>
    <row r="2552" spans="1:21" ht="58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s="6">
        <f t="shared" si="195"/>
        <v>42228.300995370366</v>
      </c>
      <c r="L2552" s="6">
        <f t="shared" si="196"/>
        <v>42284.832638888889</v>
      </c>
      <c r="M2552" s="15">
        <f t="shared" si="197"/>
        <v>2015</v>
      </c>
      <c r="N2552" t="b">
        <v>0</v>
      </c>
      <c r="O2552">
        <v>150</v>
      </c>
      <c r="P2552" t="b">
        <v>1</v>
      </c>
      <c r="Q2552" s="8">
        <f t="shared" si="198"/>
        <v>1.0084615384615385</v>
      </c>
      <c r="R2552" s="10">
        <f t="shared" si="199"/>
        <v>43.7</v>
      </c>
      <c r="S2552" t="s">
        <v>8300</v>
      </c>
      <c r="T2552" t="s">
        <v>8326</v>
      </c>
      <c r="U2552" t="s">
        <v>8355</v>
      </c>
    </row>
    <row r="2553" spans="1:21" ht="43.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s="6">
        <f t="shared" si="195"/>
        <v>40960.918807870366</v>
      </c>
      <c r="L2553" s="6">
        <f t="shared" si="196"/>
        <v>40989.533333333333</v>
      </c>
      <c r="M2553" s="15">
        <f t="shared" si="197"/>
        <v>2012</v>
      </c>
      <c r="N2553" t="b">
        <v>0</v>
      </c>
      <c r="O2553">
        <v>56</v>
      </c>
      <c r="P2553" t="b">
        <v>1</v>
      </c>
      <c r="Q2553" s="8">
        <f t="shared" si="198"/>
        <v>1.0273469387755103</v>
      </c>
      <c r="R2553" s="10">
        <f t="shared" si="199"/>
        <v>67.419642857142861</v>
      </c>
      <c r="S2553" t="s">
        <v>8300</v>
      </c>
      <c r="T2553" t="s">
        <v>8326</v>
      </c>
      <c r="U2553" t="s">
        <v>8355</v>
      </c>
    </row>
    <row r="2554" spans="1:21" ht="43.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s="6">
        <f t="shared" si="195"/>
        <v>42769.476631944439</v>
      </c>
      <c r="L2554" s="6">
        <f t="shared" si="196"/>
        <v>42799.476631944439</v>
      </c>
      <c r="M2554" s="15">
        <f t="shared" si="197"/>
        <v>2017</v>
      </c>
      <c r="N2554" t="b">
        <v>0</v>
      </c>
      <c r="O2554">
        <v>18</v>
      </c>
      <c r="P2554" t="b">
        <v>1</v>
      </c>
      <c r="Q2554" s="8">
        <f t="shared" si="198"/>
        <v>1.0649999999999999</v>
      </c>
      <c r="R2554" s="10">
        <f t="shared" si="199"/>
        <v>177.5</v>
      </c>
      <c r="S2554" t="s">
        <v>8300</v>
      </c>
      <c r="T2554" t="s">
        <v>8326</v>
      </c>
      <c r="U2554" t="s">
        <v>8355</v>
      </c>
    </row>
    <row r="2555" spans="1:21" ht="43.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s="6">
        <f t="shared" si="195"/>
        <v>41112.865821759253</v>
      </c>
      <c r="L2555" s="6">
        <f t="shared" si="196"/>
        <v>41172.865821759253</v>
      </c>
      <c r="M2555" s="15">
        <f t="shared" si="197"/>
        <v>2012</v>
      </c>
      <c r="N2555" t="b">
        <v>0</v>
      </c>
      <c r="O2555">
        <v>60</v>
      </c>
      <c r="P2555" t="b">
        <v>1</v>
      </c>
      <c r="Q2555" s="8">
        <f t="shared" si="198"/>
        <v>1.5553333333333332</v>
      </c>
      <c r="R2555" s="10">
        <f t="shared" si="199"/>
        <v>38.883333333333333</v>
      </c>
      <c r="S2555" t="s">
        <v>8300</v>
      </c>
      <c r="T2555" t="s">
        <v>8326</v>
      </c>
      <c r="U2555" t="s">
        <v>8355</v>
      </c>
    </row>
    <row r="2556" spans="1:21" ht="58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s="6">
        <f t="shared" si="195"/>
        <v>42124.744942129626</v>
      </c>
      <c r="L2556" s="6">
        <f t="shared" si="196"/>
        <v>42155.832638888889</v>
      </c>
      <c r="M2556" s="15">
        <f t="shared" si="197"/>
        <v>2015</v>
      </c>
      <c r="N2556" t="b">
        <v>0</v>
      </c>
      <c r="O2556">
        <v>67</v>
      </c>
      <c r="P2556" t="b">
        <v>1</v>
      </c>
      <c r="Q2556" s="8">
        <f t="shared" si="198"/>
        <v>1.228</v>
      </c>
      <c r="R2556" s="10">
        <f t="shared" si="199"/>
        <v>54.985074626865675</v>
      </c>
      <c r="S2556" t="s">
        <v>8300</v>
      </c>
      <c r="T2556" t="s">
        <v>8326</v>
      </c>
      <c r="U2556" t="s">
        <v>8355</v>
      </c>
    </row>
    <row r="2557" spans="1:21" ht="58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s="6">
        <f t="shared" si="195"/>
        <v>41026.32167824074</v>
      </c>
      <c r="L2557" s="6">
        <f t="shared" si="196"/>
        <v>41057.32167824074</v>
      </c>
      <c r="M2557" s="15">
        <f t="shared" si="197"/>
        <v>2012</v>
      </c>
      <c r="N2557" t="b">
        <v>0</v>
      </c>
      <c r="O2557">
        <v>35</v>
      </c>
      <c r="P2557" t="b">
        <v>1</v>
      </c>
      <c r="Q2557" s="8">
        <f t="shared" si="198"/>
        <v>1.0734999999999999</v>
      </c>
      <c r="R2557" s="10">
        <f t="shared" si="199"/>
        <v>61.342857142857142</v>
      </c>
      <c r="S2557" t="s">
        <v>8300</v>
      </c>
      <c r="T2557" t="s">
        <v>8326</v>
      </c>
      <c r="U2557" t="s">
        <v>8355</v>
      </c>
    </row>
    <row r="2558" spans="1:21" ht="43.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s="6">
        <f t="shared" si="195"/>
        <v>41222.658067129625</v>
      </c>
      <c r="L2558" s="6">
        <f t="shared" si="196"/>
        <v>41267.658067129625</v>
      </c>
      <c r="M2558" s="15">
        <f t="shared" si="197"/>
        <v>2012</v>
      </c>
      <c r="N2558" t="b">
        <v>0</v>
      </c>
      <c r="O2558">
        <v>34</v>
      </c>
      <c r="P2558" t="b">
        <v>1</v>
      </c>
      <c r="Q2558" s="8">
        <f t="shared" si="198"/>
        <v>1.0550335570469798</v>
      </c>
      <c r="R2558" s="10">
        <f t="shared" si="199"/>
        <v>23.117647058823529</v>
      </c>
      <c r="S2558" t="s">
        <v>8300</v>
      </c>
      <c r="T2558" t="s">
        <v>8326</v>
      </c>
      <c r="U2558" t="s">
        <v>8355</v>
      </c>
    </row>
    <row r="2559" spans="1:21" ht="29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s="6">
        <f t="shared" si="195"/>
        <v>41744.411874999998</v>
      </c>
      <c r="L2559" s="6">
        <f t="shared" si="196"/>
        <v>41774.411874999998</v>
      </c>
      <c r="M2559" s="15">
        <f t="shared" si="197"/>
        <v>2014</v>
      </c>
      <c r="N2559" t="b">
        <v>0</v>
      </c>
      <c r="O2559">
        <v>36</v>
      </c>
      <c r="P2559" t="b">
        <v>1</v>
      </c>
      <c r="Q2559" s="8">
        <f t="shared" si="198"/>
        <v>1.1844444444444444</v>
      </c>
      <c r="R2559" s="10">
        <f t="shared" si="199"/>
        <v>29.611111111111111</v>
      </c>
      <c r="S2559" t="s">
        <v>8300</v>
      </c>
      <c r="T2559" t="s">
        <v>8326</v>
      </c>
      <c r="U2559" t="s">
        <v>8355</v>
      </c>
    </row>
    <row r="2560" spans="1:21" ht="43.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s="6">
        <f t="shared" si="195"/>
        <v>42093.526689814811</v>
      </c>
      <c r="L2560" s="6">
        <f t="shared" si="196"/>
        <v>42125.249305555553</v>
      </c>
      <c r="M2560" s="15">
        <f t="shared" si="197"/>
        <v>2015</v>
      </c>
      <c r="N2560" t="b">
        <v>0</v>
      </c>
      <c r="O2560">
        <v>18</v>
      </c>
      <c r="P2560" t="b">
        <v>1</v>
      </c>
      <c r="Q2560" s="8">
        <f t="shared" si="198"/>
        <v>1.0888</v>
      </c>
      <c r="R2560" s="10">
        <f t="shared" si="199"/>
        <v>75.611111111111114</v>
      </c>
      <c r="S2560" t="s">
        <v>8300</v>
      </c>
      <c r="T2560" t="s">
        <v>8326</v>
      </c>
      <c r="U2560" t="s">
        <v>8355</v>
      </c>
    </row>
    <row r="2561" spans="1:21" ht="43.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s="6">
        <f t="shared" si="195"/>
        <v>40829.540324074071</v>
      </c>
      <c r="L2561" s="6">
        <f t="shared" si="196"/>
        <v>40862.484027777777</v>
      </c>
      <c r="M2561" s="15">
        <f t="shared" si="197"/>
        <v>2011</v>
      </c>
      <c r="N2561" t="b">
        <v>0</v>
      </c>
      <c r="O2561">
        <v>25</v>
      </c>
      <c r="P2561" t="b">
        <v>1</v>
      </c>
      <c r="Q2561" s="8">
        <f t="shared" si="198"/>
        <v>1.1125</v>
      </c>
      <c r="R2561" s="10">
        <f t="shared" si="199"/>
        <v>35.6</v>
      </c>
      <c r="S2561" t="s">
        <v>8300</v>
      </c>
      <c r="T2561" t="s">
        <v>8326</v>
      </c>
      <c r="U2561" t="s">
        <v>8355</v>
      </c>
    </row>
    <row r="2562" spans="1:21" ht="43.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s="6">
        <f t="shared" si="195"/>
        <v>42039.617754629631</v>
      </c>
      <c r="L2562" s="6">
        <f t="shared" si="196"/>
        <v>42069.617754629631</v>
      </c>
      <c r="M2562" s="15">
        <f t="shared" si="197"/>
        <v>2015</v>
      </c>
      <c r="N2562" t="b">
        <v>0</v>
      </c>
      <c r="O2562">
        <v>21</v>
      </c>
      <c r="P2562" t="b">
        <v>1</v>
      </c>
      <c r="Q2562" s="8">
        <f t="shared" si="198"/>
        <v>1.0009999999999999</v>
      </c>
      <c r="R2562" s="10">
        <f t="shared" si="199"/>
        <v>143</v>
      </c>
      <c r="S2562" t="s">
        <v>8300</v>
      </c>
      <c r="T2562" t="s">
        <v>8326</v>
      </c>
      <c r="U2562" t="s">
        <v>8355</v>
      </c>
    </row>
    <row r="2563" spans="1:21" ht="43.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s="6">
        <f t="shared" ref="K2563:K2626" si="200">(J2563/86400)+25569+(-8/24)</f>
        <v>42260.195474537039</v>
      </c>
      <c r="L2563" s="6">
        <f t="shared" ref="L2563:L2626" si="201">(I2563/86400)+25569+(-8/24)</f>
        <v>42290.195474537039</v>
      </c>
      <c r="M2563" s="15">
        <f t="shared" ref="M2563:M2626" si="202">YEAR(K2563)</f>
        <v>2015</v>
      </c>
      <c r="N2563" t="b">
        <v>0</v>
      </c>
      <c r="O2563">
        <v>0</v>
      </c>
      <c r="P2563" t="b">
        <v>0</v>
      </c>
      <c r="Q2563" s="8">
        <f t="shared" ref="Q2563:Q2626" si="203">E2563/D2563</f>
        <v>0</v>
      </c>
      <c r="R2563" s="10">
        <f t="shared" ref="R2563:R2626" si="204">IFERROR(E2563/O2563,0)</f>
        <v>0</v>
      </c>
      <c r="S2563" t="s">
        <v>8284</v>
      </c>
      <c r="T2563" t="s">
        <v>8337</v>
      </c>
      <c r="U2563" t="s">
        <v>8338</v>
      </c>
    </row>
    <row r="2564" spans="1:21" ht="58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s="6">
        <f t="shared" si="200"/>
        <v>42594.191423611112</v>
      </c>
      <c r="L2564" s="6">
        <f t="shared" si="201"/>
        <v>42654.191423611112</v>
      </c>
      <c r="M2564" s="15">
        <f t="shared" si="202"/>
        <v>2016</v>
      </c>
      <c r="N2564" t="b">
        <v>0</v>
      </c>
      <c r="O2564">
        <v>3</v>
      </c>
      <c r="P2564" t="b">
        <v>0</v>
      </c>
      <c r="Q2564" s="8">
        <f t="shared" si="203"/>
        <v>7.4999999999999997E-3</v>
      </c>
      <c r="R2564" s="10">
        <f t="shared" si="204"/>
        <v>25</v>
      </c>
      <c r="S2564" t="s">
        <v>8284</v>
      </c>
      <c r="T2564" t="s">
        <v>8337</v>
      </c>
      <c r="U2564" t="s">
        <v>8338</v>
      </c>
    </row>
    <row r="2565" spans="1:21" ht="29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s="6">
        <f t="shared" si="200"/>
        <v>42154.806145833332</v>
      </c>
      <c r="L2565" s="6">
        <f t="shared" si="201"/>
        <v>42214.806145833332</v>
      </c>
      <c r="M2565" s="15">
        <f t="shared" si="202"/>
        <v>2015</v>
      </c>
      <c r="N2565" t="b">
        <v>0</v>
      </c>
      <c r="O2565">
        <v>0</v>
      </c>
      <c r="P2565" t="b">
        <v>0</v>
      </c>
      <c r="Q2565" s="8">
        <f t="shared" si="203"/>
        <v>0</v>
      </c>
      <c r="R2565" s="10">
        <f t="shared" si="204"/>
        <v>0</v>
      </c>
      <c r="S2565" t="s">
        <v>8284</v>
      </c>
      <c r="T2565" t="s">
        <v>8337</v>
      </c>
      <c r="U2565" t="s">
        <v>8338</v>
      </c>
    </row>
    <row r="2566" spans="1:21" ht="43.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s="6">
        <f t="shared" si="200"/>
        <v>41821.70716435185</v>
      </c>
      <c r="L2566" s="6">
        <f t="shared" si="201"/>
        <v>41851.70716435185</v>
      </c>
      <c r="M2566" s="15">
        <f t="shared" si="202"/>
        <v>2014</v>
      </c>
      <c r="N2566" t="b">
        <v>0</v>
      </c>
      <c r="O2566">
        <v>0</v>
      </c>
      <c r="P2566" t="b">
        <v>0</v>
      </c>
      <c r="Q2566" s="8">
        <f t="shared" si="203"/>
        <v>0</v>
      </c>
      <c r="R2566" s="10">
        <f t="shared" si="204"/>
        <v>0</v>
      </c>
      <c r="S2566" t="s">
        <v>8284</v>
      </c>
      <c r="T2566" t="s">
        <v>8337</v>
      </c>
      <c r="U2566" t="s">
        <v>8338</v>
      </c>
    </row>
    <row r="2567" spans="1:21" ht="43.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s="6">
        <f t="shared" si="200"/>
        <v>42440.317002314812</v>
      </c>
      <c r="L2567" s="6">
        <f t="shared" si="201"/>
        <v>42499.534722222219</v>
      </c>
      <c r="M2567" s="15">
        <f t="shared" si="202"/>
        <v>2016</v>
      </c>
      <c r="N2567" t="b">
        <v>0</v>
      </c>
      <c r="O2567">
        <v>1</v>
      </c>
      <c r="P2567" t="b">
        <v>0</v>
      </c>
      <c r="Q2567" s="8">
        <f t="shared" si="203"/>
        <v>0.01</v>
      </c>
      <c r="R2567" s="10">
        <f t="shared" si="204"/>
        <v>100</v>
      </c>
      <c r="S2567" t="s">
        <v>8284</v>
      </c>
      <c r="T2567" t="s">
        <v>8337</v>
      </c>
      <c r="U2567" t="s">
        <v>8338</v>
      </c>
    </row>
    <row r="2568" spans="1:21" ht="43.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s="6">
        <f t="shared" si="200"/>
        <v>41842.647546296292</v>
      </c>
      <c r="L2568" s="6">
        <f t="shared" si="201"/>
        <v>41872.647546296292</v>
      </c>
      <c r="M2568" s="15">
        <f t="shared" si="202"/>
        <v>2014</v>
      </c>
      <c r="N2568" t="b">
        <v>0</v>
      </c>
      <c r="O2568">
        <v>0</v>
      </c>
      <c r="P2568" t="b">
        <v>0</v>
      </c>
      <c r="Q2568" s="8">
        <f t="shared" si="203"/>
        <v>0</v>
      </c>
      <c r="R2568" s="10">
        <f t="shared" si="204"/>
        <v>0</v>
      </c>
      <c r="S2568" t="s">
        <v>8284</v>
      </c>
      <c r="T2568" t="s">
        <v>8337</v>
      </c>
      <c r="U2568" t="s">
        <v>8338</v>
      </c>
    </row>
    <row r="2569" spans="1:21" ht="43.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s="6">
        <f t="shared" si="200"/>
        <v>42087.545578703699</v>
      </c>
      <c r="L2569" s="6">
        <f t="shared" si="201"/>
        <v>42117.545578703699</v>
      </c>
      <c r="M2569" s="15">
        <f t="shared" si="202"/>
        <v>2015</v>
      </c>
      <c r="N2569" t="b">
        <v>0</v>
      </c>
      <c r="O2569">
        <v>2</v>
      </c>
      <c r="P2569" t="b">
        <v>0</v>
      </c>
      <c r="Q2569" s="8">
        <f t="shared" si="203"/>
        <v>2.6666666666666666E-3</v>
      </c>
      <c r="R2569" s="10">
        <f t="shared" si="204"/>
        <v>60</v>
      </c>
      <c r="S2569" t="s">
        <v>8284</v>
      </c>
      <c r="T2569" t="s">
        <v>8337</v>
      </c>
      <c r="U2569" t="s">
        <v>8338</v>
      </c>
    </row>
    <row r="2570" spans="1:21" ht="43.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s="6">
        <f t="shared" si="200"/>
        <v>42584.33326388889</v>
      </c>
      <c r="L2570" s="6">
        <f t="shared" si="201"/>
        <v>42614.33326388889</v>
      </c>
      <c r="M2570" s="15">
        <f t="shared" si="202"/>
        <v>2016</v>
      </c>
      <c r="N2570" t="b">
        <v>0</v>
      </c>
      <c r="O2570">
        <v>1</v>
      </c>
      <c r="P2570" t="b">
        <v>0</v>
      </c>
      <c r="Q2570" s="8">
        <f t="shared" si="203"/>
        <v>5.0000000000000001E-3</v>
      </c>
      <c r="R2570" s="10">
        <f t="shared" si="204"/>
        <v>50</v>
      </c>
      <c r="S2570" t="s">
        <v>8284</v>
      </c>
      <c r="T2570" t="s">
        <v>8337</v>
      </c>
      <c r="U2570" t="s">
        <v>8338</v>
      </c>
    </row>
    <row r="2571" spans="1:21" ht="43.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s="6">
        <f t="shared" si="200"/>
        <v>42233.772129629629</v>
      </c>
      <c r="L2571" s="6">
        <f t="shared" si="201"/>
        <v>42263.772129629629</v>
      </c>
      <c r="M2571" s="15">
        <f t="shared" si="202"/>
        <v>2015</v>
      </c>
      <c r="N2571" t="b">
        <v>0</v>
      </c>
      <c r="O2571">
        <v>2</v>
      </c>
      <c r="P2571" t="b">
        <v>0</v>
      </c>
      <c r="Q2571" s="8">
        <f t="shared" si="203"/>
        <v>2.2307692307692306E-2</v>
      </c>
      <c r="R2571" s="10">
        <f t="shared" si="204"/>
        <v>72.5</v>
      </c>
      <c r="S2571" t="s">
        <v>8284</v>
      </c>
      <c r="T2571" t="s">
        <v>8337</v>
      </c>
      <c r="U2571" t="s">
        <v>8338</v>
      </c>
    </row>
    <row r="2572" spans="1:21" ht="43.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s="6">
        <f t="shared" si="200"/>
        <v>42744.569849537038</v>
      </c>
      <c r="L2572" s="6">
        <f t="shared" si="201"/>
        <v>42774.569849537038</v>
      </c>
      <c r="M2572" s="15">
        <f t="shared" si="202"/>
        <v>2017</v>
      </c>
      <c r="N2572" t="b">
        <v>0</v>
      </c>
      <c r="O2572">
        <v>2</v>
      </c>
      <c r="P2572" t="b">
        <v>0</v>
      </c>
      <c r="Q2572" s="8">
        <f t="shared" si="203"/>
        <v>8.4285714285714294E-3</v>
      </c>
      <c r="R2572" s="10">
        <f t="shared" si="204"/>
        <v>29.5</v>
      </c>
      <c r="S2572" t="s">
        <v>8284</v>
      </c>
      <c r="T2572" t="s">
        <v>8337</v>
      </c>
      <c r="U2572" t="s">
        <v>8338</v>
      </c>
    </row>
    <row r="2573" spans="1:21" ht="43.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s="6">
        <f t="shared" si="200"/>
        <v>42449.008344907408</v>
      </c>
      <c r="L2573" s="6">
        <f t="shared" si="201"/>
        <v>42509.008344907408</v>
      </c>
      <c r="M2573" s="15">
        <f t="shared" si="202"/>
        <v>2016</v>
      </c>
      <c r="N2573" t="b">
        <v>0</v>
      </c>
      <c r="O2573">
        <v>4</v>
      </c>
      <c r="P2573" t="b">
        <v>0</v>
      </c>
      <c r="Q2573" s="8">
        <f t="shared" si="203"/>
        <v>2.5000000000000001E-3</v>
      </c>
      <c r="R2573" s="10">
        <f t="shared" si="204"/>
        <v>62.5</v>
      </c>
      <c r="S2573" t="s">
        <v>8284</v>
      </c>
      <c r="T2573" t="s">
        <v>8337</v>
      </c>
      <c r="U2573" t="s">
        <v>8338</v>
      </c>
    </row>
    <row r="2574" spans="1:21" ht="43.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s="6">
        <f t="shared" si="200"/>
        <v>42076.786076388882</v>
      </c>
      <c r="L2574" s="6">
        <f t="shared" si="201"/>
        <v>42106.786076388882</v>
      </c>
      <c r="M2574" s="15">
        <f t="shared" si="202"/>
        <v>2015</v>
      </c>
      <c r="N2574" t="b">
        <v>0</v>
      </c>
      <c r="O2574">
        <v>0</v>
      </c>
      <c r="P2574" t="b">
        <v>0</v>
      </c>
      <c r="Q2574" s="8">
        <f t="shared" si="203"/>
        <v>0</v>
      </c>
      <c r="R2574" s="10">
        <f t="shared" si="204"/>
        <v>0</v>
      </c>
      <c r="S2574" t="s">
        <v>8284</v>
      </c>
      <c r="T2574" t="s">
        <v>8337</v>
      </c>
      <c r="U2574" t="s">
        <v>8338</v>
      </c>
    </row>
    <row r="2575" spans="1:21" ht="58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s="6">
        <f t="shared" si="200"/>
        <v>41829.258668981478</v>
      </c>
      <c r="L2575" s="6">
        <f t="shared" si="201"/>
        <v>41874.258668981478</v>
      </c>
      <c r="M2575" s="15">
        <f t="shared" si="202"/>
        <v>2014</v>
      </c>
      <c r="N2575" t="b">
        <v>0</v>
      </c>
      <c r="O2575">
        <v>0</v>
      </c>
      <c r="P2575" t="b">
        <v>0</v>
      </c>
      <c r="Q2575" s="8">
        <f t="shared" si="203"/>
        <v>0</v>
      </c>
      <c r="R2575" s="10">
        <f t="shared" si="204"/>
        <v>0</v>
      </c>
      <c r="S2575" t="s">
        <v>8284</v>
      </c>
      <c r="T2575" t="s">
        <v>8337</v>
      </c>
      <c r="U2575" t="s">
        <v>8338</v>
      </c>
    </row>
    <row r="2576" spans="1:21" ht="58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s="6">
        <f t="shared" si="200"/>
        <v>42487.492418981477</v>
      </c>
      <c r="L2576" s="6">
        <f t="shared" si="201"/>
        <v>42508.492418981477</v>
      </c>
      <c r="M2576" s="15">
        <f t="shared" si="202"/>
        <v>2016</v>
      </c>
      <c r="N2576" t="b">
        <v>0</v>
      </c>
      <c r="O2576">
        <v>0</v>
      </c>
      <c r="P2576" t="b">
        <v>0</v>
      </c>
      <c r="Q2576" s="8">
        <f t="shared" si="203"/>
        <v>0</v>
      </c>
      <c r="R2576" s="10">
        <f t="shared" si="204"/>
        <v>0</v>
      </c>
      <c r="S2576" t="s">
        <v>8284</v>
      </c>
      <c r="T2576" t="s">
        <v>8337</v>
      </c>
      <c r="U2576" t="s">
        <v>8338</v>
      </c>
    </row>
    <row r="2577" spans="1:21" ht="43.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s="6">
        <f t="shared" si="200"/>
        <v>41985.775393518517</v>
      </c>
      <c r="L2577" s="6">
        <f t="shared" si="201"/>
        <v>42015.775393518517</v>
      </c>
      <c r="M2577" s="15">
        <f t="shared" si="202"/>
        <v>2014</v>
      </c>
      <c r="N2577" t="b">
        <v>0</v>
      </c>
      <c r="O2577">
        <v>0</v>
      </c>
      <c r="P2577" t="b">
        <v>0</v>
      </c>
      <c r="Q2577" s="8">
        <f t="shared" si="203"/>
        <v>0</v>
      </c>
      <c r="R2577" s="10">
        <f t="shared" si="204"/>
        <v>0</v>
      </c>
      <c r="S2577" t="s">
        <v>8284</v>
      </c>
      <c r="T2577" t="s">
        <v>8337</v>
      </c>
      <c r="U2577" t="s">
        <v>8338</v>
      </c>
    </row>
    <row r="2578" spans="1:21" ht="29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s="6">
        <f t="shared" si="200"/>
        <v>42059.676469907405</v>
      </c>
      <c r="L2578" s="6">
        <f t="shared" si="201"/>
        <v>42104.634803240733</v>
      </c>
      <c r="M2578" s="15">
        <f t="shared" si="202"/>
        <v>2015</v>
      </c>
      <c r="N2578" t="b">
        <v>0</v>
      </c>
      <c r="O2578">
        <v>0</v>
      </c>
      <c r="P2578" t="b">
        <v>0</v>
      </c>
      <c r="Q2578" s="8">
        <f t="shared" si="203"/>
        <v>0</v>
      </c>
      <c r="R2578" s="10">
        <f t="shared" si="204"/>
        <v>0</v>
      </c>
      <c r="S2578" t="s">
        <v>8284</v>
      </c>
      <c r="T2578" t="s">
        <v>8337</v>
      </c>
      <c r="U2578" t="s">
        <v>8338</v>
      </c>
    </row>
    <row r="2579" spans="1:21" ht="43.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s="6">
        <f t="shared" si="200"/>
        <v>41830.487233796295</v>
      </c>
      <c r="L2579" s="6">
        <f t="shared" si="201"/>
        <v>41855.487233796295</v>
      </c>
      <c r="M2579" s="15">
        <f t="shared" si="202"/>
        <v>2014</v>
      </c>
      <c r="N2579" t="b">
        <v>0</v>
      </c>
      <c r="O2579">
        <v>0</v>
      </c>
      <c r="P2579" t="b">
        <v>0</v>
      </c>
      <c r="Q2579" s="8">
        <f t="shared" si="203"/>
        <v>0</v>
      </c>
      <c r="R2579" s="10">
        <f t="shared" si="204"/>
        <v>0</v>
      </c>
      <c r="S2579" t="s">
        <v>8284</v>
      </c>
      <c r="T2579" t="s">
        <v>8337</v>
      </c>
      <c r="U2579" t="s">
        <v>8338</v>
      </c>
    </row>
    <row r="2580" spans="1:21" ht="58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s="6">
        <f t="shared" si="200"/>
        <v>42237.689571759256</v>
      </c>
      <c r="L2580" s="6">
        <f t="shared" si="201"/>
        <v>42286.374999999993</v>
      </c>
      <c r="M2580" s="15">
        <f t="shared" si="202"/>
        <v>2015</v>
      </c>
      <c r="N2580" t="b">
        <v>0</v>
      </c>
      <c r="O2580">
        <v>0</v>
      </c>
      <c r="P2580" t="b">
        <v>0</v>
      </c>
      <c r="Q2580" s="8">
        <f t="shared" si="203"/>
        <v>0</v>
      </c>
      <c r="R2580" s="10">
        <f t="shared" si="204"/>
        <v>0</v>
      </c>
      <c r="S2580" t="s">
        <v>8284</v>
      </c>
      <c r="T2580" t="s">
        <v>8337</v>
      </c>
      <c r="U2580" t="s">
        <v>8338</v>
      </c>
    </row>
    <row r="2581" spans="1:21" ht="43.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s="6">
        <f t="shared" si="200"/>
        <v>41837.496562499997</v>
      </c>
      <c r="L2581" s="6">
        <f t="shared" si="201"/>
        <v>41897.496562499997</v>
      </c>
      <c r="M2581" s="15">
        <f t="shared" si="202"/>
        <v>2014</v>
      </c>
      <c r="N2581" t="b">
        <v>0</v>
      </c>
      <c r="O2581">
        <v>12</v>
      </c>
      <c r="P2581" t="b">
        <v>0</v>
      </c>
      <c r="Q2581" s="8">
        <f t="shared" si="203"/>
        <v>1.3849999999999999E-3</v>
      </c>
      <c r="R2581" s="10">
        <f t="shared" si="204"/>
        <v>23.083333333333332</v>
      </c>
      <c r="S2581" t="s">
        <v>8284</v>
      </c>
      <c r="T2581" t="s">
        <v>8337</v>
      </c>
      <c r="U2581" t="s">
        <v>8338</v>
      </c>
    </row>
    <row r="2582" spans="1:21" ht="43.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s="6">
        <f t="shared" si="200"/>
        <v>42109.993090277778</v>
      </c>
      <c r="L2582" s="6">
        <f t="shared" si="201"/>
        <v>42139.791666666664</v>
      </c>
      <c r="M2582" s="15">
        <f t="shared" si="202"/>
        <v>2015</v>
      </c>
      <c r="N2582" t="b">
        <v>0</v>
      </c>
      <c r="O2582">
        <v>2</v>
      </c>
      <c r="P2582" t="b">
        <v>0</v>
      </c>
      <c r="Q2582" s="8">
        <f t="shared" si="203"/>
        <v>6.0000000000000001E-3</v>
      </c>
      <c r="R2582" s="10">
        <f t="shared" si="204"/>
        <v>25.5</v>
      </c>
      <c r="S2582" t="s">
        <v>8284</v>
      </c>
      <c r="T2582" t="s">
        <v>8337</v>
      </c>
      <c r="U2582" t="s">
        <v>8338</v>
      </c>
    </row>
    <row r="2583" spans="1:21" ht="43.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s="6">
        <f t="shared" si="200"/>
        <v>42294.295115740737</v>
      </c>
      <c r="L2583" s="6">
        <f t="shared" si="201"/>
        <v>42324.336782407401</v>
      </c>
      <c r="M2583" s="15">
        <f t="shared" si="202"/>
        <v>2015</v>
      </c>
      <c r="N2583" t="b">
        <v>0</v>
      </c>
      <c r="O2583">
        <v>11</v>
      </c>
      <c r="P2583" t="b">
        <v>0</v>
      </c>
      <c r="Q2583" s="8">
        <f t="shared" si="203"/>
        <v>0.106</v>
      </c>
      <c r="R2583" s="10">
        <f t="shared" si="204"/>
        <v>48.18181818181818</v>
      </c>
      <c r="S2583" t="s">
        <v>8284</v>
      </c>
      <c r="T2583" t="s">
        <v>8337</v>
      </c>
      <c r="U2583" t="s">
        <v>8338</v>
      </c>
    </row>
    <row r="2584" spans="1:21" ht="29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s="6">
        <f t="shared" si="200"/>
        <v>42642.655486111107</v>
      </c>
      <c r="L2584" s="6">
        <f t="shared" si="201"/>
        <v>42672.655486111107</v>
      </c>
      <c r="M2584" s="15">
        <f t="shared" si="202"/>
        <v>2016</v>
      </c>
      <c r="N2584" t="b">
        <v>0</v>
      </c>
      <c r="O2584">
        <v>1</v>
      </c>
      <c r="P2584" t="b">
        <v>0</v>
      </c>
      <c r="Q2584" s="8">
        <f t="shared" si="203"/>
        <v>1.1111111111111112E-5</v>
      </c>
      <c r="R2584" s="10">
        <f t="shared" si="204"/>
        <v>1</v>
      </c>
      <c r="S2584" t="s">
        <v>8284</v>
      </c>
      <c r="T2584" t="s">
        <v>8337</v>
      </c>
      <c r="U2584" t="s">
        <v>8338</v>
      </c>
    </row>
    <row r="2585" spans="1:21" ht="43.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s="6">
        <f t="shared" si="200"/>
        <v>42019.436111111114</v>
      </c>
      <c r="L2585" s="6">
        <f t="shared" si="201"/>
        <v>42079.394444444442</v>
      </c>
      <c r="M2585" s="15">
        <f t="shared" si="202"/>
        <v>2015</v>
      </c>
      <c r="N2585" t="b">
        <v>0</v>
      </c>
      <c r="O2585">
        <v>5</v>
      </c>
      <c r="P2585" t="b">
        <v>0</v>
      </c>
      <c r="Q2585" s="8">
        <f t="shared" si="203"/>
        <v>5.0000000000000001E-3</v>
      </c>
      <c r="R2585" s="10">
        <f t="shared" si="204"/>
        <v>1</v>
      </c>
      <c r="S2585" t="s">
        <v>8284</v>
      </c>
      <c r="T2585" t="s">
        <v>8337</v>
      </c>
      <c r="U2585" t="s">
        <v>8338</v>
      </c>
    </row>
    <row r="2586" spans="1:21" ht="29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s="6">
        <f t="shared" si="200"/>
        <v>42139.839918981474</v>
      </c>
      <c r="L2586" s="6">
        <f t="shared" si="201"/>
        <v>42169.839918981474</v>
      </c>
      <c r="M2586" s="15">
        <f t="shared" si="202"/>
        <v>2015</v>
      </c>
      <c r="N2586" t="b">
        <v>0</v>
      </c>
      <c r="O2586">
        <v>0</v>
      </c>
      <c r="P2586" t="b">
        <v>0</v>
      </c>
      <c r="Q2586" s="8">
        <f t="shared" si="203"/>
        <v>0</v>
      </c>
      <c r="R2586" s="10">
        <f t="shared" si="204"/>
        <v>0</v>
      </c>
      <c r="S2586" t="s">
        <v>8284</v>
      </c>
      <c r="T2586" t="s">
        <v>8337</v>
      </c>
      <c r="U2586" t="s">
        <v>8338</v>
      </c>
    </row>
    <row r="2587" spans="1:21" ht="43.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s="6">
        <f t="shared" si="200"/>
        <v>41795.629999999997</v>
      </c>
      <c r="L2587" s="6">
        <f t="shared" si="201"/>
        <v>41825.629999999997</v>
      </c>
      <c r="M2587" s="15">
        <f t="shared" si="202"/>
        <v>2014</v>
      </c>
      <c r="N2587" t="b">
        <v>0</v>
      </c>
      <c r="O2587">
        <v>1</v>
      </c>
      <c r="P2587" t="b">
        <v>0</v>
      </c>
      <c r="Q2587" s="8">
        <f t="shared" si="203"/>
        <v>1.6666666666666668E-3</v>
      </c>
      <c r="R2587" s="10">
        <f t="shared" si="204"/>
        <v>50</v>
      </c>
      <c r="S2587" t="s">
        <v>8284</v>
      </c>
      <c r="T2587" t="s">
        <v>8337</v>
      </c>
      <c r="U2587" t="s">
        <v>8338</v>
      </c>
    </row>
    <row r="2588" spans="1:21" ht="29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s="6">
        <f t="shared" si="200"/>
        <v>42332.996944444443</v>
      </c>
      <c r="L2588" s="6">
        <f t="shared" si="201"/>
        <v>42362.996944444443</v>
      </c>
      <c r="M2588" s="15">
        <f t="shared" si="202"/>
        <v>2015</v>
      </c>
      <c r="N2588" t="b">
        <v>0</v>
      </c>
      <c r="O2588">
        <v>1</v>
      </c>
      <c r="P2588" t="b">
        <v>0</v>
      </c>
      <c r="Q2588" s="8">
        <f t="shared" si="203"/>
        <v>1.6666666666666668E-3</v>
      </c>
      <c r="R2588" s="10">
        <f t="shared" si="204"/>
        <v>5</v>
      </c>
      <c r="S2588" t="s">
        <v>8284</v>
      </c>
      <c r="T2588" t="s">
        <v>8337</v>
      </c>
      <c r="U2588" t="s">
        <v>8338</v>
      </c>
    </row>
    <row r="2589" spans="1:21" ht="43.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s="6">
        <f t="shared" si="200"/>
        <v>42338.342048611106</v>
      </c>
      <c r="L2589" s="6">
        <f t="shared" si="201"/>
        <v>42368.342048611106</v>
      </c>
      <c r="M2589" s="15">
        <f t="shared" si="202"/>
        <v>2015</v>
      </c>
      <c r="N2589" t="b">
        <v>0</v>
      </c>
      <c r="O2589">
        <v>6</v>
      </c>
      <c r="P2589" t="b">
        <v>0</v>
      </c>
      <c r="Q2589" s="8">
        <f t="shared" si="203"/>
        <v>2.4340000000000001E-2</v>
      </c>
      <c r="R2589" s="10">
        <f t="shared" si="204"/>
        <v>202.83333333333334</v>
      </c>
      <c r="S2589" t="s">
        <v>8284</v>
      </c>
      <c r="T2589" t="s">
        <v>8337</v>
      </c>
      <c r="U2589" t="s">
        <v>8338</v>
      </c>
    </row>
    <row r="2590" spans="1:21" ht="58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s="6">
        <f t="shared" si="200"/>
        <v>42042.342893518515</v>
      </c>
      <c r="L2590" s="6">
        <f t="shared" si="201"/>
        <v>42094.218055555553</v>
      </c>
      <c r="M2590" s="15">
        <f t="shared" si="202"/>
        <v>2015</v>
      </c>
      <c r="N2590" t="b">
        <v>0</v>
      </c>
      <c r="O2590">
        <v>8</v>
      </c>
      <c r="P2590" t="b">
        <v>0</v>
      </c>
      <c r="Q2590" s="8">
        <f t="shared" si="203"/>
        <v>3.8833333333333331E-2</v>
      </c>
      <c r="R2590" s="10">
        <f t="shared" si="204"/>
        <v>29.125</v>
      </c>
      <c r="S2590" t="s">
        <v>8284</v>
      </c>
      <c r="T2590" t="s">
        <v>8337</v>
      </c>
      <c r="U2590" t="s">
        <v>8338</v>
      </c>
    </row>
    <row r="2591" spans="1:21" ht="43.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s="6">
        <f t="shared" si="200"/>
        <v>42422.202858796292</v>
      </c>
      <c r="L2591" s="6">
        <f t="shared" si="201"/>
        <v>42452.161192129628</v>
      </c>
      <c r="M2591" s="15">
        <f t="shared" si="202"/>
        <v>2016</v>
      </c>
      <c r="N2591" t="b">
        <v>0</v>
      </c>
      <c r="O2591">
        <v>1</v>
      </c>
      <c r="P2591" t="b">
        <v>0</v>
      </c>
      <c r="Q2591" s="8">
        <f t="shared" si="203"/>
        <v>1E-4</v>
      </c>
      <c r="R2591" s="10">
        <f t="shared" si="204"/>
        <v>5</v>
      </c>
      <c r="S2591" t="s">
        <v>8284</v>
      </c>
      <c r="T2591" t="s">
        <v>8337</v>
      </c>
      <c r="U2591" t="s">
        <v>8338</v>
      </c>
    </row>
    <row r="2592" spans="1:21" ht="43.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s="6">
        <f t="shared" si="200"/>
        <v>42388.255752314813</v>
      </c>
      <c r="L2592" s="6">
        <f t="shared" si="201"/>
        <v>42395.255752314813</v>
      </c>
      <c r="M2592" s="15">
        <f t="shared" si="202"/>
        <v>2016</v>
      </c>
      <c r="N2592" t="b">
        <v>0</v>
      </c>
      <c r="O2592">
        <v>0</v>
      </c>
      <c r="P2592" t="b">
        <v>0</v>
      </c>
      <c r="Q2592" s="8">
        <f t="shared" si="203"/>
        <v>0</v>
      </c>
      <c r="R2592" s="10">
        <f t="shared" si="204"/>
        <v>0</v>
      </c>
      <c r="S2592" t="s">
        <v>8284</v>
      </c>
      <c r="T2592" t="s">
        <v>8337</v>
      </c>
      <c r="U2592" t="s">
        <v>8338</v>
      </c>
    </row>
    <row r="2593" spans="1:21" ht="43.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s="6">
        <f t="shared" si="200"/>
        <v>42382.573194444441</v>
      </c>
      <c r="L2593" s="6">
        <f t="shared" si="201"/>
        <v>42442.531527777777</v>
      </c>
      <c r="M2593" s="15">
        <f t="shared" si="202"/>
        <v>2016</v>
      </c>
      <c r="N2593" t="b">
        <v>0</v>
      </c>
      <c r="O2593">
        <v>2</v>
      </c>
      <c r="P2593" t="b">
        <v>0</v>
      </c>
      <c r="Q2593" s="8">
        <f t="shared" si="203"/>
        <v>1.7333333333333333E-2</v>
      </c>
      <c r="R2593" s="10">
        <f t="shared" si="204"/>
        <v>13</v>
      </c>
      <c r="S2593" t="s">
        <v>8284</v>
      </c>
      <c r="T2593" t="s">
        <v>8337</v>
      </c>
      <c r="U2593" t="s">
        <v>8338</v>
      </c>
    </row>
    <row r="2594" spans="1:21" ht="58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s="6">
        <f t="shared" si="200"/>
        <v>41887.467835648145</v>
      </c>
      <c r="L2594" s="6">
        <f t="shared" si="201"/>
        <v>41917.467835648145</v>
      </c>
      <c r="M2594" s="15">
        <f t="shared" si="202"/>
        <v>2014</v>
      </c>
      <c r="N2594" t="b">
        <v>0</v>
      </c>
      <c r="O2594">
        <v>1</v>
      </c>
      <c r="P2594" t="b">
        <v>0</v>
      </c>
      <c r="Q2594" s="8">
        <f t="shared" si="203"/>
        <v>1.6666666666666668E-3</v>
      </c>
      <c r="R2594" s="10">
        <f t="shared" si="204"/>
        <v>50</v>
      </c>
      <c r="S2594" t="s">
        <v>8284</v>
      </c>
      <c r="T2594" t="s">
        <v>8337</v>
      </c>
      <c r="U2594" t="s">
        <v>8338</v>
      </c>
    </row>
    <row r="2595" spans="1:21" ht="43.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s="6">
        <f t="shared" si="200"/>
        <v>42089.511874999997</v>
      </c>
      <c r="L2595" s="6">
        <f t="shared" si="201"/>
        <v>42119.511874999997</v>
      </c>
      <c r="M2595" s="15">
        <f t="shared" si="202"/>
        <v>2015</v>
      </c>
      <c r="N2595" t="b">
        <v>0</v>
      </c>
      <c r="O2595">
        <v>0</v>
      </c>
      <c r="P2595" t="b">
        <v>0</v>
      </c>
      <c r="Q2595" s="8">
        <f t="shared" si="203"/>
        <v>0</v>
      </c>
      <c r="R2595" s="10">
        <f t="shared" si="204"/>
        <v>0</v>
      </c>
      <c r="S2595" t="s">
        <v>8284</v>
      </c>
      <c r="T2595" t="s">
        <v>8337</v>
      </c>
      <c r="U2595" t="s">
        <v>8338</v>
      </c>
    </row>
    <row r="2596" spans="1:21" ht="43.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s="6">
        <f t="shared" si="200"/>
        <v>41828.634583333333</v>
      </c>
      <c r="L2596" s="6">
        <f t="shared" si="201"/>
        <v>41858.634583333333</v>
      </c>
      <c r="M2596" s="15">
        <f t="shared" si="202"/>
        <v>2014</v>
      </c>
      <c r="N2596" t="b">
        <v>0</v>
      </c>
      <c r="O2596">
        <v>1</v>
      </c>
      <c r="P2596" t="b">
        <v>0</v>
      </c>
      <c r="Q2596" s="8">
        <f t="shared" si="203"/>
        <v>1.2500000000000001E-5</v>
      </c>
      <c r="R2596" s="10">
        <f t="shared" si="204"/>
        <v>1</v>
      </c>
      <c r="S2596" t="s">
        <v>8284</v>
      </c>
      <c r="T2596" t="s">
        <v>8337</v>
      </c>
      <c r="U2596" t="s">
        <v>8338</v>
      </c>
    </row>
    <row r="2597" spans="1:21" ht="29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s="6">
        <f t="shared" si="200"/>
        <v>42759.910879629628</v>
      </c>
      <c r="L2597" s="6">
        <f t="shared" si="201"/>
        <v>42789.910879629628</v>
      </c>
      <c r="M2597" s="15">
        <f t="shared" si="202"/>
        <v>2017</v>
      </c>
      <c r="N2597" t="b">
        <v>0</v>
      </c>
      <c r="O2597">
        <v>19</v>
      </c>
      <c r="P2597" t="b">
        <v>0</v>
      </c>
      <c r="Q2597" s="8">
        <f t="shared" si="203"/>
        <v>0.12166666666666667</v>
      </c>
      <c r="R2597" s="10">
        <f t="shared" si="204"/>
        <v>96.05263157894737</v>
      </c>
      <c r="S2597" t="s">
        <v>8284</v>
      </c>
      <c r="T2597" t="s">
        <v>8337</v>
      </c>
      <c r="U2597" t="s">
        <v>8338</v>
      </c>
    </row>
    <row r="2598" spans="1:21" ht="58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s="6">
        <f t="shared" si="200"/>
        <v>41828.33112268518</v>
      </c>
      <c r="L2598" s="6">
        <f t="shared" si="201"/>
        <v>41858.33112268518</v>
      </c>
      <c r="M2598" s="15">
        <f t="shared" si="202"/>
        <v>2014</v>
      </c>
      <c r="N2598" t="b">
        <v>0</v>
      </c>
      <c r="O2598">
        <v>27</v>
      </c>
      <c r="P2598" t="b">
        <v>0</v>
      </c>
      <c r="Q2598" s="8">
        <f t="shared" si="203"/>
        <v>0.23588571428571428</v>
      </c>
      <c r="R2598" s="10">
        <f t="shared" si="204"/>
        <v>305.77777777777777</v>
      </c>
      <c r="S2598" t="s">
        <v>8284</v>
      </c>
      <c r="T2598" t="s">
        <v>8337</v>
      </c>
      <c r="U2598" t="s">
        <v>8338</v>
      </c>
    </row>
    <row r="2599" spans="1:21" ht="43.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s="6">
        <f t="shared" si="200"/>
        <v>42510.008298611108</v>
      </c>
      <c r="L2599" s="6">
        <f t="shared" si="201"/>
        <v>42540.008298611108</v>
      </c>
      <c r="M2599" s="15">
        <f t="shared" si="202"/>
        <v>2016</v>
      </c>
      <c r="N2599" t="b">
        <v>0</v>
      </c>
      <c r="O2599">
        <v>7</v>
      </c>
      <c r="P2599" t="b">
        <v>0</v>
      </c>
      <c r="Q2599" s="8">
        <f t="shared" si="203"/>
        <v>5.6666666666666664E-2</v>
      </c>
      <c r="R2599" s="10">
        <f t="shared" si="204"/>
        <v>12.142857142857142</v>
      </c>
      <c r="S2599" t="s">
        <v>8284</v>
      </c>
      <c r="T2599" t="s">
        <v>8337</v>
      </c>
      <c r="U2599" t="s">
        <v>8338</v>
      </c>
    </row>
    <row r="2600" spans="1:21" ht="43.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s="6">
        <f t="shared" si="200"/>
        <v>42240.506956018515</v>
      </c>
      <c r="L2600" s="6">
        <f t="shared" si="201"/>
        <v>42270.506956018515</v>
      </c>
      <c r="M2600" s="15">
        <f t="shared" si="202"/>
        <v>2015</v>
      </c>
      <c r="N2600" t="b">
        <v>0</v>
      </c>
      <c r="O2600">
        <v>14</v>
      </c>
      <c r="P2600" t="b">
        <v>0</v>
      </c>
      <c r="Q2600" s="8">
        <f t="shared" si="203"/>
        <v>0.39</v>
      </c>
      <c r="R2600" s="10">
        <f t="shared" si="204"/>
        <v>83.571428571428569</v>
      </c>
      <c r="S2600" t="s">
        <v>8284</v>
      </c>
      <c r="T2600" t="s">
        <v>8337</v>
      </c>
      <c r="U2600" t="s">
        <v>8338</v>
      </c>
    </row>
    <row r="2601" spans="1:21" ht="29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s="6">
        <f t="shared" si="200"/>
        <v>41809.420682870368</v>
      </c>
      <c r="L2601" s="6">
        <f t="shared" si="201"/>
        <v>41854.420682870368</v>
      </c>
      <c r="M2601" s="15">
        <f t="shared" si="202"/>
        <v>2014</v>
      </c>
      <c r="N2601" t="b">
        <v>0</v>
      </c>
      <c r="O2601">
        <v>5</v>
      </c>
      <c r="P2601" t="b">
        <v>0</v>
      </c>
      <c r="Q2601" s="8">
        <f t="shared" si="203"/>
        <v>9.9546510341776348E-3</v>
      </c>
      <c r="R2601" s="10">
        <f t="shared" si="204"/>
        <v>18</v>
      </c>
      <c r="S2601" t="s">
        <v>8284</v>
      </c>
      <c r="T2601" t="s">
        <v>8337</v>
      </c>
      <c r="U2601" t="s">
        <v>8338</v>
      </c>
    </row>
    <row r="2602" spans="1:21" ht="43.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s="6">
        <f t="shared" si="200"/>
        <v>42394.567129629628</v>
      </c>
      <c r="L2602" s="6">
        <f t="shared" si="201"/>
        <v>42454.525462962956</v>
      </c>
      <c r="M2602" s="15">
        <f t="shared" si="202"/>
        <v>2016</v>
      </c>
      <c r="N2602" t="b">
        <v>0</v>
      </c>
      <c r="O2602">
        <v>30</v>
      </c>
      <c r="P2602" t="b">
        <v>0</v>
      </c>
      <c r="Q2602" s="8">
        <f t="shared" si="203"/>
        <v>6.9320000000000007E-2</v>
      </c>
      <c r="R2602" s="10">
        <f t="shared" si="204"/>
        <v>115.53333333333333</v>
      </c>
      <c r="S2602" t="s">
        <v>8284</v>
      </c>
      <c r="T2602" t="s">
        <v>8337</v>
      </c>
      <c r="U2602" t="s">
        <v>8338</v>
      </c>
    </row>
    <row r="2603" spans="1:21" ht="58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s="6">
        <f t="shared" si="200"/>
        <v>41150.568854166668</v>
      </c>
      <c r="L2603" s="6">
        <f t="shared" si="201"/>
        <v>41164.832638888889</v>
      </c>
      <c r="M2603" s="15">
        <f t="shared" si="202"/>
        <v>2012</v>
      </c>
      <c r="N2603" t="b">
        <v>1</v>
      </c>
      <c r="O2603">
        <v>151</v>
      </c>
      <c r="P2603" t="b">
        <v>1</v>
      </c>
      <c r="Q2603" s="8">
        <f t="shared" si="203"/>
        <v>6.6139999999999999</v>
      </c>
      <c r="R2603" s="10">
        <f t="shared" si="204"/>
        <v>21.900662251655628</v>
      </c>
      <c r="S2603" t="s">
        <v>8301</v>
      </c>
      <c r="T2603" t="s">
        <v>8320</v>
      </c>
      <c r="U2603" t="s">
        <v>8356</v>
      </c>
    </row>
    <row r="2604" spans="1:21" ht="43.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s="6">
        <f t="shared" si="200"/>
        <v>41915.413981481477</v>
      </c>
      <c r="L2604" s="6">
        <f t="shared" si="201"/>
        <v>41955.555555555555</v>
      </c>
      <c r="M2604" s="15">
        <f t="shared" si="202"/>
        <v>2014</v>
      </c>
      <c r="N2604" t="b">
        <v>1</v>
      </c>
      <c r="O2604">
        <v>489</v>
      </c>
      <c r="P2604" t="b">
        <v>1</v>
      </c>
      <c r="Q2604" s="8">
        <f t="shared" si="203"/>
        <v>3.2609166666666667</v>
      </c>
      <c r="R2604" s="10">
        <f t="shared" si="204"/>
        <v>80.022494887525568</v>
      </c>
      <c r="S2604" t="s">
        <v>8301</v>
      </c>
      <c r="T2604" t="s">
        <v>8320</v>
      </c>
      <c r="U2604" t="s">
        <v>8356</v>
      </c>
    </row>
    <row r="2605" spans="1:21" ht="29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s="6">
        <f t="shared" si="200"/>
        <v>41617.579328703701</v>
      </c>
      <c r="L2605" s="6">
        <f t="shared" si="201"/>
        <v>41631.579328703701</v>
      </c>
      <c r="M2605" s="15">
        <f t="shared" si="202"/>
        <v>2013</v>
      </c>
      <c r="N2605" t="b">
        <v>1</v>
      </c>
      <c r="O2605">
        <v>50</v>
      </c>
      <c r="P2605" t="b">
        <v>1</v>
      </c>
      <c r="Q2605" s="8">
        <f t="shared" si="203"/>
        <v>1.0148571428571429</v>
      </c>
      <c r="R2605" s="10">
        <f t="shared" si="204"/>
        <v>35.520000000000003</v>
      </c>
      <c r="S2605" t="s">
        <v>8301</v>
      </c>
      <c r="T2605" t="s">
        <v>8320</v>
      </c>
      <c r="U2605" t="s">
        <v>8356</v>
      </c>
    </row>
    <row r="2606" spans="1:21" ht="43.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s="6">
        <f t="shared" si="200"/>
        <v>40997.717858796292</v>
      </c>
      <c r="L2606" s="6">
        <f t="shared" si="201"/>
        <v>41027.717858796292</v>
      </c>
      <c r="M2606" s="15">
        <f t="shared" si="202"/>
        <v>2012</v>
      </c>
      <c r="N2606" t="b">
        <v>1</v>
      </c>
      <c r="O2606">
        <v>321</v>
      </c>
      <c r="P2606" t="b">
        <v>1</v>
      </c>
      <c r="Q2606" s="8">
        <f t="shared" si="203"/>
        <v>1.0421799999999999</v>
      </c>
      <c r="R2606" s="10">
        <f t="shared" si="204"/>
        <v>64.933333333333323</v>
      </c>
      <c r="S2606" t="s">
        <v>8301</v>
      </c>
      <c r="T2606" t="s">
        <v>8320</v>
      </c>
      <c r="U2606" t="s">
        <v>8356</v>
      </c>
    </row>
    <row r="2607" spans="1:21" ht="43.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s="6">
        <f t="shared" si="200"/>
        <v>42508.20821759259</v>
      </c>
      <c r="L2607" s="6">
        <f t="shared" si="201"/>
        <v>42538.20821759259</v>
      </c>
      <c r="M2607" s="15">
        <f t="shared" si="202"/>
        <v>2016</v>
      </c>
      <c r="N2607" t="b">
        <v>1</v>
      </c>
      <c r="O2607">
        <v>1762</v>
      </c>
      <c r="P2607" t="b">
        <v>1</v>
      </c>
      <c r="Q2607" s="8">
        <f t="shared" si="203"/>
        <v>1.0742157000000001</v>
      </c>
      <c r="R2607" s="10">
        <f t="shared" si="204"/>
        <v>60.965703745743475</v>
      </c>
      <c r="S2607" t="s">
        <v>8301</v>
      </c>
      <c r="T2607" t="s">
        <v>8320</v>
      </c>
      <c r="U2607" t="s">
        <v>8356</v>
      </c>
    </row>
    <row r="2608" spans="1:21" ht="58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s="6">
        <f t="shared" si="200"/>
        <v>41726.379421296289</v>
      </c>
      <c r="L2608" s="6">
        <f t="shared" si="201"/>
        <v>41758.379421296289</v>
      </c>
      <c r="M2608" s="15">
        <f t="shared" si="202"/>
        <v>2014</v>
      </c>
      <c r="N2608" t="b">
        <v>1</v>
      </c>
      <c r="O2608">
        <v>385</v>
      </c>
      <c r="P2608" t="b">
        <v>1</v>
      </c>
      <c r="Q2608" s="8">
        <f t="shared" si="203"/>
        <v>1.1005454545454545</v>
      </c>
      <c r="R2608" s="10">
        <f t="shared" si="204"/>
        <v>31.444155844155844</v>
      </c>
      <c r="S2608" t="s">
        <v>8301</v>
      </c>
      <c r="T2608" t="s">
        <v>8320</v>
      </c>
      <c r="U2608" t="s">
        <v>8356</v>
      </c>
    </row>
    <row r="2609" spans="1:21" ht="43.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s="6">
        <f t="shared" si="200"/>
        <v>42184.541342592587</v>
      </c>
      <c r="L2609" s="6">
        <f t="shared" si="201"/>
        <v>42227.749999999993</v>
      </c>
      <c r="M2609" s="15">
        <f t="shared" si="202"/>
        <v>2015</v>
      </c>
      <c r="N2609" t="b">
        <v>1</v>
      </c>
      <c r="O2609">
        <v>398</v>
      </c>
      <c r="P2609" t="b">
        <v>1</v>
      </c>
      <c r="Q2609" s="8">
        <f t="shared" si="203"/>
        <v>4.077</v>
      </c>
      <c r="R2609" s="10">
        <f t="shared" si="204"/>
        <v>81.949748743718587</v>
      </c>
      <c r="S2609" t="s">
        <v>8301</v>
      </c>
      <c r="T2609" t="s">
        <v>8320</v>
      </c>
      <c r="U2609" t="s">
        <v>8356</v>
      </c>
    </row>
    <row r="2610" spans="1:21" ht="43.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s="6">
        <f t="shared" si="200"/>
        <v>42767.468379629623</v>
      </c>
      <c r="L2610" s="6">
        <f t="shared" si="201"/>
        <v>42808.666666666664</v>
      </c>
      <c r="M2610" s="15">
        <f t="shared" si="202"/>
        <v>2017</v>
      </c>
      <c r="N2610" t="b">
        <v>1</v>
      </c>
      <c r="O2610">
        <v>304</v>
      </c>
      <c r="P2610" t="b">
        <v>1</v>
      </c>
      <c r="Q2610" s="8">
        <f t="shared" si="203"/>
        <v>2.2392500000000002</v>
      </c>
      <c r="R2610" s="10">
        <f t="shared" si="204"/>
        <v>58.92763157894737</v>
      </c>
      <c r="S2610" t="s">
        <v>8301</v>
      </c>
      <c r="T2610" t="s">
        <v>8320</v>
      </c>
      <c r="U2610" t="s">
        <v>8356</v>
      </c>
    </row>
    <row r="2611" spans="1:21" ht="58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s="6">
        <f t="shared" si="200"/>
        <v>41074.90452546296</v>
      </c>
      <c r="L2611" s="6">
        <f t="shared" si="201"/>
        <v>41104.90452546296</v>
      </c>
      <c r="M2611" s="15">
        <f t="shared" si="202"/>
        <v>2012</v>
      </c>
      <c r="N2611" t="b">
        <v>1</v>
      </c>
      <c r="O2611">
        <v>676</v>
      </c>
      <c r="P2611" t="b">
        <v>1</v>
      </c>
      <c r="Q2611" s="8">
        <f t="shared" si="203"/>
        <v>3.038011142857143</v>
      </c>
      <c r="R2611" s="10">
        <f t="shared" si="204"/>
        <v>157.29347633136095</v>
      </c>
      <c r="S2611" t="s">
        <v>8301</v>
      </c>
      <c r="T2611" t="s">
        <v>8320</v>
      </c>
      <c r="U2611" t="s">
        <v>8356</v>
      </c>
    </row>
    <row r="2612" spans="1:21" ht="43.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s="6">
        <f t="shared" si="200"/>
        <v>42564.547743055555</v>
      </c>
      <c r="L2612" s="6">
        <f t="shared" si="201"/>
        <v>42603.957638888889</v>
      </c>
      <c r="M2612" s="15">
        <f t="shared" si="202"/>
        <v>2016</v>
      </c>
      <c r="N2612" t="b">
        <v>1</v>
      </c>
      <c r="O2612">
        <v>577</v>
      </c>
      <c r="P2612" t="b">
        <v>1</v>
      </c>
      <c r="Q2612" s="8">
        <f t="shared" si="203"/>
        <v>1.4132510432681749</v>
      </c>
      <c r="R2612" s="10">
        <f t="shared" si="204"/>
        <v>55.758509532062391</v>
      </c>
      <c r="S2612" t="s">
        <v>8301</v>
      </c>
      <c r="T2612" t="s">
        <v>8320</v>
      </c>
      <c r="U2612" t="s">
        <v>8356</v>
      </c>
    </row>
    <row r="2613" spans="1:21" ht="58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s="6">
        <f t="shared" si="200"/>
        <v>42704.002476851849</v>
      </c>
      <c r="L2613" s="6">
        <f t="shared" si="201"/>
        <v>42737.624305555553</v>
      </c>
      <c r="M2613" s="15">
        <f t="shared" si="202"/>
        <v>2016</v>
      </c>
      <c r="N2613" t="b">
        <v>1</v>
      </c>
      <c r="O2613">
        <v>3663</v>
      </c>
      <c r="P2613" t="b">
        <v>1</v>
      </c>
      <c r="Q2613" s="8">
        <f t="shared" si="203"/>
        <v>27.906363636363636</v>
      </c>
      <c r="R2613" s="10">
        <f t="shared" si="204"/>
        <v>83.802893802893806</v>
      </c>
      <c r="S2613" t="s">
        <v>8301</v>
      </c>
      <c r="T2613" t="s">
        <v>8320</v>
      </c>
      <c r="U2613" t="s">
        <v>8356</v>
      </c>
    </row>
    <row r="2614" spans="1:21" ht="43.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s="6">
        <f t="shared" si="200"/>
        <v>41981.809837962959</v>
      </c>
      <c r="L2614" s="6">
        <f t="shared" si="201"/>
        <v>42012.809837962959</v>
      </c>
      <c r="M2614" s="15">
        <f t="shared" si="202"/>
        <v>2014</v>
      </c>
      <c r="N2614" t="b">
        <v>1</v>
      </c>
      <c r="O2614">
        <v>294</v>
      </c>
      <c r="P2614" t="b">
        <v>1</v>
      </c>
      <c r="Q2614" s="8">
        <f t="shared" si="203"/>
        <v>1.7176130000000001</v>
      </c>
      <c r="R2614" s="10">
        <f t="shared" si="204"/>
        <v>58.422210884353746</v>
      </c>
      <c r="S2614" t="s">
        <v>8301</v>
      </c>
      <c r="T2614" t="s">
        <v>8320</v>
      </c>
      <c r="U2614" t="s">
        <v>8356</v>
      </c>
    </row>
    <row r="2615" spans="1:21" ht="43.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s="6">
        <f t="shared" si="200"/>
        <v>41143.484884259255</v>
      </c>
      <c r="L2615" s="6">
        <f t="shared" si="201"/>
        <v>41173.484884259255</v>
      </c>
      <c r="M2615" s="15">
        <f t="shared" si="202"/>
        <v>2012</v>
      </c>
      <c r="N2615" t="b">
        <v>1</v>
      </c>
      <c r="O2615">
        <v>28</v>
      </c>
      <c r="P2615" t="b">
        <v>1</v>
      </c>
      <c r="Q2615" s="8">
        <f t="shared" si="203"/>
        <v>1.0101333333333333</v>
      </c>
      <c r="R2615" s="10">
        <f t="shared" si="204"/>
        <v>270.57142857142856</v>
      </c>
      <c r="S2615" t="s">
        <v>8301</v>
      </c>
      <c r="T2615" t="s">
        <v>8320</v>
      </c>
      <c r="U2615" t="s">
        <v>8356</v>
      </c>
    </row>
    <row r="2616" spans="1:21" ht="43.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s="6">
        <f t="shared" si="200"/>
        <v>41730.375138888885</v>
      </c>
      <c r="L2616" s="6">
        <f t="shared" si="201"/>
        <v>41758.875</v>
      </c>
      <c r="M2616" s="15">
        <f t="shared" si="202"/>
        <v>2014</v>
      </c>
      <c r="N2616" t="b">
        <v>1</v>
      </c>
      <c r="O2616">
        <v>100</v>
      </c>
      <c r="P2616" t="b">
        <v>1</v>
      </c>
      <c r="Q2616" s="8">
        <f t="shared" si="203"/>
        <v>1.02</v>
      </c>
      <c r="R2616" s="10">
        <f t="shared" si="204"/>
        <v>107.1</v>
      </c>
      <c r="S2616" t="s">
        <v>8301</v>
      </c>
      <c r="T2616" t="s">
        <v>8320</v>
      </c>
      <c r="U2616" t="s">
        <v>8356</v>
      </c>
    </row>
    <row r="2617" spans="1:21" ht="43.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s="6">
        <f t="shared" si="200"/>
        <v>42453.163935185185</v>
      </c>
      <c r="L2617" s="6">
        <f t="shared" si="201"/>
        <v>42490.166666666664</v>
      </c>
      <c r="M2617" s="15">
        <f t="shared" si="202"/>
        <v>2016</v>
      </c>
      <c r="N2617" t="b">
        <v>0</v>
      </c>
      <c r="O2617">
        <v>72</v>
      </c>
      <c r="P2617" t="b">
        <v>1</v>
      </c>
      <c r="Q2617" s="8">
        <f t="shared" si="203"/>
        <v>1.6976511744127936</v>
      </c>
      <c r="R2617" s="10">
        <f t="shared" si="204"/>
        <v>47.180555555555557</v>
      </c>
      <c r="S2617" t="s">
        <v>8301</v>
      </c>
      <c r="T2617" t="s">
        <v>8320</v>
      </c>
      <c r="U2617" t="s">
        <v>8356</v>
      </c>
    </row>
    <row r="2618" spans="1:21" ht="43.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s="6">
        <f t="shared" si="200"/>
        <v>42211.661215277774</v>
      </c>
      <c r="L2618" s="6">
        <f t="shared" si="201"/>
        <v>42241.661215277774</v>
      </c>
      <c r="M2618" s="15">
        <f t="shared" si="202"/>
        <v>2015</v>
      </c>
      <c r="N2618" t="b">
        <v>1</v>
      </c>
      <c r="O2618">
        <v>238</v>
      </c>
      <c r="P2618" t="b">
        <v>1</v>
      </c>
      <c r="Q2618" s="8">
        <f t="shared" si="203"/>
        <v>1.14534</v>
      </c>
      <c r="R2618" s="10">
        <f t="shared" si="204"/>
        <v>120.30882352941177</v>
      </c>
      <c r="S2618" t="s">
        <v>8301</v>
      </c>
      <c r="T2618" t="s">
        <v>8320</v>
      </c>
      <c r="U2618" t="s">
        <v>8356</v>
      </c>
    </row>
    <row r="2619" spans="1:21" ht="43.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s="6">
        <f t="shared" si="200"/>
        <v>41902.541099537033</v>
      </c>
      <c r="L2619" s="6">
        <f t="shared" si="201"/>
        <v>41932.541099537033</v>
      </c>
      <c r="M2619" s="15">
        <f t="shared" si="202"/>
        <v>2014</v>
      </c>
      <c r="N2619" t="b">
        <v>1</v>
      </c>
      <c r="O2619">
        <v>159</v>
      </c>
      <c r="P2619" t="b">
        <v>1</v>
      </c>
      <c r="Q2619" s="8">
        <f t="shared" si="203"/>
        <v>8.7759999999999998</v>
      </c>
      <c r="R2619" s="10">
        <f t="shared" si="204"/>
        <v>27.59748427672956</v>
      </c>
      <c r="S2619" t="s">
        <v>8301</v>
      </c>
      <c r="T2619" t="s">
        <v>8320</v>
      </c>
      <c r="U2619" t="s">
        <v>8356</v>
      </c>
    </row>
    <row r="2620" spans="1:21" ht="29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s="6">
        <f t="shared" si="200"/>
        <v>42279.459039351852</v>
      </c>
      <c r="L2620" s="6">
        <f t="shared" si="201"/>
        <v>42339.500706018516</v>
      </c>
      <c r="M2620" s="15">
        <f t="shared" si="202"/>
        <v>2015</v>
      </c>
      <c r="N2620" t="b">
        <v>1</v>
      </c>
      <c r="O2620">
        <v>77</v>
      </c>
      <c r="P2620" t="b">
        <v>1</v>
      </c>
      <c r="Q2620" s="8">
        <f t="shared" si="203"/>
        <v>1.0538666666666667</v>
      </c>
      <c r="R2620" s="10">
        <f t="shared" si="204"/>
        <v>205.2987012987013</v>
      </c>
      <c r="S2620" t="s">
        <v>8301</v>
      </c>
      <c r="T2620" t="s">
        <v>8320</v>
      </c>
      <c r="U2620" t="s">
        <v>8356</v>
      </c>
    </row>
    <row r="2621" spans="1:21" ht="43.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s="6">
        <f t="shared" si="200"/>
        <v>42273.55097222222</v>
      </c>
      <c r="L2621" s="6">
        <f t="shared" si="201"/>
        <v>42300.124999999993</v>
      </c>
      <c r="M2621" s="15">
        <f t="shared" si="202"/>
        <v>2015</v>
      </c>
      <c r="N2621" t="b">
        <v>1</v>
      </c>
      <c r="O2621">
        <v>53</v>
      </c>
      <c r="P2621" t="b">
        <v>1</v>
      </c>
      <c r="Q2621" s="8">
        <f t="shared" si="203"/>
        <v>1.8839999999999999</v>
      </c>
      <c r="R2621" s="10">
        <f t="shared" si="204"/>
        <v>35.547169811320757</v>
      </c>
      <c r="S2621" t="s">
        <v>8301</v>
      </c>
      <c r="T2621" t="s">
        <v>8320</v>
      </c>
      <c r="U2621" t="s">
        <v>8356</v>
      </c>
    </row>
    <row r="2622" spans="1:21" ht="43.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s="6">
        <f t="shared" si="200"/>
        <v>42250.833819444444</v>
      </c>
      <c r="L2622" s="6">
        <f t="shared" si="201"/>
        <v>42287.708333333336</v>
      </c>
      <c r="M2622" s="15">
        <f t="shared" si="202"/>
        <v>2015</v>
      </c>
      <c r="N2622" t="b">
        <v>1</v>
      </c>
      <c r="O2622">
        <v>1251</v>
      </c>
      <c r="P2622" t="b">
        <v>1</v>
      </c>
      <c r="Q2622" s="8">
        <f t="shared" si="203"/>
        <v>1.436523076923077</v>
      </c>
      <c r="R2622" s="10">
        <f t="shared" si="204"/>
        <v>74.639488409272587</v>
      </c>
      <c r="S2622" t="s">
        <v>8301</v>
      </c>
      <c r="T2622" t="s">
        <v>8320</v>
      </c>
      <c r="U2622" t="s">
        <v>8356</v>
      </c>
    </row>
    <row r="2623" spans="1:21" ht="43.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s="6">
        <f t="shared" si="200"/>
        <v>42115.414212962962</v>
      </c>
      <c r="L2623" s="6">
        <f t="shared" si="201"/>
        <v>42145.414212962962</v>
      </c>
      <c r="M2623" s="15">
        <f t="shared" si="202"/>
        <v>2015</v>
      </c>
      <c r="N2623" t="b">
        <v>1</v>
      </c>
      <c r="O2623">
        <v>465</v>
      </c>
      <c r="P2623" t="b">
        <v>1</v>
      </c>
      <c r="Q2623" s="8">
        <f t="shared" si="203"/>
        <v>1.4588000000000001</v>
      </c>
      <c r="R2623" s="10">
        <f t="shared" si="204"/>
        <v>47.058064516129029</v>
      </c>
      <c r="S2623" t="s">
        <v>8301</v>
      </c>
      <c r="T2623" t="s">
        <v>8320</v>
      </c>
      <c r="U2623" t="s">
        <v>8356</v>
      </c>
    </row>
    <row r="2624" spans="1:21" ht="43.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s="6">
        <f t="shared" si="200"/>
        <v>42689.409907407404</v>
      </c>
      <c r="L2624" s="6">
        <f t="shared" si="201"/>
        <v>42734.409907407404</v>
      </c>
      <c r="M2624" s="15">
        <f t="shared" si="202"/>
        <v>2016</v>
      </c>
      <c r="N2624" t="b">
        <v>0</v>
      </c>
      <c r="O2624">
        <v>74</v>
      </c>
      <c r="P2624" t="b">
        <v>1</v>
      </c>
      <c r="Q2624" s="8">
        <f t="shared" si="203"/>
        <v>1.3118399999999999</v>
      </c>
      <c r="R2624" s="10">
        <f t="shared" si="204"/>
        <v>26.591351351351353</v>
      </c>
      <c r="S2624" t="s">
        <v>8301</v>
      </c>
      <c r="T2624" t="s">
        <v>8320</v>
      </c>
      <c r="U2624" t="s">
        <v>8356</v>
      </c>
    </row>
    <row r="2625" spans="1:21" ht="43.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s="6">
        <f t="shared" si="200"/>
        <v>42691.923217592594</v>
      </c>
      <c r="L2625" s="6">
        <f t="shared" si="201"/>
        <v>42705.923217592594</v>
      </c>
      <c r="M2625" s="15">
        <f t="shared" si="202"/>
        <v>2016</v>
      </c>
      <c r="N2625" t="b">
        <v>0</v>
      </c>
      <c r="O2625">
        <v>62</v>
      </c>
      <c r="P2625" t="b">
        <v>1</v>
      </c>
      <c r="Q2625" s="8">
        <f t="shared" si="203"/>
        <v>1.1399999999999999</v>
      </c>
      <c r="R2625" s="10">
        <f t="shared" si="204"/>
        <v>36.774193548387096</v>
      </c>
      <c r="S2625" t="s">
        <v>8301</v>
      </c>
      <c r="T2625" t="s">
        <v>8320</v>
      </c>
      <c r="U2625" t="s">
        <v>8356</v>
      </c>
    </row>
    <row r="2626" spans="1:21" ht="43.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s="6">
        <f t="shared" si="200"/>
        <v>41144.088217592587</v>
      </c>
      <c r="L2626" s="6">
        <f t="shared" si="201"/>
        <v>41165.088217592587</v>
      </c>
      <c r="M2626" s="15">
        <f t="shared" si="202"/>
        <v>2012</v>
      </c>
      <c r="N2626" t="b">
        <v>0</v>
      </c>
      <c r="O2626">
        <v>3468</v>
      </c>
      <c r="P2626" t="b">
        <v>1</v>
      </c>
      <c r="Q2626" s="8">
        <f t="shared" si="203"/>
        <v>13.794206249999998</v>
      </c>
      <c r="R2626" s="10">
        <f t="shared" si="204"/>
        <v>31.820544982698959</v>
      </c>
      <c r="S2626" t="s">
        <v>8301</v>
      </c>
      <c r="T2626" t="s">
        <v>8320</v>
      </c>
      <c r="U2626" t="s">
        <v>8356</v>
      </c>
    </row>
    <row r="2627" spans="1:21" ht="58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s="6">
        <f t="shared" ref="K2627:K2690" si="205">(J2627/86400)+25569+(-8/24)</f>
        <v>42658.476944444446</v>
      </c>
      <c r="L2627" s="6">
        <f t="shared" ref="L2627:L2690" si="206">(I2627/86400)+25569+(-8/24)</f>
        <v>42683.518611111103</v>
      </c>
      <c r="M2627" s="15">
        <f t="shared" ref="M2627:M2690" si="207">YEAR(K2627)</f>
        <v>2016</v>
      </c>
      <c r="N2627" t="b">
        <v>0</v>
      </c>
      <c r="O2627">
        <v>52</v>
      </c>
      <c r="P2627" t="b">
        <v>1</v>
      </c>
      <c r="Q2627" s="8">
        <f t="shared" ref="Q2627:Q2690" si="208">E2627/D2627</f>
        <v>9.56</v>
      </c>
      <c r="R2627" s="10">
        <f t="shared" ref="R2627:R2690" si="209">IFERROR(E2627/O2627,0)</f>
        <v>27.576923076923077</v>
      </c>
      <c r="S2627" t="s">
        <v>8301</v>
      </c>
      <c r="T2627" t="s">
        <v>8320</v>
      </c>
      <c r="U2627" t="s">
        <v>8356</v>
      </c>
    </row>
    <row r="2628" spans="1:21" ht="43.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s="6">
        <f t="shared" si="205"/>
        <v>42128.29478009259</v>
      </c>
      <c r="L2628" s="6">
        <f t="shared" si="206"/>
        <v>42158.29478009259</v>
      </c>
      <c r="M2628" s="15">
        <f t="shared" si="207"/>
        <v>2015</v>
      </c>
      <c r="N2628" t="b">
        <v>0</v>
      </c>
      <c r="O2628">
        <v>50</v>
      </c>
      <c r="P2628" t="b">
        <v>1</v>
      </c>
      <c r="Q2628" s="8">
        <f t="shared" si="208"/>
        <v>1.1200000000000001</v>
      </c>
      <c r="R2628" s="10">
        <f t="shared" si="209"/>
        <v>56</v>
      </c>
      <c r="S2628" t="s">
        <v>8301</v>
      </c>
      <c r="T2628" t="s">
        <v>8320</v>
      </c>
      <c r="U2628" t="s">
        <v>8356</v>
      </c>
    </row>
    <row r="2629" spans="1:21" ht="43.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s="6">
        <f t="shared" si="205"/>
        <v>42304.496076388888</v>
      </c>
      <c r="L2629" s="6">
        <f t="shared" si="206"/>
        <v>42334.537743055553</v>
      </c>
      <c r="M2629" s="15">
        <f t="shared" si="207"/>
        <v>2015</v>
      </c>
      <c r="N2629" t="b">
        <v>0</v>
      </c>
      <c r="O2629">
        <v>45</v>
      </c>
      <c r="P2629" t="b">
        <v>1</v>
      </c>
      <c r="Q2629" s="8">
        <f t="shared" si="208"/>
        <v>6.4666666666666668</v>
      </c>
      <c r="R2629" s="10">
        <f t="shared" si="209"/>
        <v>21.555555555555557</v>
      </c>
      <c r="S2629" t="s">
        <v>8301</v>
      </c>
      <c r="T2629" t="s">
        <v>8320</v>
      </c>
      <c r="U2629" t="s">
        <v>8356</v>
      </c>
    </row>
    <row r="2630" spans="1:21" ht="43.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s="6">
        <f t="shared" si="205"/>
        <v>41953.632719907408</v>
      </c>
      <c r="L2630" s="6">
        <f t="shared" si="206"/>
        <v>41973.632719907408</v>
      </c>
      <c r="M2630" s="15">
        <f t="shared" si="207"/>
        <v>2014</v>
      </c>
      <c r="N2630" t="b">
        <v>0</v>
      </c>
      <c r="O2630">
        <v>21</v>
      </c>
      <c r="P2630" t="b">
        <v>1</v>
      </c>
      <c r="Q2630" s="8">
        <f t="shared" si="208"/>
        <v>1.1036948748510131</v>
      </c>
      <c r="R2630" s="10">
        <f t="shared" si="209"/>
        <v>44.095238095238095</v>
      </c>
      <c r="S2630" t="s">
        <v>8301</v>
      </c>
      <c r="T2630" t="s">
        <v>8320</v>
      </c>
      <c r="U2630" t="s">
        <v>8356</v>
      </c>
    </row>
    <row r="2631" spans="1:21" ht="29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s="6">
        <f t="shared" si="205"/>
        <v>42108.205115740733</v>
      </c>
      <c r="L2631" s="6">
        <f t="shared" si="206"/>
        <v>42138.205115740733</v>
      </c>
      <c r="M2631" s="15">
        <f t="shared" si="207"/>
        <v>2015</v>
      </c>
      <c r="N2631" t="b">
        <v>0</v>
      </c>
      <c r="O2631">
        <v>100</v>
      </c>
      <c r="P2631" t="b">
        <v>1</v>
      </c>
      <c r="Q2631" s="8">
        <f t="shared" si="208"/>
        <v>1.2774000000000001</v>
      </c>
      <c r="R2631" s="10">
        <f t="shared" si="209"/>
        <v>63.87</v>
      </c>
      <c r="S2631" t="s">
        <v>8301</v>
      </c>
      <c r="T2631" t="s">
        <v>8320</v>
      </c>
      <c r="U2631" t="s">
        <v>8356</v>
      </c>
    </row>
    <row r="2632" spans="1:21" ht="43.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s="6">
        <f t="shared" si="205"/>
        <v>42523.772129629629</v>
      </c>
      <c r="L2632" s="6">
        <f t="shared" si="206"/>
        <v>42551.083333333336</v>
      </c>
      <c r="M2632" s="15">
        <f t="shared" si="207"/>
        <v>2016</v>
      </c>
      <c r="N2632" t="b">
        <v>0</v>
      </c>
      <c r="O2632">
        <v>81</v>
      </c>
      <c r="P2632" t="b">
        <v>1</v>
      </c>
      <c r="Q2632" s="8">
        <f t="shared" si="208"/>
        <v>1.579</v>
      </c>
      <c r="R2632" s="10">
        <f t="shared" si="209"/>
        <v>38.987654320987652</v>
      </c>
      <c r="S2632" t="s">
        <v>8301</v>
      </c>
      <c r="T2632" t="s">
        <v>8320</v>
      </c>
      <c r="U2632" t="s">
        <v>8356</v>
      </c>
    </row>
    <row r="2633" spans="1:21" ht="43.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s="6">
        <f t="shared" si="205"/>
        <v>42217.835960648146</v>
      </c>
      <c r="L2633" s="6">
        <f t="shared" si="206"/>
        <v>42245.835960648146</v>
      </c>
      <c r="M2633" s="15">
        <f t="shared" si="207"/>
        <v>2015</v>
      </c>
      <c r="N2633" t="b">
        <v>0</v>
      </c>
      <c r="O2633">
        <v>286</v>
      </c>
      <c r="P2633" t="b">
        <v>1</v>
      </c>
      <c r="Q2633" s="8">
        <f t="shared" si="208"/>
        <v>1.1466525000000001</v>
      </c>
      <c r="R2633" s="10">
        <f t="shared" si="209"/>
        <v>80.185489510489504</v>
      </c>
      <c r="S2633" t="s">
        <v>8301</v>
      </c>
      <c r="T2633" t="s">
        <v>8320</v>
      </c>
      <c r="U2633" t="s">
        <v>8356</v>
      </c>
    </row>
    <row r="2634" spans="1:21" ht="43.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s="6">
        <f t="shared" si="205"/>
        <v>42493.728460648148</v>
      </c>
      <c r="L2634" s="6">
        <f t="shared" si="206"/>
        <v>42518.728460648148</v>
      </c>
      <c r="M2634" s="15">
        <f t="shared" si="207"/>
        <v>2016</v>
      </c>
      <c r="N2634" t="b">
        <v>0</v>
      </c>
      <c r="O2634">
        <v>42</v>
      </c>
      <c r="P2634" t="b">
        <v>1</v>
      </c>
      <c r="Q2634" s="8">
        <f t="shared" si="208"/>
        <v>1.3700934579439252</v>
      </c>
      <c r="R2634" s="10">
        <f t="shared" si="209"/>
        <v>34.904761904761905</v>
      </c>
      <c r="S2634" t="s">
        <v>8301</v>
      </c>
      <c r="T2634" t="s">
        <v>8320</v>
      </c>
      <c r="U2634" t="s">
        <v>8356</v>
      </c>
    </row>
    <row r="2635" spans="1:21" ht="43.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s="6">
        <f t="shared" si="205"/>
        <v>41667.489953703705</v>
      </c>
      <c r="L2635" s="6">
        <f t="shared" si="206"/>
        <v>41697.625</v>
      </c>
      <c r="M2635" s="15">
        <f t="shared" si="207"/>
        <v>2014</v>
      </c>
      <c r="N2635" t="b">
        <v>0</v>
      </c>
      <c r="O2635">
        <v>199</v>
      </c>
      <c r="P2635" t="b">
        <v>1</v>
      </c>
      <c r="Q2635" s="8">
        <f t="shared" si="208"/>
        <v>3.5461999999999998</v>
      </c>
      <c r="R2635" s="10">
        <f t="shared" si="209"/>
        <v>89.100502512562812</v>
      </c>
      <c r="S2635" t="s">
        <v>8301</v>
      </c>
      <c r="T2635" t="s">
        <v>8320</v>
      </c>
      <c r="U2635" t="s">
        <v>8356</v>
      </c>
    </row>
    <row r="2636" spans="1:21" ht="43.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s="6">
        <f t="shared" si="205"/>
        <v>42612.323159722218</v>
      </c>
      <c r="L2636" s="6">
        <f t="shared" si="206"/>
        <v>42642.323159722218</v>
      </c>
      <c r="M2636" s="15">
        <f t="shared" si="207"/>
        <v>2016</v>
      </c>
      <c r="N2636" t="b">
        <v>0</v>
      </c>
      <c r="O2636">
        <v>25</v>
      </c>
      <c r="P2636" t="b">
        <v>1</v>
      </c>
      <c r="Q2636" s="8">
        <f t="shared" si="208"/>
        <v>1.0602150537634409</v>
      </c>
      <c r="R2636" s="10">
        <f t="shared" si="209"/>
        <v>39.44</v>
      </c>
      <c r="S2636" t="s">
        <v>8301</v>
      </c>
      <c r="T2636" t="s">
        <v>8320</v>
      </c>
      <c r="U2636" t="s">
        <v>8356</v>
      </c>
    </row>
    <row r="2637" spans="1:21" ht="43.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s="6">
        <f t="shared" si="205"/>
        <v>42037.617604166669</v>
      </c>
      <c r="L2637" s="6">
        <f t="shared" si="206"/>
        <v>42072.575937499998</v>
      </c>
      <c r="M2637" s="15">
        <f t="shared" si="207"/>
        <v>2015</v>
      </c>
      <c r="N2637" t="b">
        <v>0</v>
      </c>
      <c r="O2637">
        <v>84</v>
      </c>
      <c r="P2637" t="b">
        <v>1</v>
      </c>
      <c r="Q2637" s="8">
        <f t="shared" si="208"/>
        <v>1</v>
      </c>
      <c r="R2637" s="10">
        <f t="shared" si="209"/>
        <v>136.9047619047619</v>
      </c>
      <c r="S2637" t="s">
        <v>8301</v>
      </c>
      <c r="T2637" t="s">
        <v>8320</v>
      </c>
      <c r="U2637" t="s">
        <v>8356</v>
      </c>
    </row>
    <row r="2638" spans="1:21" ht="58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s="6">
        <f t="shared" si="205"/>
        <v>42636.281412037039</v>
      </c>
      <c r="L2638" s="6">
        <f t="shared" si="206"/>
        <v>42658.708333333336</v>
      </c>
      <c r="M2638" s="15">
        <f t="shared" si="207"/>
        <v>2016</v>
      </c>
      <c r="N2638" t="b">
        <v>0</v>
      </c>
      <c r="O2638">
        <v>50</v>
      </c>
      <c r="P2638" t="b">
        <v>1</v>
      </c>
      <c r="Q2638" s="8">
        <f t="shared" si="208"/>
        <v>1.873</v>
      </c>
      <c r="R2638" s="10">
        <f t="shared" si="209"/>
        <v>37.46</v>
      </c>
      <c r="S2638" t="s">
        <v>8301</v>
      </c>
      <c r="T2638" t="s">
        <v>8320</v>
      </c>
      <c r="U2638" t="s">
        <v>8356</v>
      </c>
    </row>
    <row r="2639" spans="1:21" ht="29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s="6">
        <f t="shared" si="205"/>
        <v>42639.216145833336</v>
      </c>
      <c r="L2639" s="6">
        <f t="shared" si="206"/>
        <v>42655.216145833336</v>
      </c>
      <c r="M2639" s="15">
        <f t="shared" si="207"/>
        <v>2016</v>
      </c>
      <c r="N2639" t="b">
        <v>0</v>
      </c>
      <c r="O2639">
        <v>26</v>
      </c>
      <c r="P2639" t="b">
        <v>1</v>
      </c>
      <c r="Q2639" s="8">
        <f t="shared" si="208"/>
        <v>1.6619999999999999</v>
      </c>
      <c r="R2639" s="10">
        <f t="shared" si="209"/>
        <v>31.96153846153846</v>
      </c>
      <c r="S2639" t="s">
        <v>8301</v>
      </c>
      <c r="T2639" t="s">
        <v>8320</v>
      </c>
      <c r="U2639" t="s">
        <v>8356</v>
      </c>
    </row>
    <row r="2640" spans="1:21" ht="43.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s="6">
        <f t="shared" si="205"/>
        <v>41989.57980324074</v>
      </c>
      <c r="L2640" s="6">
        <f t="shared" si="206"/>
        <v>42019.57980324074</v>
      </c>
      <c r="M2640" s="15">
        <f t="shared" si="207"/>
        <v>2014</v>
      </c>
      <c r="N2640" t="b">
        <v>0</v>
      </c>
      <c r="O2640">
        <v>14</v>
      </c>
      <c r="P2640" t="b">
        <v>1</v>
      </c>
      <c r="Q2640" s="8">
        <f t="shared" si="208"/>
        <v>1.0172910662824208</v>
      </c>
      <c r="R2640" s="10">
        <f t="shared" si="209"/>
        <v>25.214285714285715</v>
      </c>
      <c r="S2640" t="s">
        <v>8301</v>
      </c>
      <c r="T2640" t="s">
        <v>8320</v>
      </c>
      <c r="U2640" t="s">
        <v>8356</v>
      </c>
    </row>
    <row r="2641" spans="1:21" ht="43.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s="6">
        <f t="shared" si="205"/>
        <v>42024.531805555554</v>
      </c>
      <c r="L2641" s="6">
        <f t="shared" si="206"/>
        <v>42054.531805555554</v>
      </c>
      <c r="M2641" s="15">
        <f t="shared" si="207"/>
        <v>2015</v>
      </c>
      <c r="N2641" t="b">
        <v>0</v>
      </c>
      <c r="O2641">
        <v>49</v>
      </c>
      <c r="P2641" t="b">
        <v>1</v>
      </c>
      <c r="Q2641" s="8">
        <f t="shared" si="208"/>
        <v>1.64</v>
      </c>
      <c r="R2641" s="10">
        <f t="shared" si="209"/>
        <v>10.040816326530612</v>
      </c>
      <c r="S2641" t="s">
        <v>8301</v>
      </c>
      <c r="T2641" t="s">
        <v>8320</v>
      </c>
      <c r="U2641" t="s">
        <v>8356</v>
      </c>
    </row>
    <row r="2642" spans="1:21" ht="58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s="6">
        <f t="shared" si="205"/>
        <v>42102.827245370368</v>
      </c>
      <c r="L2642" s="6">
        <f t="shared" si="206"/>
        <v>42162.827245370368</v>
      </c>
      <c r="M2642" s="15">
        <f t="shared" si="207"/>
        <v>2015</v>
      </c>
      <c r="N2642" t="b">
        <v>0</v>
      </c>
      <c r="O2642">
        <v>69</v>
      </c>
      <c r="P2642" t="b">
        <v>1</v>
      </c>
      <c r="Q2642" s="8">
        <f t="shared" si="208"/>
        <v>1.0566666666666666</v>
      </c>
      <c r="R2642" s="10">
        <f t="shared" si="209"/>
        <v>45.94202898550725</v>
      </c>
      <c r="S2642" t="s">
        <v>8301</v>
      </c>
      <c r="T2642" t="s">
        <v>8320</v>
      </c>
      <c r="U2642" t="s">
        <v>8356</v>
      </c>
    </row>
    <row r="2643" spans="1:21" ht="29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s="6">
        <f t="shared" si="205"/>
        <v>41880.493784722217</v>
      </c>
      <c r="L2643" s="6">
        <f t="shared" si="206"/>
        <v>41897.506249999999</v>
      </c>
      <c r="M2643" s="15">
        <f t="shared" si="207"/>
        <v>2014</v>
      </c>
      <c r="N2643" t="b">
        <v>0</v>
      </c>
      <c r="O2643">
        <v>1</v>
      </c>
      <c r="P2643" t="b">
        <v>0</v>
      </c>
      <c r="Q2643" s="8">
        <f t="shared" si="208"/>
        <v>0.01</v>
      </c>
      <c r="R2643" s="10">
        <f t="shared" si="209"/>
        <v>15</v>
      </c>
      <c r="S2643" t="s">
        <v>8301</v>
      </c>
      <c r="T2643" t="s">
        <v>8320</v>
      </c>
      <c r="U2643" t="s">
        <v>8356</v>
      </c>
    </row>
    <row r="2644" spans="1:21" ht="58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s="6">
        <f t="shared" si="205"/>
        <v>42535.91328703703</v>
      </c>
      <c r="L2644" s="6">
        <f t="shared" si="206"/>
        <v>42565.956249999996</v>
      </c>
      <c r="M2644" s="15">
        <f t="shared" si="207"/>
        <v>2016</v>
      </c>
      <c r="N2644" t="b">
        <v>0</v>
      </c>
      <c r="O2644">
        <v>0</v>
      </c>
      <c r="P2644" t="b">
        <v>0</v>
      </c>
      <c r="Q2644" s="8">
        <f t="shared" si="208"/>
        <v>0</v>
      </c>
      <c r="R2644" s="10">
        <f t="shared" si="209"/>
        <v>0</v>
      </c>
      <c r="S2644" t="s">
        <v>8301</v>
      </c>
      <c r="T2644" t="s">
        <v>8320</v>
      </c>
      <c r="U2644" t="s">
        <v>8356</v>
      </c>
    </row>
    <row r="2645" spans="1:21" ht="58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s="6">
        <f t="shared" si="205"/>
        <v>42689.249016203707</v>
      </c>
      <c r="L2645" s="6">
        <f t="shared" si="206"/>
        <v>42724.999305555553</v>
      </c>
      <c r="M2645" s="15">
        <f t="shared" si="207"/>
        <v>2016</v>
      </c>
      <c r="N2645" t="b">
        <v>1</v>
      </c>
      <c r="O2645">
        <v>1501</v>
      </c>
      <c r="P2645" t="b">
        <v>0</v>
      </c>
      <c r="Q2645" s="8">
        <f t="shared" si="208"/>
        <v>0.33559730999999998</v>
      </c>
      <c r="R2645" s="10">
        <f t="shared" si="209"/>
        <v>223.58248500999335</v>
      </c>
      <c r="S2645" t="s">
        <v>8301</v>
      </c>
      <c r="T2645" t="s">
        <v>8320</v>
      </c>
      <c r="U2645" t="s">
        <v>8356</v>
      </c>
    </row>
    <row r="2646" spans="1:21" ht="43.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s="6">
        <f t="shared" si="205"/>
        <v>42774.458738425928</v>
      </c>
      <c r="L2646" s="6">
        <f t="shared" si="206"/>
        <v>42804.458738425928</v>
      </c>
      <c r="M2646" s="15">
        <f t="shared" si="207"/>
        <v>2017</v>
      </c>
      <c r="N2646" t="b">
        <v>1</v>
      </c>
      <c r="O2646">
        <v>52</v>
      </c>
      <c r="P2646" t="b">
        <v>0</v>
      </c>
      <c r="Q2646" s="8">
        <f t="shared" si="208"/>
        <v>2.053E-2</v>
      </c>
      <c r="R2646" s="10">
        <f t="shared" si="209"/>
        <v>39.480769230769234</v>
      </c>
      <c r="S2646" t="s">
        <v>8301</v>
      </c>
      <c r="T2646" t="s">
        <v>8320</v>
      </c>
      <c r="U2646" t="s">
        <v>8356</v>
      </c>
    </row>
    <row r="2647" spans="1:21" ht="43.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s="6">
        <f t="shared" si="205"/>
        <v>41921.509293981479</v>
      </c>
      <c r="L2647" s="6">
        <f t="shared" si="206"/>
        <v>41951.550960648143</v>
      </c>
      <c r="M2647" s="15">
        <f t="shared" si="207"/>
        <v>2014</v>
      </c>
      <c r="N2647" t="b">
        <v>1</v>
      </c>
      <c r="O2647">
        <v>23</v>
      </c>
      <c r="P2647" t="b">
        <v>0</v>
      </c>
      <c r="Q2647" s="8">
        <f t="shared" si="208"/>
        <v>0.105</v>
      </c>
      <c r="R2647" s="10">
        <f t="shared" si="209"/>
        <v>91.304347826086953</v>
      </c>
      <c r="S2647" t="s">
        <v>8301</v>
      </c>
      <c r="T2647" t="s">
        <v>8320</v>
      </c>
      <c r="U2647" t="s">
        <v>8356</v>
      </c>
    </row>
    <row r="2648" spans="1:21" ht="43.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s="6">
        <f t="shared" si="205"/>
        <v>42225.97996527778</v>
      </c>
      <c r="L2648" s="6">
        <f t="shared" si="206"/>
        <v>42255.97996527778</v>
      </c>
      <c r="M2648" s="15">
        <f t="shared" si="207"/>
        <v>2015</v>
      </c>
      <c r="N2648" t="b">
        <v>1</v>
      </c>
      <c r="O2648">
        <v>535</v>
      </c>
      <c r="P2648" t="b">
        <v>0</v>
      </c>
      <c r="Q2648" s="8">
        <f t="shared" si="208"/>
        <v>8.4172839999999999E-2</v>
      </c>
      <c r="R2648" s="10">
        <f t="shared" si="209"/>
        <v>78.666205607476627</v>
      </c>
      <c r="S2648" t="s">
        <v>8301</v>
      </c>
      <c r="T2648" t="s">
        <v>8320</v>
      </c>
      <c r="U2648" t="s">
        <v>8356</v>
      </c>
    </row>
    <row r="2649" spans="1:21" ht="43.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s="6">
        <f t="shared" si="205"/>
        <v>42199.928460648145</v>
      </c>
      <c r="L2649" s="6">
        <f t="shared" si="206"/>
        <v>42229.928460648145</v>
      </c>
      <c r="M2649" s="15">
        <f t="shared" si="207"/>
        <v>2015</v>
      </c>
      <c r="N2649" t="b">
        <v>0</v>
      </c>
      <c r="O2649">
        <v>3</v>
      </c>
      <c r="P2649" t="b">
        <v>0</v>
      </c>
      <c r="Q2649" s="8">
        <f t="shared" si="208"/>
        <v>1.44E-2</v>
      </c>
      <c r="R2649" s="10">
        <f t="shared" si="209"/>
        <v>12</v>
      </c>
      <c r="S2649" t="s">
        <v>8301</v>
      </c>
      <c r="T2649" t="s">
        <v>8320</v>
      </c>
      <c r="U2649" t="s">
        <v>8356</v>
      </c>
    </row>
    <row r="2650" spans="1:21" ht="58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s="6">
        <f t="shared" si="205"/>
        <v>42408.381481481476</v>
      </c>
      <c r="L2650" s="6">
        <f t="shared" si="206"/>
        <v>42438.381481481476</v>
      </c>
      <c r="M2650" s="15">
        <f t="shared" si="207"/>
        <v>2016</v>
      </c>
      <c r="N2650" t="b">
        <v>0</v>
      </c>
      <c r="O2650">
        <v>6</v>
      </c>
      <c r="P2650" t="b">
        <v>0</v>
      </c>
      <c r="Q2650" s="8">
        <f t="shared" si="208"/>
        <v>8.8333333333333337E-3</v>
      </c>
      <c r="R2650" s="10">
        <f t="shared" si="209"/>
        <v>17.666666666666668</v>
      </c>
      <c r="S2650" t="s">
        <v>8301</v>
      </c>
      <c r="T2650" t="s">
        <v>8320</v>
      </c>
      <c r="U2650" t="s">
        <v>8356</v>
      </c>
    </row>
    <row r="2651" spans="1:21" ht="29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s="6">
        <f t="shared" si="205"/>
        <v>42341.663668981484</v>
      </c>
      <c r="L2651" s="6">
        <f t="shared" si="206"/>
        <v>42401.663668981484</v>
      </c>
      <c r="M2651" s="15">
        <f t="shared" si="207"/>
        <v>2015</v>
      </c>
      <c r="N2651" t="b">
        <v>0</v>
      </c>
      <c r="O2651">
        <v>3</v>
      </c>
      <c r="P2651" t="b">
        <v>0</v>
      </c>
      <c r="Q2651" s="8">
        <f t="shared" si="208"/>
        <v>9.9200000000000004E-4</v>
      </c>
      <c r="R2651" s="10">
        <f t="shared" si="209"/>
        <v>41.333333333333336</v>
      </c>
      <c r="S2651" t="s">
        <v>8301</v>
      </c>
      <c r="T2651" t="s">
        <v>8320</v>
      </c>
      <c r="U2651" t="s">
        <v>8356</v>
      </c>
    </row>
    <row r="2652" spans="1:21" ht="58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s="6">
        <f t="shared" si="205"/>
        <v>42695.291006944441</v>
      </c>
      <c r="L2652" s="6">
        <f t="shared" si="206"/>
        <v>42725.291006944441</v>
      </c>
      <c r="M2652" s="15">
        <f t="shared" si="207"/>
        <v>2016</v>
      </c>
      <c r="N2652" t="b">
        <v>0</v>
      </c>
      <c r="O2652">
        <v>5</v>
      </c>
      <c r="P2652" t="b">
        <v>0</v>
      </c>
      <c r="Q2652" s="8">
        <f t="shared" si="208"/>
        <v>5.966666666666667E-3</v>
      </c>
      <c r="R2652" s="10">
        <f t="shared" si="209"/>
        <v>71.599999999999994</v>
      </c>
      <c r="S2652" t="s">
        <v>8301</v>
      </c>
      <c r="T2652" t="s">
        <v>8320</v>
      </c>
      <c r="U2652" t="s">
        <v>8356</v>
      </c>
    </row>
    <row r="2653" spans="1:21" ht="43.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s="6">
        <f t="shared" si="205"/>
        <v>42327.472326388888</v>
      </c>
      <c r="L2653" s="6">
        <f t="shared" si="206"/>
        <v>42355.472326388888</v>
      </c>
      <c r="M2653" s="15">
        <f t="shared" si="207"/>
        <v>2015</v>
      </c>
      <c r="N2653" t="b">
        <v>0</v>
      </c>
      <c r="O2653">
        <v>17</v>
      </c>
      <c r="P2653" t="b">
        <v>0</v>
      </c>
      <c r="Q2653" s="8">
        <f t="shared" si="208"/>
        <v>1.8689285714285714E-2</v>
      </c>
      <c r="R2653" s="10">
        <f t="shared" si="209"/>
        <v>307.8235294117647</v>
      </c>
      <c r="S2653" t="s">
        <v>8301</v>
      </c>
      <c r="T2653" t="s">
        <v>8320</v>
      </c>
      <c r="U2653" t="s">
        <v>8356</v>
      </c>
    </row>
    <row r="2654" spans="1:21" ht="43.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s="6">
        <f t="shared" si="205"/>
        <v>41952.825520833336</v>
      </c>
      <c r="L2654" s="6">
        <f t="shared" si="206"/>
        <v>41982.825520833336</v>
      </c>
      <c r="M2654" s="15">
        <f t="shared" si="207"/>
        <v>2014</v>
      </c>
      <c r="N2654" t="b">
        <v>0</v>
      </c>
      <c r="O2654">
        <v>11</v>
      </c>
      <c r="P2654" t="b">
        <v>0</v>
      </c>
      <c r="Q2654" s="8">
        <f t="shared" si="208"/>
        <v>8.8500000000000002E-3</v>
      </c>
      <c r="R2654" s="10">
        <f t="shared" si="209"/>
        <v>80.454545454545453</v>
      </c>
      <c r="S2654" t="s">
        <v>8301</v>
      </c>
      <c r="T2654" t="s">
        <v>8320</v>
      </c>
      <c r="U2654" t="s">
        <v>8356</v>
      </c>
    </row>
    <row r="2655" spans="1:21" ht="43.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s="6">
        <f t="shared" si="205"/>
        <v>41771.318599537037</v>
      </c>
      <c r="L2655" s="6">
        <f t="shared" si="206"/>
        <v>41802.833333333328</v>
      </c>
      <c r="M2655" s="15">
        <f t="shared" si="207"/>
        <v>2014</v>
      </c>
      <c r="N2655" t="b">
        <v>0</v>
      </c>
      <c r="O2655">
        <v>70</v>
      </c>
      <c r="P2655" t="b">
        <v>0</v>
      </c>
      <c r="Q2655" s="8">
        <f t="shared" si="208"/>
        <v>0.1152156862745098</v>
      </c>
      <c r="R2655" s="10">
        <f t="shared" si="209"/>
        <v>83.942857142857136</v>
      </c>
      <c r="S2655" t="s">
        <v>8301</v>
      </c>
      <c r="T2655" t="s">
        <v>8320</v>
      </c>
      <c r="U2655" t="s">
        <v>8356</v>
      </c>
    </row>
    <row r="2656" spans="1:21" ht="43.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s="6">
        <f t="shared" si="205"/>
        <v>42055.267662037033</v>
      </c>
      <c r="L2656" s="6">
        <f t="shared" si="206"/>
        <v>42115.225995370369</v>
      </c>
      <c r="M2656" s="15">
        <f t="shared" si="207"/>
        <v>2015</v>
      </c>
      <c r="N2656" t="b">
        <v>0</v>
      </c>
      <c r="O2656">
        <v>6</v>
      </c>
      <c r="P2656" t="b">
        <v>0</v>
      </c>
      <c r="Q2656" s="8">
        <f t="shared" si="208"/>
        <v>5.1000000000000004E-4</v>
      </c>
      <c r="R2656" s="10">
        <f t="shared" si="209"/>
        <v>8.5</v>
      </c>
      <c r="S2656" t="s">
        <v>8301</v>
      </c>
      <c r="T2656" t="s">
        <v>8320</v>
      </c>
      <c r="U2656" t="s">
        <v>8356</v>
      </c>
    </row>
    <row r="2657" spans="1:21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s="6">
        <f t="shared" si="205"/>
        <v>42381.532951388886</v>
      </c>
      <c r="L2657" s="6">
        <f t="shared" si="206"/>
        <v>42409.499999999993</v>
      </c>
      <c r="M2657" s="15">
        <f t="shared" si="207"/>
        <v>2016</v>
      </c>
      <c r="N2657" t="b">
        <v>0</v>
      </c>
      <c r="O2657">
        <v>43</v>
      </c>
      <c r="P2657" t="b">
        <v>0</v>
      </c>
      <c r="Q2657" s="8">
        <f t="shared" si="208"/>
        <v>0.21033333333333334</v>
      </c>
      <c r="R2657" s="10">
        <f t="shared" si="209"/>
        <v>73.372093023255815</v>
      </c>
      <c r="S2657" t="s">
        <v>8301</v>
      </c>
      <c r="T2657" t="s">
        <v>8320</v>
      </c>
      <c r="U2657" t="s">
        <v>8356</v>
      </c>
    </row>
    <row r="2658" spans="1:21" ht="29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s="6">
        <f t="shared" si="205"/>
        <v>42767.355185185188</v>
      </c>
      <c r="L2658" s="6">
        <f t="shared" si="206"/>
        <v>42806.458333333336</v>
      </c>
      <c r="M2658" s="15">
        <f t="shared" si="207"/>
        <v>2017</v>
      </c>
      <c r="N2658" t="b">
        <v>0</v>
      </c>
      <c r="O2658">
        <v>152</v>
      </c>
      <c r="P2658" t="b">
        <v>0</v>
      </c>
      <c r="Q2658" s="8">
        <f t="shared" si="208"/>
        <v>0.11436666666666667</v>
      </c>
      <c r="R2658" s="10">
        <f t="shared" si="209"/>
        <v>112.86184210526316</v>
      </c>
      <c r="S2658" t="s">
        <v>8301</v>
      </c>
      <c r="T2658" t="s">
        <v>8320</v>
      </c>
      <c r="U2658" t="s">
        <v>8356</v>
      </c>
    </row>
    <row r="2659" spans="1:21" ht="43.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s="6">
        <f t="shared" si="205"/>
        <v>42551.595520833333</v>
      </c>
      <c r="L2659" s="6">
        <f t="shared" si="206"/>
        <v>42584.729166666664</v>
      </c>
      <c r="M2659" s="15">
        <f t="shared" si="207"/>
        <v>2016</v>
      </c>
      <c r="N2659" t="b">
        <v>0</v>
      </c>
      <c r="O2659">
        <v>59</v>
      </c>
      <c r="P2659" t="b">
        <v>0</v>
      </c>
      <c r="Q2659" s="8">
        <f t="shared" si="208"/>
        <v>0.18737933333333334</v>
      </c>
      <c r="R2659" s="10">
        <f t="shared" si="209"/>
        <v>95.277627118644077</v>
      </c>
      <c r="S2659" t="s">
        <v>8301</v>
      </c>
      <c r="T2659" t="s">
        <v>8320</v>
      </c>
      <c r="U2659" t="s">
        <v>8356</v>
      </c>
    </row>
    <row r="2660" spans="1:21" ht="43.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s="6">
        <f t="shared" si="205"/>
        <v>42551.550856481474</v>
      </c>
      <c r="L2660" s="6">
        <f t="shared" si="206"/>
        <v>42581.550856481474</v>
      </c>
      <c r="M2660" s="15">
        <f t="shared" si="207"/>
        <v>2016</v>
      </c>
      <c r="N2660" t="b">
        <v>0</v>
      </c>
      <c r="O2660">
        <v>4</v>
      </c>
      <c r="P2660" t="b">
        <v>0</v>
      </c>
      <c r="Q2660" s="8">
        <f t="shared" si="208"/>
        <v>9.2857142857142856E-4</v>
      </c>
      <c r="R2660" s="10">
        <f t="shared" si="209"/>
        <v>22.75</v>
      </c>
      <c r="S2660" t="s">
        <v>8301</v>
      </c>
      <c r="T2660" t="s">
        <v>8320</v>
      </c>
      <c r="U2660" t="s">
        <v>8356</v>
      </c>
    </row>
    <row r="2661" spans="1:21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s="6">
        <f t="shared" si="205"/>
        <v>42081.736226851848</v>
      </c>
      <c r="L2661" s="6">
        <f t="shared" si="206"/>
        <v>42111.736226851848</v>
      </c>
      <c r="M2661" s="15">
        <f t="shared" si="207"/>
        <v>2015</v>
      </c>
      <c r="N2661" t="b">
        <v>0</v>
      </c>
      <c r="O2661">
        <v>10</v>
      </c>
      <c r="P2661" t="b">
        <v>0</v>
      </c>
      <c r="Q2661" s="8">
        <f t="shared" si="208"/>
        <v>2.720408163265306E-2</v>
      </c>
      <c r="R2661" s="10">
        <f t="shared" si="209"/>
        <v>133.30000000000001</v>
      </c>
      <c r="S2661" t="s">
        <v>8301</v>
      </c>
      <c r="T2661" t="s">
        <v>8320</v>
      </c>
      <c r="U2661" t="s">
        <v>8356</v>
      </c>
    </row>
    <row r="2662" spans="1:21" ht="58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s="6">
        <f t="shared" si="205"/>
        <v>42272.379837962959</v>
      </c>
      <c r="L2662" s="6">
        <f t="shared" si="206"/>
        <v>42332.421504629623</v>
      </c>
      <c r="M2662" s="15">
        <f t="shared" si="207"/>
        <v>2015</v>
      </c>
      <c r="N2662" t="b">
        <v>0</v>
      </c>
      <c r="O2662">
        <v>5</v>
      </c>
      <c r="P2662" t="b">
        <v>0</v>
      </c>
      <c r="Q2662" s="8">
        <f t="shared" si="208"/>
        <v>9.5E-4</v>
      </c>
      <c r="R2662" s="10">
        <f t="shared" si="209"/>
        <v>3.8</v>
      </c>
      <c r="S2662" t="s">
        <v>8301</v>
      </c>
      <c r="T2662" t="s">
        <v>8320</v>
      </c>
      <c r="U2662" t="s">
        <v>8356</v>
      </c>
    </row>
    <row r="2663" spans="1:21" ht="43.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s="6">
        <f t="shared" si="205"/>
        <v>41542.625115740739</v>
      </c>
      <c r="L2663" s="6">
        <f t="shared" si="206"/>
        <v>41572.625115740739</v>
      </c>
      <c r="M2663" s="15">
        <f t="shared" si="207"/>
        <v>2013</v>
      </c>
      <c r="N2663" t="b">
        <v>0</v>
      </c>
      <c r="O2663">
        <v>60</v>
      </c>
      <c r="P2663" t="b">
        <v>1</v>
      </c>
      <c r="Q2663" s="8">
        <f t="shared" si="208"/>
        <v>1.0289999999999999</v>
      </c>
      <c r="R2663" s="10">
        <f t="shared" si="209"/>
        <v>85.75</v>
      </c>
      <c r="S2663" t="s">
        <v>8302</v>
      </c>
      <c r="T2663" t="s">
        <v>8320</v>
      </c>
      <c r="U2663" t="s">
        <v>8357</v>
      </c>
    </row>
    <row r="2664" spans="1:21" ht="43.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s="6">
        <f t="shared" si="205"/>
        <v>42207.413344907407</v>
      </c>
      <c r="L2664" s="6">
        <f t="shared" si="206"/>
        <v>42237.413344907407</v>
      </c>
      <c r="M2664" s="15">
        <f t="shared" si="207"/>
        <v>2015</v>
      </c>
      <c r="N2664" t="b">
        <v>0</v>
      </c>
      <c r="O2664">
        <v>80</v>
      </c>
      <c r="P2664" t="b">
        <v>1</v>
      </c>
      <c r="Q2664" s="8">
        <f t="shared" si="208"/>
        <v>1.0680000000000001</v>
      </c>
      <c r="R2664" s="10">
        <f t="shared" si="209"/>
        <v>267</v>
      </c>
      <c r="S2664" t="s">
        <v>8302</v>
      </c>
      <c r="T2664" t="s">
        <v>8320</v>
      </c>
      <c r="U2664" t="s">
        <v>8357</v>
      </c>
    </row>
    <row r="2665" spans="1:21" ht="43.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s="6">
        <f t="shared" si="205"/>
        <v>42222.28943287037</v>
      </c>
      <c r="L2665" s="6">
        <f t="shared" si="206"/>
        <v>42251.291666666664</v>
      </c>
      <c r="M2665" s="15">
        <f t="shared" si="207"/>
        <v>2015</v>
      </c>
      <c r="N2665" t="b">
        <v>0</v>
      </c>
      <c r="O2665">
        <v>56</v>
      </c>
      <c r="P2665" t="b">
        <v>1</v>
      </c>
      <c r="Q2665" s="8">
        <f t="shared" si="208"/>
        <v>1.0459624999999999</v>
      </c>
      <c r="R2665" s="10">
        <f t="shared" si="209"/>
        <v>373.55803571428572</v>
      </c>
      <c r="S2665" t="s">
        <v>8302</v>
      </c>
      <c r="T2665" t="s">
        <v>8320</v>
      </c>
      <c r="U2665" t="s">
        <v>8357</v>
      </c>
    </row>
    <row r="2666" spans="1:21" ht="43.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s="6">
        <f t="shared" si="205"/>
        <v>42312.692094907405</v>
      </c>
      <c r="L2666" s="6">
        <f t="shared" si="206"/>
        <v>42346.957638888889</v>
      </c>
      <c r="M2666" s="15">
        <f t="shared" si="207"/>
        <v>2015</v>
      </c>
      <c r="N2666" t="b">
        <v>0</v>
      </c>
      <c r="O2666">
        <v>104</v>
      </c>
      <c r="P2666" t="b">
        <v>1</v>
      </c>
      <c r="Q2666" s="8">
        <f t="shared" si="208"/>
        <v>1.0342857142857143</v>
      </c>
      <c r="R2666" s="10">
        <f t="shared" si="209"/>
        <v>174.03846153846155</v>
      </c>
      <c r="S2666" t="s">
        <v>8302</v>
      </c>
      <c r="T2666" t="s">
        <v>8320</v>
      </c>
      <c r="U2666" t="s">
        <v>8357</v>
      </c>
    </row>
    <row r="2667" spans="1:21" ht="58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s="6">
        <f t="shared" si="205"/>
        <v>42083.562199074069</v>
      </c>
      <c r="L2667" s="6">
        <f t="shared" si="206"/>
        <v>42128.562199074069</v>
      </c>
      <c r="M2667" s="15">
        <f t="shared" si="207"/>
        <v>2015</v>
      </c>
      <c r="N2667" t="b">
        <v>0</v>
      </c>
      <c r="O2667">
        <v>46</v>
      </c>
      <c r="P2667" t="b">
        <v>1</v>
      </c>
      <c r="Q2667" s="8">
        <f t="shared" si="208"/>
        <v>1.2314285714285715</v>
      </c>
      <c r="R2667" s="10">
        <f t="shared" si="209"/>
        <v>93.695652173913047</v>
      </c>
      <c r="S2667" t="s">
        <v>8302</v>
      </c>
      <c r="T2667" t="s">
        <v>8320</v>
      </c>
      <c r="U2667" t="s">
        <v>8357</v>
      </c>
    </row>
    <row r="2668" spans="1:21" ht="43.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s="6">
        <f t="shared" si="205"/>
        <v>42235.43100694444</v>
      </c>
      <c r="L2668" s="6">
        <f t="shared" si="206"/>
        <v>42272.541666666664</v>
      </c>
      <c r="M2668" s="15">
        <f t="shared" si="207"/>
        <v>2015</v>
      </c>
      <c r="N2668" t="b">
        <v>0</v>
      </c>
      <c r="O2668">
        <v>206</v>
      </c>
      <c r="P2668" t="b">
        <v>1</v>
      </c>
      <c r="Q2668" s="8">
        <f t="shared" si="208"/>
        <v>1.592951</v>
      </c>
      <c r="R2668" s="10">
        <f t="shared" si="209"/>
        <v>77.327718446601949</v>
      </c>
      <c r="S2668" t="s">
        <v>8302</v>
      </c>
      <c r="T2668" t="s">
        <v>8320</v>
      </c>
      <c r="U2668" t="s">
        <v>8357</v>
      </c>
    </row>
    <row r="2669" spans="1:21" ht="58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s="6">
        <f t="shared" si="205"/>
        <v>42380.592777777776</v>
      </c>
      <c r="L2669" s="6">
        <f t="shared" si="206"/>
        <v>42410.592777777776</v>
      </c>
      <c r="M2669" s="15">
        <f t="shared" si="207"/>
        <v>2016</v>
      </c>
      <c r="N2669" t="b">
        <v>0</v>
      </c>
      <c r="O2669">
        <v>18</v>
      </c>
      <c r="P2669" t="b">
        <v>1</v>
      </c>
      <c r="Q2669" s="8">
        <f t="shared" si="208"/>
        <v>1.1066666666666667</v>
      </c>
      <c r="R2669" s="10">
        <f t="shared" si="209"/>
        <v>92.222222222222229</v>
      </c>
      <c r="S2669" t="s">
        <v>8302</v>
      </c>
      <c r="T2669" t="s">
        <v>8320</v>
      </c>
      <c r="U2669" t="s">
        <v>8357</v>
      </c>
    </row>
    <row r="2670" spans="1:21" ht="29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s="6">
        <f t="shared" si="205"/>
        <v>42275.255381944444</v>
      </c>
      <c r="L2670" s="6">
        <f t="shared" si="206"/>
        <v>42317.272222222215</v>
      </c>
      <c r="M2670" s="15">
        <f t="shared" si="207"/>
        <v>2015</v>
      </c>
      <c r="N2670" t="b">
        <v>0</v>
      </c>
      <c r="O2670">
        <v>28</v>
      </c>
      <c r="P2670" t="b">
        <v>1</v>
      </c>
      <c r="Q2670" s="8">
        <f t="shared" si="208"/>
        <v>1.7070000000000001</v>
      </c>
      <c r="R2670" s="10">
        <f t="shared" si="209"/>
        <v>60.964285714285715</v>
      </c>
      <c r="S2670" t="s">
        <v>8302</v>
      </c>
      <c r="T2670" t="s">
        <v>8320</v>
      </c>
      <c r="U2670" t="s">
        <v>8357</v>
      </c>
    </row>
    <row r="2671" spans="1:21" ht="43.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s="6">
        <f t="shared" si="205"/>
        <v>42318.702499999992</v>
      </c>
      <c r="L2671" s="6">
        <f t="shared" si="206"/>
        <v>42378.702499999992</v>
      </c>
      <c r="M2671" s="15">
        <f t="shared" si="207"/>
        <v>2015</v>
      </c>
      <c r="N2671" t="b">
        <v>0</v>
      </c>
      <c r="O2671">
        <v>11</v>
      </c>
      <c r="P2671" t="b">
        <v>1</v>
      </c>
      <c r="Q2671" s="8">
        <f t="shared" si="208"/>
        <v>1.25125</v>
      </c>
      <c r="R2671" s="10">
        <f t="shared" si="209"/>
        <v>91</v>
      </c>
      <c r="S2671" t="s">
        <v>8302</v>
      </c>
      <c r="T2671" t="s">
        <v>8320</v>
      </c>
      <c r="U2671" t="s">
        <v>8357</v>
      </c>
    </row>
    <row r="2672" spans="1:21" ht="43.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s="6">
        <f t="shared" si="205"/>
        <v>41820.687268518515</v>
      </c>
      <c r="L2672" s="6">
        <f t="shared" si="206"/>
        <v>41848.687268518515</v>
      </c>
      <c r="M2672" s="15">
        <f t="shared" si="207"/>
        <v>2014</v>
      </c>
      <c r="N2672" t="b">
        <v>1</v>
      </c>
      <c r="O2672">
        <v>60</v>
      </c>
      <c r="P2672" t="b">
        <v>0</v>
      </c>
      <c r="Q2672" s="8">
        <f t="shared" si="208"/>
        <v>6.4158609339642042E-2</v>
      </c>
      <c r="R2672" s="10">
        <f t="shared" si="209"/>
        <v>41.583333333333336</v>
      </c>
      <c r="S2672" t="s">
        <v>8302</v>
      </c>
      <c r="T2672" t="s">
        <v>8320</v>
      </c>
      <c r="U2672" t="s">
        <v>8357</v>
      </c>
    </row>
    <row r="2673" spans="1:21" ht="43.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s="6">
        <f t="shared" si="205"/>
        <v>41962.41569444444</v>
      </c>
      <c r="L2673" s="6">
        <f t="shared" si="206"/>
        <v>41992.484722222223</v>
      </c>
      <c r="M2673" s="15">
        <f t="shared" si="207"/>
        <v>2014</v>
      </c>
      <c r="N2673" t="b">
        <v>1</v>
      </c>
      <c r="O2673">
        <v>84</v>
      </c>
      <c r="P2673" t="b">
        <v>0</v>
      </c>
      <c r="Q2673" s="8">
        <f t="shared" si="208"/>
        <v>0.11344</v>
      </c>
      <c r="R2673" s="10">
        <f t="shared" si="209"/>
        <v>33.761904761904759</v>
      </c>
      <c r="S2673" t="s">
        <v>8302</v>
      </c>
      <c r="T2673" t="s">
        <v>8320</v>
      </c>
      <c r="U2673" t="s">
        <v>8357</v>
      </c>
    </row>
    <row r="2674" spans="1:21" ht="58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s="6">
        <f t="shared" si="205"/>
        <v>42344.550810185181</v>
      </c>
      <c r="L2674" s="6">
        <f t="shared" si="206"/>
        <v>42365.916666666664</v>
      </c>
      <c r="M2674" s="15">
        <f t="shared" si="207"/>
        <v>2015</v>
      </c>
      <c r="N2674" t="b">
        <v>1</v>
      </c>
      <c r="O2674">
        <v>47</v>
      </c>
      <c r="P2674" t="b">
        <v>0</v>
      </c>
      <c r="Q2674" s="8">
        <f t="shared" si="208"/>
        <v>0.33189999999999997</v>
      </c>
      <c r="R2674" s="10">
        <f t="shared" si="209"/>
        <v>70.61702127659575</v>
      </c>
      <c r="S2674" t="s">
        <v>8302</v>
      </c>
      <c r="T2674" t="s">
        <v>8320</v>
      </c>
      <c r="U2674" t="s">
        <v>8357</v>
      </c>
    </row>
    <row r="2675" spans="1:21" ht="58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s="6">
        <f t="shared" si="205"/>
        <v>41912.208321759259</v>
      </c>
      <c r="L2675" s="6">
        <f t="shared" si="206"/>
        <v>41941.614583333328</v>
      </c>
      <c r="M2675" s="15">
        <f t="shared" si="207"/>
        <v>2014</v>
      </c>
      <c r="N2675" t="b">
        <v>1</v>
      </c>
      <c r="O2675">
        <v>66</v>
      </c>
      <c r="P2675" t="b">
        <v>0</v>
      </c>
      <c r="Q2675" s="8">
        <f t="shared" si="208"/>
        <v>0.27579999999999999</v>
      </c>
      <c r="R2675" s="10">
        <f t="shared" si="209"/>
        <v>167.15151515151516</v>
      </c>
      <c r="S2675" t="s">
        <v>8302</v>
      </c>
      <c r="T2675" t="s">
        <v>8320</v>
      </c>
      <c r="U2675" t="s">
        <v>8357</v>
      </c>
    </row>
    <row r="2676" spans="1:21" ht="58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s="6">
        <f t="shared" si="205"/>
        <v>42529.299421296295</v>
      </c>
      <c r="L2676" s="6">
        <f t="shared" si="206"/>
        <v>42555.874305555553</v>
      </c>
      <c r="M2676" s="15">
        <f t="shared" si="207"/>
        <v>2016</v>
      </c>
      <c r="N2676" t="b">
        <v>1</v>
      </c>
      <c r="O2676">
        <v>171</v>
      </c>
      <c r="P2676" t="b">
        <v>0</v>
      </c>
      <c r="Q2676" s="8">
        <f t="shared" si="208"/>
        <v>0.62839999999999996</v>
      </c>
      <c r="R2676" s="10">
        <f t="shared" si="209"/>
        <v>128.61988304093566</v>
      </c>
      <c r="S2676" t="s">
        <v>8302</v>
      </c>
      <c r="T2676" t="s">
        <v>8320</v>
      </c>
      <c r="U2676" t="s">
        <v>8357</v>
      </c>
    </row>
    <row r="2677" spans="1:21" ht="58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s="6">
        <f t="shared" si="205"/>
        <v>41923.524178240739</v>
      </c>
      <c r="L2677" s="6">
        <f t="shared" si="206"/>
        <v>41953.565844907404</v>
      </c>
      <c r="M2677" s="15">
        <f t="shared" si="207"/>
        <v>2014</v>
      </c>
      <c r="N2677" t="b">
        <v>1</v>
      </c>
      <c r="O2677">
        <v>29</v>
      </c>
      <c r="P2677" t="b">
        <v>0</v>
      </c>
      <c r="Q2677" s="8">
        <f t="shared" si="208"/>
        <v>7.5880000000000003E-2</v>
      </c>
      <c r="R2677" s="10">
        <f t="shared" si="209"/>
        <v>65.41379310344827</v>
      </c>
      <c r="S2677" t="s">
        <v>8302</v>
      </c>
      <c r="T2677" t="s">
        <v>8320</v>
      </c>
      <c r="U2677" t="s">
        <v>8357</v>
      </c>
    </row>
    <row r="2678" spans="1:21" ht="43.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s="6">
        <f t="shared" si="205"/>
        <v>42482.291365740741</v>
      </c>
      <c r="L2678" s="6">
        <f t="shared" si="206"/>
        <v>42512.291365740741</v>
      </c>
      <c r="M2678" s="15">
        <f t="shared" si="207"/>
        <v>2016</v>
      </c>
      <c r="N2678" t="b">
        <v>0</v>
      </c>
      <c r="O2678">
        <v>9</v>
      </c>
      <c r="P2678" t="b">
        <v>0</v>
      </c>
      <c r="Q2678" s="8">
        <f t="shared" si="208"/>
        <v>0.50380952380952382</v>
      </c>
      <c r="R2678" s="10">
        <f t="shared" si="209"/>
        <v>117.55555555555556</v>
      </c>
      <c r="S2678" t="s">
        <v>8302</v>
      </c>
      <c r="T2678" t="s">
        <v>8320</v>
      </c>
      <c r="U2678" t="s">
        <v>8357</v>
      </c>
    </row>
    <row r="2679" spans="1:21" ht="43.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s="6">
        <f t="shared" si="205"/>
        <v>41792.696099537039</v>
      </c>
      <c r="L2679" s="6">
        <f t="shared" si="206"/>
        <v>41822.696099537039</v>
      </c>
      <c r="M2679" s="15">
        <f t="shared" si="207"/>
        <v>2014</v>
      </c>
      <c r="N2679" t="b">
        <v>0</v>
      </c>
      <c r="O2679">
        <v>27</v>
      </c>
      <c r="P2679" t="b">
        <v>0</v>
      </c>
      <c r="Q2679" s="8">
        <f t="shared" si="208"/>
        <v>0.17512820512820512</v>
      </c>
      <c r="R2679" s="10">
        <f t="shared" si="209"/>
        <v>126.48148148148148</v>
      </c>
      <c r="S2679" t="s">
        <v>8302</v>
      </c>
      <c r="T2679" t="s">
        <v>8320</v>
      </c>
      <c r="U2679" t="s">
        <v>8357</v>
      </c>
    </row>
    <row r="2680" spans="1:21" ht="43.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s="6">
        <f t="shared" si="205"/>
        <v>42241.464872685181</v>
      </c>
      <c r="L2680" s="6">
        <f t="shared" si="206"/>
        <v>42271.464872685181</v>
      </c>
      <c r="M2680" s="15">
        <f t="shared" si="207"/>
        <v>2015</v>
      </c>
      <c r="N2680" t="b">
        <v>0</v>
      </c>
      <c r="O2680">
        <v>2</v>
      </c>
      <c r="P2680" t="b">
        <v>0</v>
      </c>
      <c r="Q2680" s="8">
        <f t="shared" si="208"/>
        <v>1.3750000000000001E-4</v>
      </c>
      <c r="R2680" s="10">
        <f t="shared" si="209"/>
        <v>550</v>
      </c>
      <c r="S2680" t="s">
        <v>8302</v>
      </c>
      <c r="T2680" t="s">
        <v>8320</v>
      </c>
      <c r="U2680" t="s">
        <v>8357</v>
      </c>
    </row>
    <row r="2681" spans="1:21" ht="58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s="6">
        <f t="shared" si="205"/>
        <v>42032.667754629627</v>
      </c>
      <c r="L2681" s="6">
        <f t="shared" si="206"/>
        <v>42062.667754629627</v>
      </c>
      <c r="M2681" s="15">
        <f t="shared" si="207"/>
        <v>2015</v>
      </c>
      <c r="N2681" t="b">
        <v>0</v>
      </c>
      <c r="O2681">
        <v>3</v>
      </c>
      <c r="P2681" t="b">
        <v>0</v>
      </c>
      <c r="Q2681" s="8">
        <f t="shared" si="208"/>
        <v>3.3E-3</v>
      </c>
      <c r="R2681" s="10">
        <f t="shared" si="209"/>
        <v>44</v>
      </c>
      <c r="S2681" t="s">
        <v>8302</v>
      </c>
      <c r="T2681" t="s">
        <v>8320</v>
      </c>
      <c r="U2681" t="s">
        <v>8357</v>
      </c>
    </row>
    <row r="2682" spans="1:21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s="6">
        <f t="shared" si="205"/>
        <v>42435.878368055557</v>
      </c>
      <c r="L2682" s="6">
        <f t="shared" si="206"/>
        <v>42465.836701388886</v>
      </c>
      <c r="M2682" s="15">
        <f t="shared" si="207"/>
        <v>2016</v>
      </c>
      <c r="N2682" t="b">
        <v>0</v>
      </c>
      <c r="O2682">
        <v>4</v>
      </c>
      <c r="P2682" t="b">
        <v>0</v>
      </c>
      <c r="Q2682" s="8">
        <f t="shared" si="208"/>
        <v>8.6250000000000007E-3</v>
      </c>
      <c r="R2682" s="10">
        <f t="shared" si="209"/>
        <v>69</v>
      </c>
      <c r="S2682" t="s">
        <v>8302</v>
      </c>
      <c r="T2682" t="s">
        <v>8320</v>
      </c>
      <c r="U2682" t="s">
        <v>8357</v>
      </c>
    </row>
    <row r="2683" spans="1:21" ht="43.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s="6">
        <f t="shared" si="205"/>
        <v>41805.561921296292</v>
      </c>
      <c r="L2683" s="6">
        <f t="shared" si="206"/>
        <v>41830.561921296292</v>
      </c>
      <c r="M2683" s="15">
        <f t="shared" si="207"/>
        <v>2014</v>
      </c>
      <c r="N2683" t="b">
        <v>0</v>
      </c>
      <c r="O2683">
        <v>2</v>
      </c>
      <c r="P2683" t="b">
        <v>0</v>
      </c>
      <c r="Q2683" s="8">
        <f t="shared" si="208"/>
        <v>6.875E-3</v>
      </c>
      <c r="R2683" s="10">
        <f t="shared" si="209"/>
        <v>27.5</v>
      </c>
      <c r="S2683" t="s">
        <v>8284</v>
      </c>
      <c r="T2683" t="s">
        <v>8337</v>
      </c>
      <c r="U2683" t="s">
        <v>8338</v>
      </c>
    </row>
    <row r="2684" spans="1:21" ht="43.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s="6">
        <f t="shared" si="205"/>
        <v>41932.538657407407</v>
      </c>
      <c r="L2684" s="6">
        <f t="shared" si="206"/>
        <v>41964.915972222218</v>
      </c>
      <c r="M2684" s="15">
        <f t="shared" si="207"/>
        <v>2014</v>
      </c>
      <c r="N2684" t="b">
        <v>0</v>
      </c>
      <c r="O2684">
        <v>20</v>
      </c>
      <c r="P2684" t="b">
        <v>0</v>
      </c>
      <c r="Q2684" s="8">
        <f t="shared" si="208"/>
        <v>0.28299999999999997</v>
      </c>
      <c r="R2684" s="10">
        <f t="shared" si="209"/>
        <v>84.9</v>
      </c>
      <c r="S2684" t="s">
        <v>8284</v>
      </c>
      <c r="T2684" t="s">
        <v>8337</v>
      </c>
      <c r="U2684" t="s">
        <v>8338</v>
      </c>
    </row>
    <row r="2685" spans="1:21" ht="43.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s="6">
        <f t="shared" si="205"/>
        <v>42034.421759259254</v>
      </c>
      <c r="L2685" s="6">
        <f t="shared" si="206"/>
        <v>42064.421759259254</v>
      </c>
      <c r="M2685" s="15">
        <f t="shared" si="207"/>
        <v>2015</v>
      </c>
      <c r="N2685" t="b">
        <v>0</v>
      </c>
      <c r="O2685">
        <v>3</v>
      </c>
      <c r="P2685" t="b">
        <v>0</v>
      </c>
      <c r="Q2685" s="8">
        <f t="shared" si="208"/>
        <v>2.3999999999999998E-3</v>
      </c>
      <c r="R2685" s="10">
        <f t="shared" si="209"/>
        <v>12</v>
      </c>
      <c r="S2685" t="s">
        <v>8284</v>
      </c>
      <c r="T2685" t="s">
        <v>8337</v>
      </c>
      <c r="U2685" t="s">
        <v>8338</v>
      </c>
    </row>
    <row r="2686" spans="1:21" ht="43.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s="6">
        <f t="shared" si="205"/>
        <v>41820.581307870372</v>
      </c>
      <c r="L2686" s="6">
        <f t="shared" si="206"/>
        <v>41860.581307870372</v>
      </c>
      <c r="M2686" s="15">
        <f t="shared" si="207"/>
        <v>2014</v>
      </c>
      <c r="N2686" t="b">
        <v>0</v>
      </c>
      <c r="O2686">
        <v>4</v>
      </c>
      <c r="P2686" t="b">
        <v>0</v>
      </c>
      <c r="Q2686" s="8">
        <f t="shared" si="208"/>
        <v>1.1428571428571429E-2</v>
      </c>
      <c r="R2686" s="10">
        <f t="shared" si="209"/>
        <v>200</v>
      </c>
      <c r="S2686" t="s">
        <v>8284</v>
      </c>
      <c r="T2686" t="s">
        <v>8337</v>
      </c>
      <c r="U2686" t="s">
        <v>8338</v>
      </c>
    </row>
    <row r="2687" spans="1:21" ht="43.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s="6">
        <f t="shared" si="205"/>
        <v>42061.362615740734</v>
      </c>
      <c r="L2687" s="6">
        <f t="shared" si="206"/>
        <v>42121.32094907407</v>
      </c>
      <c r="M2687" s="15">
        <f t="shared" si="207"/>
        <v>2015</v>
      </c>
      <c r="N2687" t="b">
        <v>0</v>
      </c>
      <c r="O2687">
        <v>1</v>
      </c>
      <c r="P2687" t="b">
        <v>0</v>
      </c>
      <c r="Q2687" s="8">
        <f t="shared" si="208"/>
        <v>2.0000000000000001E-4</v>
      </c>
      <c r="R2687" s="10">
        <f t="shared" si="209"/>
        <v>10</v>
      </c>
      <c r="S2687" t="s">
        <v>8284</v>
      </c>
      <c r="T2687" t="s">
        <v>8337</v>
      </c>
      <c r="U2687" t="s">
        <v>8338</v>
      </c>
    </row>
    <row r="2688" spans="1:21" ht="43.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s="6">
        <f t="shared" si="205"/>
        <v>41892.641469907401</v>
      </c>
      <c r="L2688" s="6">
        <f t="shared" si="206"/>
        <v>41912.641469907401</v>
      </c>
      <c r="M2688" s="15">
        <f t="shared" si="207"/>
        <v>2014</v>
      </c>
      <c r="N2688" t="b">
        <v>0</v>
      </c>
      <c r="O2688">
        <v>0</v>
      </c>
      <c r="P2688" t="b">
        <v>0</v>
      </c>
      <c r="Q2688" s="8">
        <f t="shared" si="208"/>
        <v>0</v>
      </c>
      <c r="R2688" s="10">
        <f t="shared" si="209"/>
        <v>0</v>
      </c>
      <c r="S2688" t="s">
        <v>8284</v>
      </c>
      <c r="T2688" t="s">
        <v>8337</v>
      </c>
      <c r="U2688" t="s">
        <v>8338</v>
      </c>
    </row>
    <row r="2689" spans="1:21" ht="43.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s="6">
        <f t="shared" si="205"/>
        <v>42154.306921296295</v>
      </c>
      <c r="L2689" s="6">
        <f t="shared" si="206"/>
        <v>42184.306921296295</v>
      </c>
      <c r="M2689" s="15">
        <f t="shared" si="207"/>
        <v>2015</v>
      </c>
      <c r="N2689" t="b">
        <v>0</v>
      </c>
      <c r="O2689">
        <v>0</v>
      </c>
      <c r="P2689" t="b">
        <v>0</v>
      </c>
      <c r="Q2689" s="8">
        <f t="shared" si="208"/>
        <v>0</v>
      </c>
      <c r="R2689" s="10">
        <f t="shared" si="209"/>
        <v>0</v>
      </c>
      <c r="S2689" t="s">
        <v>8284</v>
      </c>
      <c r="T2689" t="s">
        <v>8337</v>
      </c>
      <c r="U2689" t="s">
        <v>8338</v>
      </c>
    </row>
    <row r="2690" spans="1:21" ht="29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s="6">
        <f t="shared" si="205"/>
        <v>42027.785532407404</v>
      </c>
      <c r="L2690" s="6">
        <f t="shared" si="206"/>
        <v>42058.791666666664</v>
      </c>
      <c r="M2690" s="15">
        <f t="shared" si="207"/>
        <v>2015</v>
      </c>
      <c r="N2690" t="b">
        <v>0</v>
      </c>
      <c r="O2690">
        <v>14</v>
      </c>
      <c r="P2690" t="b">
        <v>0</v>
      </c>
      <c r="Q2690" s="8">
        <f t="shared" si="208"/>
        <v>1.48E-3</v>
      </c>
      <c r="R2690" s="10">
        <f t="shared" si="209"/>
        <v>5.2857142857142856</v>
      </c>
      <c r="S2690" t="s">
        <v>8284</v>
      </c>
      <c r="T2690" t="s">
        <v>8337</v>
      </c>
      <c r="U2690" t="s">
        <v>8338</v>
      </c>
    </row>
    <row r="2691" spans="1:21" ht="43.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s="6">
        <f t="shared" ref="K2691:K2754" si="210">(J2691/86400)+25569+(-8/24)</f>
        <v>42551.62835648148</v>
      </c>
      <c r="L2691" s="6">
        <f t="shared" ref="L2691:L2754" si="211">(I2691/86400)+25569+(-8/24)</f>
        <v>42581.62835648148</v>
      </c>
      <c r="M2691" s="15">
        <f t="shared" ref="M2691:M2754" si="212">YEAR(K2691)</f>
        <v>2016</v>
      </c>
      <c r="N2691" t="b">
        <v>0</v>
      </c>
      <c r="O2691">
        <v>1</v>
      </c>
      <c r="P2691" t="b">
        <v>0</v>
      </c>
      <c r="Q2691" s="8">
        <f t="shared" ref="Q2691:Q2754" si="213">E2691/D2691</f>
        <v>2.8571428571428571E-5</v>
      </c>
      <c r="R2691" s="10">
        <f t="shared" ref="R2691:R2754" si="214">IFERROR(E2691/O2691,0)</f>
        <v>1</v>
      </c>
      <c r="S2691" t="s">
        <v>8284</v>
      </c>
      <c r="T2691" t="s">
        <v>8337</v>
      </c>
      <c r="U2691" t="s">
        <v>8338</v>
      </c>
    </row>
    <row r="2692" spans="1:21" ht="58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s="6">
        <f t="shared" si="210"/>
        <v>42112.77171296296</v>
      </c>
      <c r="L2692" s="6">
        <f t="shared" si="211"/>
        <v>42157.77171296296</v>
      </c>
      <c r="M2692" s="15">
        <f t="shared" si="212"/>
        <v>2015</v>
      </c>
      <c r="N2692" t="b">
        <v>0</v>
      </c>
      <c r="O2692">
        <v>118</v>
      </c>
      <c r="P2692" t="b">
        <v>0</v>
      </c>
      <c r="Q2692" s="8">
        <f t="shared" si="213"/>
        <v>0.107325</v>
      </c>
      <c r="R2692" s="10">
        <f t="shared" si="214"/>
        <v>72.762711864406782</v>
      </c>
      <c r="S2692" t="s">
        <v>8284</v>
      </c>
      <c r="T2692" t="s">
        <v>8337</v>
      </c>
      <c r="U2692" t="s">
        <v>8338</v>
      </c>
    </row>
    <row r="2693" spans="1:21" ht="29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s="6">
        <f t="shared" si="210"/>
        <v>42089.390706018516</v>
      </c>
      <c r="L2693" s="6">
        <f t="shared" si="211"/>
        <v>42134.390706018516</v>
      </c>
      <c r="M2693" s="15">
        <f t="shared" si="212"/>
        <v>2015</v>
      </c>
      <c r="N2693" t="b">
        <v>0</v>
      </c>
      <c r="O2693">
        <v>2</v>
      </c>
      <c r="P2693" t="b">
        <v>0</v>
      </c>
      <c r="Q2693" s="8">
        <f t="shared" si="213"/>
        <v>5.3846153846153844E-4</v>
      </c>
      <c r="R2693" s="10">
        <f t="shared" si="214"/>
        <v>17.5</v>
      </c>
      <c r="S2693" t="s">
        <v>8284</v>
      </c>
      <c r="T2693" t="s">
        <v>8337</v>
      </c>
      <c r="U2693" t="s">
        <v>8338</v>
      </c>
    </row>
    <row r="2694" spans="1:21" ht="43.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s="6">
        <f t="shared" si="210"/>
        <v>42058.000694444439</v>
      </c>
      <c r="L2694" s="6">
        <f t="shared" si="211"/>
        <v>42087.959027777775</v>
      </c>
      <c r="M2694" s="15">
        <f t="shared" si="212"/>
        <v>2015</v>
      </c>
      <c r="N2694" t="b">
        <v>0</v>
      </c>
      <c r="O2694">
        <v>1</v>
      </c>
      <c r="P2694" t="b">
        <v>0</v>
      </c>
      <c r="Q2694" s="8">
        <f t="shared" si="213"/>
        <v>7.1428571428571426E-3</v>
      </c>
      <c r="R2694" s="10">
        <f t="shared" si="214"/>
        <v>25</v>
      </c>
      <c r="S2694" t="s">
        <v>8284</v>
      </c>
      <c r="T2694" t="s">
        <v>8337</v>
      </c>
      <c r="U2694" t="s">
        <v>8338</v>
      </c>
    </row>
    <row r="2695" spans="1:21" ht="43.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s="6">
        <f t="shared" si="210"/>
        <v>41833.805162037032</v>
      </c>
      <c r="L2695" s="6">
        <f t="shared" si="211"/>
        <v>41863.805162037032</v>
      </c>
      <c r="M2695" s="15">
        <f t="shared" si="212"/>
        <v>2014</v>
      </c>
      <c r="N2695" t="b">
        <v>0</v>
      </c>
      <c r="O2695">
        <v>3</v>
      </c>
      <c r="P2695" t="b">
        <v>0</v>
      </c>
      <c r="Q2695" s="8">
        <f t="shared" si="213"/>
        <v>8.0000000000000002E-3</v>
      </c>
      <c r="R2695" s="10">
        <f t="shared" si="214"/>
        <v>13.333333333333334</v>
      </c>
      <c r="S2695" t="s">
        <v>8284</v>
      </c>
      <c r="T2695" t="s">
        <v>8337</v>
      </c>
      <c r="U2695" t="s">
        <v>8338</v>
      </c>
    </row>
    <row r="2696" spans="1:21" ht="58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s="6">
        <f t="shared" si="210"/>
        <v>41877.807164351849</v>
      </c>
      <c r="L2696" s="6">
        <f t="shared" si="211"/>
        <v>41907.807164351849</v>
      </c>
      <c r="M2696" s="15">
        <f t="shared" si="212"/>
        <v>2014</v>
      </c>
      <c r="N2696" t="b">
        <v>0</v>
      </c>
      <c r="O2696">
        <v>1</v>
      </c>
      <c r="P2696" t="b">
        <v>0</v>
      </c>
      <c r="Q2696" s="8">
        <f t="shared" si="213"/>
        <v>3.3333333333333335E-5</v>
      </c>
      <c r="R2696" s="10">
        <f t="shared" si="214"/>
        <v>1</v>
      </c>
      <c r="S2696" t="s">
        <v>8284</v>
      </c>
      <c r="T2696" t="s">
        <v>8337</v>
      </c>
      <c r="U2696" t="s">
        <v>8338</v>
      </c>
    </row>
    <row r="2697" spans="1:21" ht="43.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s="6">
        <f t="shared" si="210"/>
        <v>42047.848587962959</v>
      </c>
      <c r="L2697" s="6">
        <f t="shared" si="211"/>
        <v>42107.806921296295</v>
      </c>
      <c r="M2697" s="15">
        <f t="shared" si="212"/>
        <v>2015</v>
      </c>
      <c r="N2697" t="b">
        <v>0</v>
      </c>
      <c r="O2697">
        <v>3</v>
      </c>
      <c r="P2697" t="b">
        <v>0</v>
      </c>
      <c r="Q2697" s="8">
        <f t="shared" si="213"/>
        <v>4.7333333333333333E-3</v>
      </c>
      <c r="R2697" s="10">
        <f t="shared" si="214"/>
        <v>23.666666666666668</v>
      </c>
      <c r="S2697" t="s">
        <v>8284</v>
      </c>
      <c r="T2697" t="s">
        <v>8337</v>
      </c>
      <c r="U2697" t="s">
        <v>8338</v>
      </c>
    </row>
    <row r="2698" spans="1:21" ht="58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s="6">
        <f t="shared" si="210"/>
        <v>41964.511111111111</v>
      </c>
      <c r="L2698" s="6">
        <f t="shared" si="211"/>
        <v>41998.511111111111</v>
      </c>
      <c r="M2698" s="15">
        <f t="shared" si="212"/>
        <v>2014</v>
      </c>
      <c r="N2698" t="b">
        <v>0</v>
      </c>
      <c r="O2698">
        <v>38</v>
      </c>
      <c r="P2698" t="b">
        <v>0</v>
      </c>
      <c r="Q2698" s="8">
        <f t="shared" si="213"/>
        <v>5.6500000000000002E-2</v>
      </c>
      <c r="R2698" s="10">
        <f t="shared" si="214"/>
        <v>89.21052631578948</v>
      </c>
      <c r="S2698" t="s">
        <v>8284</v>
      </c>
      <c r="T2698" t="s">
        <v>8337</v>
      </c>
      <c r="U2698" t="s">
        <v>8338</v>
      </c>
    </row>
    <row r="2699" spans="1:21" ht="43.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s="6">
        <f t="shared" si="210"/>
        <v>42187.606747685182</v>
      </c>
      <c r="L2699" s="6">
        <f t="shared" si="211"/>
        <v>42218.583333333336</v>
      </c>
      <c r="M2699" s="15">
        <f t="shared" si="212"/>
        <v>2015</v>
      </c>
      <c r="N2699" t="b">
        <v>0</v>
      </c>
      <c r="O2699">
        <v>52</v>
      </c>
      <c r="P2699" t="b">
        <v>0</v>
      </c>
      <c r="Q2699" s="8">
        <f t="shared" si="213"/>
        <v>0.26352173913043481</v>
      </c>
      <c r="R2699" s="10">
        <f t="shared" si="214"/>
        <v>116.55769230769231</v>
      </c>
      <c r="S2699" t="s">
        <v>8284</v>
      </c>
      <c r="T2699" t="s">
        <v>8337</v>
      </c>
      <c r="U2699" t="s">
        <v>8338</v>
      </c>
    </row>
    <row r="2700" spans="1:21" ht="43.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s="6">
        <f t="shared" si="210"/>
        <v>41787.564907407403</v>
      </c>
      <c r="L2700" s="6">
        <f t="shared" si="211"/>
        <v>41817.564907407403</v>
      </c>
      <c r="M2700" s="15">
        <f t="shared" si="212"/>
        <v>2014</v>
      </c>
      <c r="N2700" t="b">
        <v>0</v>
      </c>
      <c r="O2700">
        <v>2</v>
      </c>
      <c r="P2700" t="b">
        <v>0</v>
      </c>
      <c r="Q2700" s="8">
        <f t="shared" si="213"/>
        <v>3.2512500000000002E-3</v>
      </c>
      <c r="R2700" s="10">
        <f t="shared" si="214"/>
        <v>13.005000000000001</v>
      </c>
      <c r="S2700" t="s">
        <v>8284</v>
      </c>
      <c r="T2700" t="s">
        <v>8337</v>
      </c>
      <c r="U2700" t="s">
        <v>8338</v>
      </c>
    </row>
    <row r="2701" spans="1:21" ht="43.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s="6">
        <f t="shared" si="210"/>
        <v>41829.563229166662</v>
      </c>
      <c r="L2701" s="6">
        <f t="shared" si="211"/>
        <v>41859.563229166662</v>
      </c>
      <c r="M2701" s="15">
        <f t="shared" si="212"/>
        <v>2014</v>
      </c>
      <c r="N2701" t="b">
        <v>0</v>
      </c>
      <c r="O2701">
        <v>0</v>
      </c>
      <c r="P2701" t="b">
        <v>0</v>
      </c>
      <c r="Q2701" s="8">
        <f t="shared" si="213"/>
        <v>0</v>
      </c>
      <c r="R2701" s="10">
        <f t="shared" si="214"/>
        <v>0</v>
      </c>
      <c r="S2701" t="s">
        <v>8284</v>
      </c>
      <c r="T2701" t="s">
        <v>8337</v>
      </c>
      <c r="U2701" t="s">
        <v>8338</v>
      </c>
    </row>
    <row r="2702" spans="1:21" ht="43.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s="6">
        <f t="shared" si="210"/>
        <v>41870.541342592587</v>
      </c>
      <c r="L2702" s="6">
        <f t="shared" si="211"/>
        <v>41900.541342592587</v>
      </c>
      <c r="M2702" s="15">
        <f t="shared" si="212"/>
        <v>2014</v>
      </c>
      <c r="N2702" t="b">
        <v>0</v>
      </c>
      <c r="O2702">
        <v>4</v>
      </c>
      <c r="P2702" t="b">
        <v>0</v>
      </c>
      <c r="Q2702" s="8">
        <f t="shared" si="213"/>
        <v>7.0007000700070005E-3</v>
      </c>
      <c r="R2702" s="10">
        <f t="shared" si="214"/>
        <v>17.5</v>
      </c>
      <c r="S2702" t="s">
        <v>8284</v>
      </c>
      <c r="T2702" t="s">
        <v>8337</v>
      </c>
      <c r="U2702" t="s">
        <v>8338</v>
      </c>
    </row>
    <row r="2703" spans="1:21" ht="43.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s="6">
        <f t="shared" si="210"/>
        <v>42801.441365740735</v>
      </c>
      <c r="L2703" s="6">
        <f t="shared" si="211"/>
        <v>42832.399699074071</v>
      </c>
      <c r="M2703" s="15">
        <f t="shared" si="212"/>
        <v>2017</v>
      </c>
      <c r="N2703" t="b">
        <v>0</v>
      </c>
      <c r="O2703">
        <v>46</v>
      </c>
      <c r="P2703" t="b">
        <v>0</v>
      </c>
      <c r="Q2703" s="8">
        <f t="shared" si="213"/>
        <v>0.46176470588235297</v>
      </c>
      <c r="R2703" s="10">
        <f t="shared" si="214"/>
        <v>34.130434782608695</v>
      </c>
      <c r="S2703" t="s">
        <v>8303</v>
      </c>
      <c r="T2703" t="s">
        <v>8318</v>
      </c>
      <c r="U2703" t="s">
        <v>8358</v>
      </c>
    </row>
    <row r="2704" spans="1:21" ht="43.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s="6">
        <f t="shared" si="210"/>
        <v>42800.468483796292</v>
      </c>
      <c r="L2704" s="6">
        <f t="shared" si="211"/>
        <v>42830.426817129628</v>
      </c>
      <c r="M2704" s="15">
        <f t="shared" si="212"/>
        <v>2017</v>
      </c>
      <c r="N2704" t="b">
        <v>1</v>
      </c>
      <c r="O2704">
        <v>26</v>
      </c>
      <c r="P2704" t="b">
        <v>0</v>
      </c>
      <c r="Q2704" s="8">
        <f t="shared" si="213"/>
        <v>0.34410000000000002</v>
      </c>
      <c r="R2704" s="10">
        <f t="shared" si="214"/>
        <v>132.34615384615384</v>
      </c>
      <c r="S2704" t="s">
        <v>8303</v>
      </c>
      <c r="T2704" t="s">
        <v>8318</v>
      </c>
      <c r="U2704" t="s">
        <v>8358</v>
      </c>
    </row>
    <row r="2705" spans="1:21" ht="29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s="6">
        <f t="shared" si="210"/>
        <v>42756.356828703698</v>
      </c>
      <c r="L2705" s="6">
        <f t="shared" si="211"/>
        <v>42816.315162037034</v>
      </c>
      <c r="M2705" s="15">
        <f t="shared" si="212"/>
        <v>2017</v>
      </c>
      <c r="N2705" t="b">
        <v>0</v>
      </c>
      <c r="O2705">
        <v>45</v>
      </c>
      <c r="P2705" t="b">
        <v>0</v>
      </c>
      <c r="Q2705" s="8">
        <f t="shared" si="213"/>
        <v>1.0375000000000001</v>
      </c>
      <c r="R2705" s="10">
        <f t="shared" si="214"/>
        <v>922.22222222222217</v>
      </c>
      <c r="S2705" t="s">
        <v>8303</v>
      </c>
      <c r="T2705" t="s">
        <v>8318</v>
      </c>
      <c r="U2705" t="s">
        <v>8358</v>
      </c>
    </row>
    <row r="2706" spans="1:21" ht="43.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s="6">
        <f t="shared" si="210"/>
        <v>42787.529097222221</v>
      </c>
      <c r="L2706" s="6">
        <f t="shared" si="211"/>
        <v>42830.48743055555</v>
      </c>
      <c r="M2706" s="15">
        <f t="shared" si="212"/>
        <v>2017</v>
      </c>
      <c r="N2706" t="b">
        <v>0</v>
      </c>
      <c r="O2706">
        <v>7</v>
      </c>
      <c r="P2706" t="b">
        <v>0</v>
      </c>
      <c r="Q2706" s="8">
        <f t="shared" si="213"/>
        <v>6.0263157894736845E-2</v>
      </c>
      <c r="R2706" s="10">
        <f t="shared" si="214"/>
        <v>163.57142857142858</v>
      </c>
      <c r="S2706" t="s">
        <v>8303</v>
      </c>
      <c r="T2706" t="s">
        <v>8318</v>
      </c>
      <c r="U2706" t="s">
        <v>8358</v>
      </c>
    </row>
    <row r="2707" spans="1:21" ht="29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s="6">
        <f t="shared" si="210"/>
        <v>42773.58284722222</v>
      </c>
      <c r="L2707" s="6">
        <f t="shared" si="211"/>
        <v>42818.541180555556</v>
      </c>
      <c r="M2707" s="15">
        <f t="shared" si="212"/>
        <v>2017</v>
      </c>
      <c r="N2707" t="b">
        <v>0</v>
      </c>
      <c r="O2707">
        <v>8</v>
      </c>
      <c r="P2707" t="b">
        <v>0</v>
      </c>
      <c r="Q2707" s="8">
        <f t="shared" si="213"/>
        <v>0.10539393939393939</v>
      </c>
      <c r="R2707" s="10">
        <f t="shared" si="214"/>
        <v>217.375</v>
      </c>
      <c r="S2707" t="s">
        <v>8303</v>
      </c>
      <c r="T2707" t="s">
        <v>8318</v>
      </c>
      <c r="U2707" t="s">
        <v>8358</v>
      </c>
    </row>
    <row r="2708" spans="1:21" ht="43.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s="6">
        <f t="shared" si="210"/>
        <v>41898.961608796293</v>
      </c>
      <c r="L2708" s="6">
        <f t="shared" si="211"/>
        <v>41927.957638888889</v>
      </c>
      <c r="M2708" s="15">
        <f t="shared" si="212"/>
        <v>2014</v>
      </c>
      <c r="N2708" t="b">
        <v>1</v>
      </c>
      <c r="O2708">
        <v>263</v>
      </c>
      <c r="P2708" t="b">
        <v>1</v>
      </c>
      <c r="Q2708" s="8">
        <f t="shared" si="213"/>
        <v>1.1229714285714285</v>
      </c>
      <c r="R2708" s="10">
        <f t="shared" si="214"/>
        <v>149.44486692015209</v>
      </c>
      <c r="S2708" t="s">
        <v>8303</v>
      </c>
      <c r="T2708" t="s">
        <v>8318</v>
      </c>
      <c r="U2708" t="s">
        <v>8358</v>
      </c>
    </row>
    <row r="2709" spans="1:21" ht="43.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s="6">
        <f t="shared" si="210"/>
        <v>41391.449571759258</v>
      </c>
      <c r="L2709" s="6">
        <f t="shared" si="211"/>
        <v>41420.957638888889</v>
      </c>
      <c r="M2709" s="15">
        <f t="shared" si="212"/>
        <v>2013</v>
      </c>
      <c r="N2709" t="b">
        <v>1</v>
      </c>
      <c r="O2709">
        <v>394</v>
      </c>
      <c r="P2709" t="b">
        <v>1</v>
      </c>
      <c r="Q2709" s="8">
        <f t="shared" si="213"/>
        <v>3.50844625</v>
      </c>
      <c r="R2709" s="10">
        <f t="shared" si="214"/>
        <v>71.237487309644663</v>
      </c>
      <c r="S2709" t="s">
        <v>8303</v>
      </c>
      <c r="T2709" t="s">
        <v>8318</v>
      </c>
      <c r="U2709" t="s">
        <v>8358</v>
      </c>
    </row>
    <row r="2710" spans="1:21" ht="43.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s="6">
        <f t="shared" si="210"/>
        <v>42512.364884259259</v>
      </c>
      <c r="L2710" s="6">
        <f t="shared" si="211"/>
        <v>42572.364884259259</v>
      </c>
      <c r="M2710" s="15">
        <f t="shared" si="212"/>
        <v>2016</v>
      </c>
      <c r="N2710" t="b">
        <v>1</v>
      </c>
      <c r="O2710">
        <v>1049</v>
      </c>
      <c r="P2710" t="b">
        <v>1</v>
      </c>
      <c r="Q2710" s="8">
        <f t="shared" si="213"/>
        <v>2.3321535</v>
      </c>
      <c r="R2710" s="10">
        <f t="shared" si="214"/>
        <v>44.464318398474738</v>
      </c>
      <c r="S2710" t="s">
        <v>8303</v>
      </c>
      <c r="T2710" t="s">
        <v>8318</v>
      </c>
      <c r="U2710" t="s">
        <v>8358</v>
      </c>
    </row>
    <row r="2711" spans="1:21" ht="43.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s="6">
        <f t="shared" si="210"/>
        <v>42611.816446759258</v>
      </c>
      <c r="L2711" s="6">
        <f t="shared" si="211"/>
        <v>42646.832638888889</v>
      </c>
      <c r="M2711" s="15">
        <f t="shared" si="212"/>
        <v>2016</v>
      </c>
      <c r="N2711" t="b">
        <v>1</v>
      </c>
      <c r="O2711">
        <v>308</v>
      </c>
      <c r="P2711" t="b">
        <v>1</v>
      </c>
      <c r="Q2711" s="8">
        <f t="shared" si="213"/>
        <v>1.01606</v>
      </c>
      <c r="R2711" s="10">
        <f t="shared" si="214"/>
        <v>164.94480519480518</v>
      </c>
      <c r="S2711" t="s">
        <v>8303</v>
      </c>
      <c r="T2711" t="s">
        <v>8318</v>
      </c>
      <c r="U2711" t="s">
        <v>8358</v>
      </c>
    </row>
    <row r="2712" spans="1:21" ht="29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s="6">
        <f t="shared" si="210"/>
        <v>41827.896157407406</v>
      </c>
      <c r="L2712" s="6">
        <f t="shared" si="211"/>
        <v>41859.75</v>
      </c>
      <c r="M2712" s="15">
        <f t="shared" si="212"/>
        <v>2014</v>
      </c>
      <c r="N2712" t="b">
        <v>1</v>
      </c>
      <c r="O2712">
        <v>1088</v>
      </c>
      <c r="P2712" t="b">
        <v>1</v>
      </c>
      <c r="Q2712" s="8">
        <f t="shared" si="213"/>
        <v>1.5390035000000002</v>
      </c>
      <c r="R2712" s="10">
        <f t="shared" si="214"/>
        <v>84.871516544117654</v>
      </c>
      <c r="S2712" t="s">
        <v>8303</v>
      </c>
      <c r="T2712" t="s">
        <v>8318</v>
      </c>
      <c r="U2712" t="s">
        <v>8358</v>
      </c>
    </row>
    <row r="2713" spans="1:21" ht="43.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s="6">
        <f t="shared" si="210"/>
        <v>41780.411921296291</v>
      </c>
      <c r="L2713" s="6">
        <f t="shared" si="211"/>
        <v>41810.584027777775</v>
      </c>
      <c r="M2713" s="15">
        <f t="shared" si="212"/>
        <v>2014</v>
      </c>
      <c r="N2713" t="b">
        <v>1</v>
      </c>
      <c r="O2713">
        <v>73</v>
      </c>
      <c r="P2713" t="b">
        <v>1</v>
      </c>
      <c r="Q2713" s="8">
        <f t="shared" si="213"/>
        <v>1.007161125319693</v>
      </c>
      <c r="R2713" s="10">
        <f t="shared" si="214"/>
        <v>53.945205479452056</v>
      </c>
      <c r="S2713" t="s">
        <v>8303</v>
      </c>
      <c r="T2713" t="s">
        <v>8318</v>
      </c>
      <c r="U2713" t="s">
        <v>8358</v>
      </c>
    </row>
    <row r="2714" spans="1:21" ht="43.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s="6">
        <f t="shared" si="210"/>
        <v>41431.728703703702</v>
      </c>
      <c r="L2714" s="6">
        <f t="shared" si="211"/>
        <v>41468.416666666664</v>
      </c>
      <c r="M2714" s="15">
        <f t="shared" si="212"/>
        <v>2013</v>
      </c>
      <c r="N2714" t="b">
        <v>1</v>
      </c>
      <c r="O2714">
        <v>143</v>
      </c>
      <c r="P2714" t="b">
        <v>1</v>
      </c>
      <c r="Q2714" s="8">
        <f t="shared" si="213"/>
        <v>1.3138181818181818</v>
      </c>
      <c r="R2714" s="10">
        <f t="shared" si="214"/>
        <v>50.531468531468533</v>
      </c>
      <c r="S2714" t="s">
        <v>8303</v>
      </c>
      <c r="T2714" t="s">
        <v>8318</v>
      </c>
      <c r="U2714" t="s">
        <v>8358</v>
      </c>
    </row>
    <row r="2715" spans="1:21" ht="58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s="6">
        <f t="shared" si="210"/>
        <v>42322.320416666662</v>
      </c>
      <c r="L2715" s="6">
        <f t="shared" si="211"/>
        <v>42362.320416666662</v>
      </c>
      <c r="M2715" s="15">
        <f t="shared" si="212"/>
        <v>2015</v>
      </c>
      <c r="N2715" t="b">
        <v>1</v>
      </c>
      <c r="O2715">
        <v>1420</v>
      </c>
      <c r="P2715" t="b">
        <v>1</v>
      </c>
      <c r="Q2715" s="8">
        <f t="shared" si="213"/>
        <v>1.0224133333333334</v>
      </c>
      <c r="R2715" s="10">
        <f t="shared" si="214"/>
        <v>108.00140845070422</v>
      </c>
      <c r="S2715" t="s">
        <v>8303</v>
      </c>
      <c r="T2715" t="s">
        <v>8318</v>
      </c>
      <c r="U2715" t="s">
        <v>8358</v>
      </c>
    </row>
    <row r="2716" spans="1:21" ht="29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s="6">
        <f t="shared" si="210"/>
        <v>42629.321712962956</v>
      </c>
      <c r="L2716" s="6">
        <f t="shared" si="211"/>
        <v>42657.624999999993</v>
      </c>
      <c r="M2716" s="15">
        <f t="shared" si="212"/>
        <v>2016</v>
      </c>
      <c r="N2716" t="b">
        <v>1</v>
      </c>
      <c r="O2716">
        <v>305</v>
      </c>
      <c r="P2716" t="b">
        <v>1</v>
      </c>
      <c r="Q2716" s="8">
        <f t="shared" si="213"/>
        <v>1.1635599999999999</v>
      </c>
      <c r="R2716" s="10">
        <f t="shared" si="214"/>
        <v>95.373770491803285</v>
      </c>
      <c r="S2716" t="s">
        <v>8303</v>
      </c>
      <c r="T2716" t="s">
        <v>8318</v>
      </c>
      <c r="U2716" t="s">
        <v>8358</v>
      </c>
    </row>
    <row r="2717" spans="1:21" ht="43.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s="6">
        <f t="shared" si="210"/>
        <v>42387.065138888887</v>
      </c>
      <c r="L2717" s="6">
        <f t="shared" si="211"/>
        <v>42421.065138888887</v>
      </c>
      <c r="M2717" s="15">
        <f t="shared" si="212"/>
        <v>2016</v>
      </c>
      <c r="N2717" t="b">
        <v>1</v>
      </c>
      <c r="O2717">
        <v>551</v>
      </c>
      <c r="P2717" t="b">
        <v>1</v>
      </c>
      <c r="Q2717" s="8">
        <f t="shared" si="213"/>
        <v>2.6462241666666664</v>
      </c>
      <c r="R2717" s="10">
        <f t="shared" si="214"/>
        <v>57.631016333938291</v>
      </c>
      <c r="S2717" t="s">
        <v>8303</v>
      </c>
      <c r="T2717" t="s">
        <v>8318</v>
      </c>
      <c r="U2717" t="s">
        <v>8358</v>
      </c>
    </row>
    <row r="2718" spans="1:21" ht="72.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s="6">
        <f t="shared" si="210"/>
        <v>42254.999918981477</v>
      </c>
      <c r="L2718" s="6">
        <f t="shared" si="211"/>
        <v>42284.999918981477</v>
      </c>
      <c r="M2718" s="15">
        <f t="shared" si="212"/>
        <v>2015</v>
      </c>
      <c r="N2718" t="b">
        <v>1</v>
      </c>
      <c r="O2718">
        <v>187</v>
      </c>
      <c r="P2718" t="b">
        <v>1</v>
      </c>
      <c r="Q2718" s="8">
        <f t="shared" si="213"/>
        <v>1.1998010000000001</v>
      </c>
      <c r="R2718" s="10">
        <f t="shared" si="214"/>
        <v>64.160481283422456</v>
      </c>
      <c r="S2718" t="s">
        <v>8303</v>
      </c>
      <c r="T2718" t="s">
        <v>8318</v>
      </c>
      <c r="U2718" t="s">
        <v>8358</v>
      </c>
    </row>
    <row r="2719" spans="1:21" ht="43.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s="6">
        <f t="shared" si="210"/>
        <v>41934.581585648142</v>
      </c>
      <c r="L2719" s="6">
        <f t="shared" si="211"/>
        <v>41979.623252314814</v>
      </c>
      <c r="M2719" s="15">
        <f t="shared" si="212"/>
        <v>2014</v>
      </c>
      <c r="N2719" t="b">
        <v>1</v>
      </c>
      <c r="O2719">
        <v>325</v>
      </c>
      <c r="P2719" t="b">
        <v>1</v>
      </c>
      <c r="Q2719" s="8">
        <f t="shared" si="213"/>
        <v>1.2010400000000001</v>
      </c>
      <c r="R2719" s="10">
        <f t="shared" si="214"/>
        <v>92.387692307692305</v>
      </c>
      <c r="S2719" t="s">
        <v>8303</v>
      </c>
      <c r="T2719" t="s">
        <v>8318</v>
      </c>
      <c r="U2719" t="s">
        <v>8358</v>
      </c>
    </row>
    <row r="2720" spans="1:21" ht="43.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s="6">
        <f t="shared" si="210"/>
        <v>42465.263252314813</v>
      </c>
      <c r="L2720" s="6">
        <f t="shared" si="211"/>
        <v>42493.624999999993</v>
      </c>
      <c r="M2720" s="15">
        <f t="shared" si="212"/>
        <v>2016</v>
      </c>
      <c r="N2720" t="b">
        <v>1</v>
      </c>
      <c r="O2720">
        <v>148</v>
      </c>
      <c r="P2720" t="b">
        <v>1</v>
      </c>
      <c r="Q2720" s="8">
        <f t="shared" si="213"/>
        <v>1.0358333333333334</v>
      </c>
      <c r="R2720" s="10">
        <f t="shared" si="214"/>
        <v>125.97972972972973</v>
      </c>
      <c r="S2720" t="s">
        <v>8303</v>
      </c>
      <c r="T2720" t="s">
        <v>8318</v>
      </c>
      <c r="U2720" t="s">
        <v>8358</v>
      </c>
    </row>
    <row r="2721" spans="1:21" ht="58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s="6">
        <f t="shared" si="210"/>
        <v>42417.697847222218</v>
      </c>
      <c r="L2721" s="6">
        <f t="shared" si="211"/>
        <v>42477.656180555554</v>
      </c>
      <c r="M2721" s="15">
        <f t="shared" si="212"/>
        <v>2016</v>
      </c>
      <c r="N2721" t="b">
        <v>0</v>
      </c>
      <c r="O2721">
        <v>69</v>
      </c>
      <c r="P2721" t="b">
        <v>1</v>
      </c>
      <c r="Q2721" s="8">
        <f t="shared" si="213"/>
        <v>1.0883333333333334</v>
      </c>
      <c r="R2721" s="10">
        <f t="shared" si="214"/>
        <v>94.637681159420296</v>
      </c>
      <c r="S2721" t="s">
        <v>8303</v>
      </c>
      <c r="T2721" t="s">
        <v>8318</v>
      </c>
      <c r="U2721" t="s">
        <v>8358</v>
      </c>
    </row>
    <row r="2722" spans="1:21" ht="43.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s="6">
        <f t="shared" si="210"/>
        <v>42655.132557870369</v>
      </c>
      <c r="L2722" s="6">
        <f t="shared" si="211"/>
        <v>42685.174224537033</v>
      </c>
      <c r="M2722" s="15">
        <f t="shared" si="212"/>
        <v>2016</v>
      </c>
      <c r="N2722" t="b">
        <v>0</v>
      </c>
      <c r="O2722">
        <v>173</v>
      </c>
      <c r="P2722" t="b">
        <v>1</v>
      </c>
      <c r="Q2722" s="8">
        <f t="shared" si="213"/>
        <v>1.1812400000000001</v>
      </c>
      <c r="R2722" s="10">
        <f t="shared" si="214"/>
        <v>170.69942196531792</v>
      </c>
      <c r="S2722" t="s">
        <v>8303</v>
      </c>
      <c r="T2722" t="s">
        <v>8318</v>
      </c>
      <c r="U2722" t="s">
        <v>8358</v>
      </c>
    </row>
    <row r="2723" spans="1:21" ht="43.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s="6">
        <f t="shared" si="210"/>
        <v>41493.210625</v>
      </c>
      <c r="L2723" s="6">
        <f t="shared" si="211"/>
        <v>41523.458333333328</v>
      </c>
      <c r="M2723" s="15">
        <f t="shared" si="212"/>
        <v>2013</v>
      </c>
      <c r="N2723" t="b">
        <v>0</v>
      </c>
      <c r="O2723">
        <v>269</v>
      </c>
      <c r="P2723" t="b">
        <v>1</v>
      </c>
      <c r="Q2723" s="8">
        <f t="shared" si="213"/>
        <v>14.62</v>
      </c>
      <c r="R2723" s="10">
        <f t="shared" si="214"/>
        <v>40.762081784386616</v>
      </c>
      <c r="S2723" t="s">
        <v>8295</v>
      </c>
      <c r="T2723" t="s">
        <v>8320</v>
      </c>
      <c r="U2723" t="s">
        <v>8350</v>
      </c>
    </row>
    <row r="2724" spans="1:21" ht="43.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s="6">
        <f t="shared" si="210"/>
        <v>42704.52376157407</v>
      </c>
      <c r="L2724" s="6">
        <f t="shared" si="211"/>
        <v>42764.52376157407</v>
      </c>
      <c r="M2724" s="15">
        <f t="shared" si="212"/>
        <v>2016</v>
      </c>
      <c r="N2724" t="b">
        <v>0</v>
      </c>
      <c r="O2724">
        <v>185</v>
      </c>
      <c r="P2724" t="b">
        <v>1</v>
      </c>
      <c r="Q2724" s="8">
        <f t="shared" si="213"/>
        <v>2.5253999999999999</v>
      </c>
      <c r="R2724" s="10">
        <f t="shared" si="214"/>
        <v>68.254054054054052</v>
      </c>
      <c r="S2724" t="s">
        <v>8295</v>
      </c>
      <c r="T2724" t="s">
        <v>8320</v>
      </c>
      <c r="U2724" t="s">
        <v>8350</v>
      </c>
    </row>
    <row r="2725" spans="1:21" ht="58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s="6">
        <f t="shared" si="210"/>
        <v>41944.505648148144</v>
      </c>
      <c r="L2725" s="6">
        <f t="shared" si="211"/>
        <v>42004.547314814808</v>
      </c>
      <c r="M2725" s="15">
        <f t="shared" si="212"/>
        <v>2014</v>
      </c>
      <c r="N2725" t="b">
        <v>0</v>
      </c>
      <c r="O2725">
        <v>176</v>
      </c>
      <c r="P2725" t="b">
        <v>1</v>
      </c>
      <c r="Q2725" s="8">
        <f t="shared" si="213"/>
        <v>1.4005000000000001</v>
      </c>
      <c r="R2725" s="10">
        <f t="shared" si="214"/>
        <v>95.48863636363636</v>
      </c>
      <c r="S2725" t="s">
        <v>8295</v>
      </c>
      <c r="T2725" t="s">
        <v>8320</v>
      </c>
      <c r="U2725" t="s">
        <v>8350</v>
      </c>
    </row>
    <row r="2726" spans="1:21" ht="43.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s="6">
        <f t="shared" si="210"/>
        <v>42198.993738425925</v>
      </c>
      <c r="L2726" s="6">
        <f t="shared" si="211"/>
        <v>42230.993738425925</v>
      </c>
      <c r="M2726" s="15">
        <f t="shared" si="212"/>
        <v>2015</v>
      </c>
      <c r="N2726" t="b">
        <v>0</v>
      </c>
      <c r="O2726">
        <v>1019</v>
      </c>
      <c r="P2726" t="b">
        <v>1</v>
      </c>
      <c r="Q2726" s="8">
        <f t="shared" si="213"/>
        <v>2.9687520259319289</v>
      </c>
      <c r="R2726" s="10">
        <f t="shared" si="214"/>
        <v>7.1902649656526005</v>
      </c>
      <c r="S2726" t="s">
        <v>8295</v>
      </c>
      <c r="T2726" t="s">
        <v>8320</v>
      </c>
      <c r="U2726" t="s">
        <v>8350</v>
      </c>
    </row>
    <row r="2727" spans="1:21" ht="43.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s="6">
        <f t="shared" si="210"/>
        <v>42745.41128472222</v>
      </c>
      <c r="L2727" s="6">
        <f t="shared" si="211"/>
        <v>42795.41128472222</v>
      </c>
      <c r="M2727" s="15">
        <f t="shared" si="212"/>
        <v>2017</v>
      </c>
      <c r="N2727" t="b">
        <v>0</v>
      </c>
      <c r="O2727">
        <v>113</v>
      </c>
      <c r="P2727" t="b">
        <v>1</v>
      </c>
      <c r="Q2727" s="8">
        <f t="shared" si="213"/>
        <v>1.445425</v>
      </c>
      <c r="R2727" s="10">
        <f t="shared" si="214"/>
        <v>511.65486725663715</v>
      </c>
      <c r="S2727" t="s">
        <v>8295</v>
      </c>
      <c r="T2727" t="s">
        <v>8320</v>
      </c>
      <c r="U2727" t="s">
        <v>8350</v>
      </c>
    </row>
    <row r="2728" spans="1:21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s="6">
        <f t="shared" si="210"/>
        <v>42452.246655092589</v>
      </c>
      <c r="L2728" s="6">
        <f t="shared" si="211"/>
        <v>42482.246655092589</v>
      </c>
      <c r="M2728" s="15">
        <f t="shared" si="212"/>
        <v>2016</v>
      </c>
      <c r="N2728" t="b">
        <v>0</v>
      </c>
      <c r="O2728">
        <v>404</v>
      </c>
      <c r="P2728" t="b">
        <v>1</v>
      </c>
      <c r="Q2728" s="8">
        <f t="shared" si="213"/>
        <v>1.05745</v>
      </c>
      <c r="R2728" s="10">
        <f t="shared" si="214"/>
        <v>261.74504950495049</v>
      </c>
      <c r="S2728" t="s">
        <v>8295</v>
      </c>
      <c r="T2728" t="s">
        <v>8320</v>
      </c>
      <c r="U2728" t="s">
        <v>8350</v>
      </c>
    </row>
    <row r="2729" spans="1:21" ht="43.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s="6">
        <f t="shared" si="210"/>
        <v>42198.343321759261</v>
      </c>
      <c r="L2729" s="6">
        <f t="shared" si="211"/>
        <v>42223.343321759261</v>
      </c>
      <c r="M2729" s="15">
        <f t="shared" si="212"/>
        <v>2015</v>
      </c>
      <c r="N2729" t="b">
        <v>0</v>
      </c>
      <c r="O2729">
        <v>707</v>
      </c>
      <c r="P2729" t="b">
        <v>1</v>
      </c>
      <c r="Q2729" s="8">
        <f t="shared" si="213"/>
        <v>4.9321000000000002</v>
      </c>
      <c r="R2729" s="10">
        <f t="shared" si="214"/>
        <v>69.760961810466767</v>
      </c>
      <c r="S2729" t="s">
        <v>8295</v>
      </c>
      <c r="T2729" t="s">
        <v>8320</v>
      </c>
      <c r="U2729" t="s">
        <v>8350</v>
      </c>
    </row>
    <row r="2730" spans="1:21" ht="29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s="6">
        <f t="shared" si="210"/>
        <v>42333.266597222224</v>
      </c>
      <c r="L2730" s="6">
        <f t="shared" si="211"/>
        <v>42368.266597222224</v>
      </c>
      <c r="M2730" s="15">
        <f t="shared" si="212"/>
        <v>2015</v>
      </c>
      <c r="N2730" t="b">
        <v>0</v>
      </c>
      <c r="O2730">
        <v>392</v>
      </c>
      <c r="P2730" t="b">
        <v>1</v>
      </c>
      <c r="Q2730" s="8">
        <f t="shared" si="213"/>
        <v>2.0182666666666669</v>
      </c>
      <c r="R2730" s="10">
        <f t="shared" si="214"/>
        <v>77.229591836734699</v>
      </c>
      <c r="S2730" t="s">
        <v>8295</v>
      </c>
      <c r="T2730" t="s">
        <v>8320</v>
      </c>
      <c r="U2730" t="s">
        <v>8350</v>
      </c>
    </row>
    <row r="2731" spans="1:21" ht="29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s="6">
        <f t="shared" si="210"/>
        <v>42094.907372685186</v>
      </c>
      <c r="L2731" s="6">
        <f t="shared" si="211"/>
        <v>42124.907372685186</v>
      </c>
      <c r="M2731" s="15">
        <f t="shared" si="212"/>
        <v>2015</v>
      </c>
      <c r="N2731" t="b">
        <v>0</v>
      </c>
      <c r="O2731">
        <v>23</v>
      </c>
      <c r="P2731" t="b">
        <v>1</v>
      </c>
      <c r="Q2731" s="8">
        <f t="shared" si="213"/>
        <v>1.0444</v>
      </c>
      <c r="R2731" s="10">
        <f t="shared" si="214"/>
        <v>340.56521739130437</v>
      </c>
      <c r="S2731" t="s">
        <v>8295</v>
      </c>
      <c r="T2731" t="s">
        <v>8320</v>
      </c>
      <c r="U2731" t="s">
        <v>8350</v>
      </c>
    </row>
    <row r="2732" spans="1:21" ht="43.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s="6">
        <f t="shared" si="210"/>
        <v>41351.208043981482</v>
      </c>
      <c r="L2732" s="6">
        <f t="shared" si="211"/>
        <v>41386.208043981482</v>
      </c>
      <c r="M2732" s="15">
        <f t="shared" si="212"/>
        <v>2013</v>
      </c>
      <c r="N2732" t="b">
        <v>0</v>
      </c>
      <c r="O2732">
        <v>682</v>
      </c>
      <c r="P2732" t="b">
        <v>1</v>
      </c>
      <c r="Q2732" s="8">
        <f t="shared" si="213"/>
        <v>1.7029262962962963</v>
      </c>
      <c r="R2732" s="10">
        <f t="shared" si="214"/>
        <v>67.417903225806455</v>
      </c>
      <c r="S2732" t="s">
        <v>8295</v>
      </c>
      <c r="T2732" t="s">
        <v>8320</v>
      </c>
      <c r="U2732" t="s">
        <v>8350</v>
      </c>
    </row>
    <row r="2733" spans="1:21" ht="58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s="6">
        <f t="shared" si="210"/>
        <v>41872.192384259259</v>
      </c>
      <c r="L2733" s="6">
        <f t="shared" si="211"/>
        <v>41929.833333333328</v>
      </c>
      <c r="M2733" s="15">
        <f t="shared" si="212"/>
        <v>2014</v>
      </c>
      <c r="N2733" t="b">
        <v>0</v>
      </c>
      <c r="O2733">
        <v>37</v>
      </c>
      <c r="P2733" t="b">
        <v>1</v>
      </c>
      <c r="Q2733" s="8">
        <f t="shared" si="213"/>
        <v>1.0430333333333333</v>
      </c>
      <c r="R2733" s="10">
        <f t="shared" si="214"/>
        <v>845.70270270270271</v>
      </c>
      <c r="S2733" t="s">
        <v>8295</v>
      </c>
      <c r="T2733" t="s">
        <v>8320</v>
      </c>
      <c r="U2733" t="s">
        <v>8350</v>
      </c>
    </row>
    <row r="2734" spans="1:21" ht="43.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s="6">
        <f t="shared" si="210"/>
        <v>41389.474861111106</v>
      </c>
      <c r="L2734" s="6">
        <f t="shared" si="211"/>
        <v>41421.666666666664</v>
      </c>
      <c r="M2734" s="15">
        <f t="shared" si="212"/>
        <v>2013</v>
      </c>
      <c r="N2734" t="b">
        <v>0</v>
      </c>
      <c r="O2734">
        <v>146</v>
      </c>
      <c r="P2734" t="b">
        <v>1</v>
      </c>
      <c r="Q2734" s="8">
        <f t="shared" si="213"/>
        <v>1.1825000000000001</v>
      </c>
      <c r="R2734" s="10">
        <f t="shared" si="214"/>
        <v>97.191780821917803</v>
      </c>
      <c r="S2734" t="s">
        <v>8295</v>
      </c>
      <c r="T2734" t="s">
        <v>8320</v>
      </c>
      <c r="U2734" t="s">
        <v>8350</v>
      </c>
    </row>
    <row r="2735" spans="1:21" ht="58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s="6">
        <f t="shared" si="210"/>
        <v>42043.939513888887</v>
      </c>
      <c r="L2735" s="6">
        <f t="shared" si="211"/>
        <v>42103.897847222215</v>
      </c>
      <c r="M2735" s="15">
        <f t="shared" si="212"/>
        <v>2015</v>
      </c>
      <c r="N2735" t="b">
        <v>0</v>
      </c>
      <c r="O2735">
        <v>119</v>
      </c>
      <c r="P2735" t="b">
        <v>1</v>
      </c>
      <c r="Q2735" s="8">
        <f t="shared" si="213"/>
        <v>1.07538</v>
      </c>
      <c r="R2735" s="10">
        <f t="shared" si="214"/>
        <v>451.84033613445376</v>
      </c>
      <c r="S2735" t="s">
        <v>8295</v>
      </c>
      <c r="T2735" t="s">
        <v>8320</v>
      </c>
      <c r="U2735" t="s">
        <v>8350</v>
      </c>
    </row>
    <row r="2736" spans="1:21" ht="58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s="6">
        <f t="shared" si="210"/>
        <v>42626.335555555554</v>
      </c>
      <c r="L2736" s="6">
        <f t="shared" si="211"/>
        <v>42656.582638888889</v>
      </c>
      <c r="M2736" s="15">
        <f t="shared" si="212"/>
        <v>2016</v>
      </c>
      <c r="N2736" t="b">
        <v>0</v>
      </c>
      <c r="O2736">
        <v>163</v>
      </c>
      <c r="P2736" t="b">
        <v>1</v>
      </c>
      <c r="Q2736" s="8">
        <f t="shared" si="213"/>
        <v>22603</v>
      </c>
      <c r="R2736" s="10">
        <f t="shared" si="214"/>
        <v>138.66871165644173</v>
      </c>
      <c r="S2736" t="s">
        <v>8295</v>
      </c>
      <c r="T2736" t="s">
        <v>8320</v>
      </c>
      <c r="U2736" t="s">
        <v>8350</v>
      </c>
    </row>
    <row r="2737" spans="1:21" ht="43.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s="6">
        <f t="shared" si="210"/>
        <v>41315.787615740737</v>
      </c>
      <c r="L2737" s="6">
        <f t="shared" si="211"/>
        <v>41346.5</v>
      </c>
      <c r="M2737" s="15">
        <f t="shared" si="212"/>
        <v>2013</v>
      </c>
      <c r="N2737" t="b">
        <v>0</v>
      </c>
      <c r="O2737">
        <v>339</v>
      </c>
      <c r="P2737" t="b">
        <v>1</v>
      </c>
      <c r="Q2737" s="8">
        <f t="shared" si="213"/>
        <v>9.7813466666666677</v>
      </c>
      <c r="R2737" s="10">
        <f t="shared" si="214"/>
        <v>21.640147492625371</v>
      </c>
      <c r="S2737" t="s">
        <v>8295</v>
      </c>
      <c r="T2737" t="s">
        <v>8320</v>
      </c>
      <c r="U2737" t="s">
        <v>8350</v>
      </c>
    </row>
    <row r="2738" spans="1:21" ht="72.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s="6">
        <f t="shared" si="210"/>
        <v>41722.333020833328</v>
      </c>
      <c r="L2738" s="6">
        <f t="shared" si="211"/>
        <v>41752.333020833328</v>
      </c>
      <c r="M2738" s="15">
        <f t="shared" si="212"/>
        <v>2014</v>
      </c>
      <c r="N2738" t="b">
        <v>0</v>
      </c>
      <c r="O2738">
        <v>58</v>
      </c>
      <c r="P2738" t="b">
        <v>1</v>
      </c>
      <c r="Q2738" s="8">
        <f t="shared" si="213"/>
        <v>1.2290000000000001</v>
      </c>
      <c r="R2738" s="10">
        <f t="shared" si="214"/>
        <v>169.51724137931035</v>
      </c>
      <c r="S2738" t="s">
        <v>8295</v>
      </c>
      <c r="T2738" t="s">
        <v>8320</v>
      </c>
      <c r="U2738" t="s">
        <v>8350</v>
      </c>
    </row>
    <row r="2739" spans="1:21" ht="43.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s="6">
        <f t="shared" si="210"/>
        <v>41611.584340277775</v>
      </c>
      <c r="L2739" s="6">
        <f t="shared" si="211"/>
        <v>41654.458333333328</v>
      </c>
      <c r="M2739" s="15">
        <f t="shared" si="212"/>
        <v>2013</v>
      </c>
      <c r="N2739" t="b">
        <v>0</v>
      </c>
      <c r="O2739">
        <v>456</v>
      </c>
      <c r="P2739" t="b">
        <v>1</v>
      </c>
      <c r="Q2739" s="8">
        <f t="shared" si="213"/>
        <v>2.4606080000000001</v>
      </c>
      <c r="R2739" s="10">
        <f t="shared" si="214"/>
        <v>161.88210526315791</v>
      </c>
      <c r="S2739" t="s">
        <v>8295</v>
      </c>
      <c r="T2739" t="s">
        <v>8320</v>
      </c>
      <c r="U2739" t="s">
        <v>8350</v>
      </c>
    </row>
    <row r="2740" spans="1:21" ht="43.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s="6">
        <f t="shared" si="210"/>
        <v>42619.810231481482</v>
      </c>
      <c r="L2740" s="6">
        <f t="shared" si="211"/>
        <v>42679.810231481482</v>
      </c>
      <c r="M2740" s="15">
        <f t="shared" si="212"/>
        <v>2016</v>
      </c>
      <c r="N2740" t="b">
        <v>0</v>
      </c>
      <c r="O2740">
        <v>15</v>
      </c>
      <c r="P2740" t="b">
        <v>1</v>
      </c>
      <c r="Q2740" s="8">
        <f t="shared" si="213"/>
        <v>1.4794</v>
      </c>
      <c r="R2740" s="10">
        <f t="shared" si="214"/>
        <v>493.13333333333333</v>
      </c>
      <c r="S2740" t="s">
        <v>8295</v>
      </c>
      <c r="T2740" t="s">
        <v>8320</v>
      </c>
      <c r="U2740" t="s">
        <v>8350</v>
      </c>
    </row>
    <row r="2741" spans="1:21" ht="43.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s="6">
        <f t="shared" si="210"/>
        <v>41719.554594907408</v>
      </c>
      <c r="L2741" s="6">
        <f t="shared" si="211"/>
        <v>41764.554594907408</v>
      </c>
      <c r="M2741" s="15">
        <f t="shared" si="212"/>
        <v>2014</v>
      </c>
      <c r="N2741" t="b">
        <v>0</v>
      </c>
      <c r="O2741">
        <v>191</v>
      </c>
      <c r="P2741" t="b">
        <v>1</v>
      </c>
      <c r="Q2741" s="8">
        <f t="shared" si="213"/>
        <v>3.8409090909090908</v>
      </c>
      <c r="R2741" s="10">
        <f t="shared" si="214"/>
        <v>22.120418848167539</v>
      </c>
      <c r="S2741" t="s">
        <v>8295</v>
      </c>
      <c r="T2741" t="s">
        <v>8320</v>
      </c>
      <c r="U2741" t="s">
        <v>8350</v>
      </c>
    </row>
    <row r="2742" spans="1:21" ht="43.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s="6">
        <f t="shared" si="210"/>
        <v>42044.698518518511</v>
      </c>
      <c r="L2742" s="6">
        <f t="shared" si="211"/>
        <v>42074.656851851854</v>
      </c>
      <c r="M2742" s="15">
        <f t="shared" si="212"/>
        <v>2015</v>
      </c>
      <c r="N2742" t="b">
        <v>0</v>
      </c>
      <c r="O2742">
        <v>17</v>
      </c>
      <c r="P2742" t="b">
        <v>1</v>
      </c>
      <c r="Q2742" s="8">
        <f t="shared" si="213"/>
        <v>1.0333333333333334</v>
      </c>
      <c r="R2742" s="10">
        <f t="shared" si="214"/>
        <v>18.235294117647058</v>
      </c>
      <c r="S2742" t="s">
        <v>8295</v>
      </c>
      <c r="T2742" t="s">
        <v>8320</v>
      </c>
      <c r="U2742" t="s">
        <v>8350</v>
      </c>
    </row>
    <row r="2743" spans="1:21" ht="29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s="6">
        <f t="shared" si="210"/>
        <v>41911.324097222219</v>
      </c>
      <c r="L2743" s="6">
        <f t="shared" si="211"/>
        <v>41931.754861111105</v>
      </c>
      <c r="M2743" s="15">
        <f t="shared" si="212"/>
        <v>2014</v>
      </c>
      <c r="N2743" t="b">
        <v>0</v>
      </c>
      <c r="O2743">
        <v>4</v>
      </c>
      <c r="P2743" t="b">
        <v>0</v>
      </c>
      <c r="Q2743" s="8">
        <f t="shared" si="213"/>
        <v>4.3750000000000004E-3</v>
      </c>
      <c r="R2743" s="10">
        <f t="shared" si="214"/>
        <v>8.75</v>
      </c>
      <c r="S2743" t="s">
        <v>8304</v>
      </c>
      <c r="T2743" t="s">
        <v>8323</v>
      </c>
      <c r="U2743" t="s">
        <v>8359</v>
      </c>
    </row>
    <row r="2744" spans="1:21" ht="43.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s="6">
        <f t="shared" si="210"/>
        <v>41030.386423611111</v>
      </c>
      <c r="L2744" s="6">
        <f t="shared" si="211"/>
        <v>41044.386423611111</v>
      </c>
      <c r="M2744" s="15">
        <f t="shared" si="212"/>
        <v>2012</v>
      </c>
      <c r="N2744" t="b">
        <v>0</v>
      </c>
      <c r="O2744">
        <v>18</v>
      </c>
      <c r="P2744" t="b">
        <v>0</v>
      </c>
      <c r="Q2744" s="8">
        <f t="shared" si="213"/>
        <v>0.29239999999999999</v>
      </c>
      <c r="R2744" s="10">
        <f t="shared" si="214"/>
        <v>40.611111111111114</v>
      </c>
      <c r="S2744" t="s">
        <v>8304</v>
      </c>
      <c r="T2744" t="s">
        <v>8323</v>
      </c>
      <c r="U2744" t="s">
        <v>8359</v>
      </c>
    </row>
    <row r="2745" spans="1:21" ht="58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s="6">
        <f t="shared" si="210"/>
        <v>42631.995451388888</v>
      </c>
      <c r="L2745" s="6">
        <f t="shared" si="211"/>
        <v>42661.995451388888</v>
      </c>
      <c r="M2745" s="15">
        <f t="shared" si="212"/>
        <v>2016</v>
      </c>
      <c r="N2745" t="b">
        <v>0</v>
      </c>
      <c r="O2745">
        <v>0</v>
      </c>
      <c r="P2745" t="b">
        <v>0</v>
      </c>
      <c r="Q2745" s="8">
        <f t="shared" si="213"/>
        <v>0</v>
      </c>
      <c r="R2745" s="10">
        <f t="shared" si="214"/>
        <v>0</v>
      </c>
      <c r="S2745" t="s">
        <v>8304</v>
      </c>
      <c r="T2745" t="s">
        <v>8323</v>
      </c>
      <c r="U2745" t="s">
        <v>8359</v>
      </c>
    </row>
    <row r="2746" spans="1:21" ht="43.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s="6">
        <f t="shared" si="210"/>
        <v>40937.729143518518</v>
      </c>
      <c r="L2746" s="6">
        <f t="shared" si="211"/>
        <v>40967.729143518518</v>
      </c>
      <c r="M2746" s="15">
        <f t="shared" si="212"/>
        <v>2012</v>
      </c>
      <c r="N2746" t="b">
        <v>0</v>
      </c>
      <c r="O2746">
        <v>22</v>
      </c>
      <c r="P2746" t="b">
        <v>0</v>
      </c>
      <c r="Q2746" s="8">
        <f t="shared" si="213"/>
        <v>5.2187499999999998E-2</v>
      </c>
      <c r="R2746" s="10">
        <f t="shared" si="214"/>
        <v>37.954545454545453</v>
      </c>
      <c r="S2746" t="s">
        <v>8304</v>
      </c>
      <c r="T2746" t="s">
        <v>8323</v>
      </c>
      <c r="U2746" t="s">
        <v>8359</v>
      </c>
    </row>
    <row r="2747" spans="1:21" ht="43.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s="6">
        <f t="shared" si="210"/>
        <v>41044.654722222222</v>
      </c>
      <c r="L2747" s="6">
        <f t="shared" si="211"/>
        <v>41104.654722222222</v>
      </c>
      <c r="M2747" s="15">
        <f t="shared" si="212"/>
        <v>2012</v>
      </c>
      <c r="N2747" t="b">
        <v>0</v>
      </c>
      <c r="O2747">
        <v>49</v>
      </c>
      <c r="P2747" t="b">
        <v>0</v>
      </c>
      <c r="Q2747" s="8">
        <f t="shared" si="213"/>
        <v>0.21887499999999999</v>
      </c>
      <c r="R2747" s="10">
        <f t="shared" si="214"/>
        <v>35.734693877551024</v>
      </c>
      <c r="S2747" t="s">
        <v>8304</v>
      </c>
      <c r="T2747" t="s">
        <v>8323</v>
      </c>
      <c r="U2747" t="s">
        <v>8359</v>
      </c>
    </row>
    <row r="2748" spans="1:21" ht="43.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s="6">
        <f t="shared" si="210"/>
        <v>41850.44804398148</v>
      </c>
      <c r="L2748" s="6">
        <f t="shared" si="211"/>
        <v>41880.44804398148</v>
      </c>
      <c r="M2748" s="15">
        <f t="shared" si="212"/>
        <v>2014</v>
      </c>
      <c r="N2748" t="b">
        <v>0</v>
      </c>
      <c r="O2748">
        <v>19</v>
      </c>
      <c r="P2748" t="b">
        <v>0</v>
      </c>
      <c r="Q2748" s="8">
        <f t="shared" si="213"/>
        <v>0.26700000000000002</v>
      </c>
      <c r="R2748" s="10">
        <f t="shared" si="214"/>
        <v>42.157894736842103</v>
      </c>
      <c r="S2748" t="s">
        <v>8304</v>
      </c>
      <c r="T2748" t="s">
        <v>8323</v>
      </c>
      <c r="U2748" t="s">
        <v>8359</v>
      </c>
    </row>
    <row r="2749" spans="1:21" ht="43.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s="6">
        <f t="shared" si="210"/>
        <v>41044.314780092587</v>
      </c>
      <c r="L2749" s="6">
        <f t="shared" si="211"/>
        <v>41075.798611111109</v>
      </c>
      <c r="M2749" s="15">
        <f t="shared" si="212"/>
        <v>2012</v>
      </c>
      <c r="N2749" t="b">
        <v>0</v>
      </c>
      <c r="O2749">
        <v>4</v>
      </c>
      <c r="P2749" t="b">
        <v>0</v>
      </c>
      <c r="Q2749" s="8">
        <f t="shared" si="213"/>
        <v>0.28000000000000003</v>
      </c>
      <c r="R2749" s="10">
        <f t="shared" si="214"/>
        <v>35</v>
      </c>
      <c r="S2749" t="s">
        <v>8304</v>
      </c>
      <c r="T2749" t="s">
        <v>8323</v>
      </c>
      <c r="U2749" t="s">
        <v>8359</v>
      </c>
    </row>
    <row r="2750" spans="1:21" ht="43.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s="6">
        <f t="shared" si="210"/>
        <v>42585.377337962964</v>
      </c>
      <c r="L2750" s="6">
        <f t="shared" si="211"/>
        <v>42615.377337962964</v>
      </c>
      <c r="M2750" s="15">
        <f t="shared" si="212"/>
        <v>2016</v>
      </c>
      <c r="N2750" t="b">
        <v>0</v>
      </c>
      <c r="O2750">
        <v>4</v>
      </c>
      <c r="P2750" t="b">
        <v>0</v>
      </c>
      <c r="Q2750" s="8">
        <f t="shared" si="213"/>
        <v>1.06E-2</v>
      </c>
      <c r="R2750" s="10">
        <f t="shared" si="214"/>
        <v>13.25</v>
      </c>
      <c r="S2750" t="s">
        <v>8304</v>
      </c>
      <c r="T2750" t="s">
        <v>8323</v>
      </c>
      <c r="U2750" t="s">
        <v>8359</v>
      </c>
    </row>
    <row r="2751" spans="1:21" ht="29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s="6">
        <f t="shared" si="210"/>
        <v>42068.46570601852</v>
      </c>
      <c r="L2751" s="6">
        <f t="shared" si="211"/>
        <v>42098.424039351848</v>
      </c>
      <c r="M2751" s="15">
        <f t="shared" si="212"/>
        <v>2015</v>
      </c>
      <c r="N2751" t="b">
        <v>0</v>
      </c>
      <c r="O2751">
        <v>2</v>
      </c>
      <c r="P2751" t="b">
        <v>0</v>
      </c>
      <c r="Q2751" s="8">
        <f t="shared" si="213"/>
        <v>1.0999999999999999E-2</v>
      </c>
      <c r="R2751" s="10">
        <f t="shared" si="214"/>
        <v>55</v>
      </c>
      <c r="S2751" t="s">
        <v>8304</v>
      </c>
      <c r="T2751" t="s">
        <v>8323</v>
      </c>
      <c r="U2751" t="s">
        <v>8359</v>
      </c>
    </row>
    <row r="2752" spans="1:21" ht="43.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s="6">
        <f t="shared" si="210"/>
        <v>41078.566493055558</v>
      </c>
      <c r="L2752" s="6">
        <f t="shared" si="211"/>
        <v>41090.5</v>
      </c>
      <c r="M2752" s="15">
        <f t="shared" si="212"/>
        <v>2012</v>
      </c>
      <c r="N2752" t="b">
        <v>0</v>
      </c>
      <c r="O2752">
        <v>0</v>
      </c>
      <c r="P2752" t="b">
        <v>0</v>
      </c>
      <c r="Q2752" s="8">
        <f t="shared" si="213"/>
        <v>0</v>
      </c>
      <c r="R2752" s="10">
        <f t="shared" si="214"/>
        <v>0</v>
      </c>
      <c r="S2752" t="s">
        <v>8304</v>
      </c>
      <c r="T2752" t="s">
        <v>8323</v>
      </c>
      <c r="U2752" t="s">
        <v>8359</v>
      </c>
    </row>
    <row r="2753" spans="1:21" ht="43.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s="6">
        <f t="shared" si="210"/>
        <v>41747.553726851846</v>
      </c>
      <c r="L2753" s="6">
        <f t="shared" si="211"/>
        <v>41807.553726851846</v>
      </c>
      <c r="M2753" s="15">
        <f t="shared" si="212"/>
        <v>2014</v>
      </c>
      <c r="N2753" t="b">
        <v>0</v>
      </c>
      <c r="O2753">
        <v>0</v>
      </c>
      <c r="P2753" t="b">
        <v>0</v>
      </c>
      <c r="Q2753" s="8">
        <f t="shared" si="213"/>
        <v>0</v>
      </c>
      <c r="R2753" s="10">
        <f t="shared" si="214"/>
        <v>0</v>
      </c>
      <c r="S2753" t="s">
        <v>8304</v>
      </c>
      <c r="T2753" t="s">
        <v>8323</v>
      </c>
      <c r="U2753" t="s">
        <v>8359</v>
      </c>
    </row>
    <row r="2754" spans="1:21" ht="43.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s="6">
        <f t="shared" si="210"/>
        <v>40855.431759259256</v>
      </c>
      <c r="L2754" s="6">
        <f t="shared" si="211"/>
        <v>40895.431759259256</v>
      </c>
      <c r="M2754" s="15">
        <f t="shared" si="212"/>
        <v>2011</v>
      </c>
      <c r="N2754" t="b">
        <v>0</v>
      </c>
      <c r="O2754">
        <v>14</v>
      </c>
      <c r="P2754" t="b">
        <v>0</v>
      </c>
      <c r="Q2754" s="8">
        <f t="shared" si="213"/>
        <v>0.11458333333333333</v>
      </c>
      <c r="R2754" s="10">
        <f t="shared" si="214"/>
        <v>39.285714285714285</v>
      </c>
      <c r="S2754" t="s">
        <v>8304</v>
      </c>
      <c r="T2754" t="s">
        <v>8323</v>
      </c>
      <c r="U2754" t="s">
        <v>8359</v>
      </c>
    </row>
    <row r="2755" spans="1:21" ht="43.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s="6">
        <f t="shared" ref="K2755:K2818" si="215">(J2755/86400)+25569+(-8/24)</f>
        <v>41117.567395833328</v>
      </c>
      <c r="L2755" s="6">
        <f t="shared" ref="L2755:L2818" si="216">(I2755/86400)+25569+(-8/24)</f>
        <v>41147.567395833328</v>
      </c>
      <c r="M2755" s="15">
        <f t="shared" ref="M2755:M2818" si="217">YEAR(K2755)</f>
        <v>2012</v>
      </c>
      <c r="N2755" t="b">
        <v>0</v>
      </c>
      <c r="O2755">
        <v>8</v>
      </c>
      <c r="P2755" t="b">
        <v>0</v>
      </c>
      <c r="Q2755" s="8">
        <f t="shared" ref="Q2755:Q2818" si="218">E2755/D2755</f>
        <v>0.19</v>
      </c>
      <c r="R2755" s="10">
        <f t="shared" ref="R2755:R2818" si="219">IFERROR(E2755/O2755,0)</f>
        <v>47.5</v>
      </c>
      <c r="S2755" t="s">
        <v>8304</v>
      </c>
      <c r="T2755" t="s">
        <v>8323</v>
      </c>
      <c r="U2755" t="s">
        <v>8359</v>
      </c>
    </row>
    <row r="2756" spans="1:21" ht="43.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s="6">
        <f t="shared" si="215"/>
        <v>41863.302673611106</v>
      </c>
      <c r="L2756" s="6">
        <f t="shared" si="216"/>
        <v>41893.302673611106</v>
      </c>
      <c r="M2756" s="15">
        <f t="shared" si="217"/>
        <v>2014</v>
      </c>
      <c r="N2756" t="b">
        <v>0</v>
      </c>
      <c r="O2756">
        <v>0</v>
      </c>
      <c r="P2756" t="b">
        <v>0</v>
      </c>
      <c r="Q2756" s="8">
        <f t="shared" si="218"/>
        <v>0</v>
      </c>
      <c r="R2756" s="10">
        <f t="shared" si="219"/>
        <v>0</v>
      </c>
      <c r="S2756" t="s">
        <v>8304</v>
      </c>
      <c r="T2756" t="s">
        <v>8323</v>
      </c>
      <c r="U2756" t="s">
        <v>8359</v>
      </c>
    </row>
    <row r="2757" spans="1:21" ht="43.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s="6">
        <f t="shared" si="215"/>
        <v>42072.457488425927</v>
      </c>
      <c r="L2757" s="6">
        <f t="shared" si="216"/>
        <v>42102.457488425927</v>
      </c>
      <c r="M2757" s="15">
        <f t="shared" si="217"/>
        <v>2015</v>
      </c>
      <c r="N2757" t="b">
        <v>0</v>
      </c>
      <c r="O2757">
        <v>15</v>
      </c>
      <c r="P2757" t="b">
        <v>0</v>
      </c>
      <c r="Q2757" s="8">
        <f t="shared" si="218"/>
        <v>0.52</v>
      </c>
      <c r="R2757" s="10">
        <f t="shared" si="219"/>
        <v>17.333333333333332</v>
      </c>
      <c r="S2757" t="s">
        <v>8304</v>
      </c>
      <c r="T2757" t="s">
        <v>8323</v>
      </c>
      <c r="U2757" t="s">
        <v>8359</v>
      </c>
    </row>
    <row r="2758" spans="1:21" ht="43.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s="6">
        <f t="shared" si="215"/>
        <v>41620.567141203697</v>
      </c>
      <c r="L2758" s="6">
        <f t="shared" si="216"/>
        <v>41650.567141203697</v>
      </c>
      <c r="M2758" s="15">
        <f t="shared" si="217"/>
        <v>2013</v>
      </c>
      <c r="N2758" t="b">
        <v>0</v>
      </c>
      <c r="O2758">
        <v>33</v>
      </c>
      <c r="P2758" t="b">
        <v>0</v>
      </c>
      <c r="Q2758" s="8">
        <f t="shared" si="218"/>
        <v>0.1048</v>
      </c>
      <c r="R2758" s="10">
        <f t="shared" si="219"/>
        <v>31.757575757575758</v>
      </c>
      <c r="S2758" t="s">
        <v>8304</v>
      </c>
      <c r="T2758" t="s">
        <v>8323</v>
      </c>
      <c r="U2758" t="s">
        <v>8359</v>
      </c>
    </row>
    <row r="2759" spans="1:21" ht="29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s="6">
        <f t="shared" si="215"/>
        <v>42573.323287037034</v>
      </c>
      <c r="L2759" s="6">
        <f t="shared" si="216"/>
        <v>42588.323287037034</v>
      </c>
      <c r="M2759" s="15">
        <f t="shared" si="217"/>
        <v>2016</v>
      </c>
      <c r="N2759" t="b">
        <v>0</v>
      </c>
      <c r="O2759">
        <v>2</v>
      </c>
      <c r="P2759" t="b">
        <v>0</v>
      </c>
      <c r="Q2759" s="8">
        <f t="shared" si="218"/>
        <v>6.6666666666666671E-3</v>
      </c>
      <c r="R2759" s="10">
        <f t="shared" si="219"/>
        <v>5</v>
      </c>
      <c r="S2759" t="s">
        <v>8304</v>
      </c>
      <c r="T2759" t="s">
        <v>8323</v>
      </c>
      <c r="U2759" t="s">
        <v>8359</v>
      </c>
    </row>
    <row r="2760" spans="1:21" ht="58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s="6">
        <f t="shared" si="215"/>
        <v>42639.10859953703</v>
      </c>
      <c r="L2760" s="6">
        <f t="shared" si="216"/>
        <v>42653.10859953703</v>
      </c>
      <c r="M2760" s="15">
        <f t="shared" si="217"/>
        <v>2016</v>
      </c>
      <c r="N2760" t="b">
        <v>0</v>
      </c>
      <c r="O2760">
        <v>6</v>
      </c>
      <c r="P2760" t="b">
        <v>0</v>
      </c>
      <c r="Q2760" s="8">
        <f t="shared" si="218"/>
        <v>0.11700000000000001</v>
      </c>
      <c r="R2760" s="10">
        <f t="shared" si="219"/>
        <v>39</v>
      </c>
      <c r="S2760" t="s">
        <v>8304</v>
      </c>
      <c r="T2760" t="s">
        <v>8323</v>
      </c>
      <c r="U2760" t="s">
        <v>8359</v>
      </c>
    </row>
    <row r="2761" spans="1:21" ht="43.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s="6">
        <f t="shared" si="215"/>
        <v>42524.033171296294</v>
      </c>
      <c r="L2761" s="6">
        <f t="shared" si="216"/>
        <v>42567.033171296294</v>
      </c>
      <c r="M2761" s="15">
        <f t="shared" si="217"/>
        <v>2016</v>
      </c>
      <c r="N2761" t="b">
        <v>0</v>
      </c>
      <c r="O2761">
        <v>2</v>
      </c>
      <c r="P2761" t="b">
        <v>0</v>
      </c>
      <c r="Q2761" s="8">
        <f t="shared" si="218"/>
        <v>0.105</v>
      </c>
      <c r="R2761" s="10">
        <f t="shared" si="219"/>
        <v>52.5</v>
      </c>
      <c r="S2761" t="s">
        <v>8304</v>
      </c>
      <c r="T2761" t="s">
        <v>8323</v>
      </c>
      <c r="U2761" t="s">
        <v>8359</v>
      </c>
    </row>
    <row r="2762" spans="1:21" ht="58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s="6">
        <f t="shared" si="215"/>
        <v>41415.127986111111</v>
      </c>
      <c r="L2762" s="6">
        <f t="shared" si="216"/>
        <v>41445.127986111111</v>
      </c>
      <c r="M2762" s="15">
        <f t="shared" si="217"/>
        <v>2013</v>
      </c>
      <c r="N2762" t="b">
        <v>0</v>
      </c>
      <c r="O2762">
        <v>0</v>
      </c>
      <c r="P2762" t="b">
        <v>0</v>
      </c>
      <c r="Q2762" s="8">
        <f t="shared" si="218"/>
        <v>0</v>
      </c>
      <c r="R2762" s="10">
        <f t="shared" si="219"/>
        <v>0</v>
      </c>
      <c r="S2762" t="s">
        <v>8304</v>
      </c>
      <c r="T2762" t="s">
        <v>8323</v>
      </c>
      <c r="U2762" t="s">
        <v>8359</v>
      </c>
    </row>
    <row r="2763" spans="1:21" ht="29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s="6">
        <f t="shared" si="215"/>
        <v>41246.73024305555</v>
      </c>
      <c r="L2763" s="6">
        <f t="shared" si="216"/>
        <v>41276.73024305555</v>
      </c>
      <c r="M2763" s="15">
        <f t="shared" si="217"/>
        <v>2012</v>
      </c>
      <c r="N2763" t="b">
        <v>0</v>
      </c>
      <c r="O2763">
        <v>4</v>
      </c>
      <c r="P2763" t="b">
        <v>0</v>
      </c>
      <c r="Q2763" s="8">
        <f t="shared" si="218"/>
        <v>7.1999999999999998E-3</v>
      </c>
      <c r="R2763" s="10">
        <f t="shared" si="219"/>
        <v>9</v>
      </c>
      <c r="S2763" t="s">
        <v>8304</v>
      </c>
      <c r="T2763" t="s">
        <v>8323</v>
      </c>
      <c r="U2763" t="s">
        <v>8359</v>
      </c>
    </row>
    <row r="2764" spans="1:21" ht="43.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s="6">
        <f t="shared" si="215"/>
        <v>40926.703645833331</v>
      </c>
      <c r="L2764" s="6">
        <f t="shared" si="216"/>
        <v>40986.661979166667</v>
      </c>
      <c r="M2764" s="15">
        <f t="shared" si="217"/>
        <v>2012</v>
      </c>
      <c r="N2764" t="b">
        <v>0</v>
      </c>
      <c r="O2764">
        <v>1</v>
      </c>
      <c r="P2764" t="b">
        <v>0</v>
      </c>
      <c r="Q2764" s="8">
        <f t="shared" si="218"/>
        <v>7.6923076923076927E-3</v>
      </c>
      <c r="R2764" s="10">
        <f t="shared" si="219"/>
        <v>25</v>
      </c>
      <c r="S2764" t="s">
        <v>8304</v>
      </c>
      <c r="T2764" t="s">
        <v>8323</v>
      </c>
      <c r="U2764" t="s">
        <v>8359</v>
      </c>
    </row>
    <row r="2765" spans="1:21" ht="29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s="6">
        <f t="shared" si="215"/>
        <v>41373.246342592589</v>
      </c>
      <c r="L2765" s="6">
        <f t="shared" si="216"/>
        <v>41418.246342592589</v>
      </c>
      <c r="M2765" s="15">
        <f t="shared" si="217"/>
        <v>2013</v>
      </c>
      <c r="N2765" t="b">
        <v>0</v>
      </c>
      <c r="O2765">
        <v>3</v>
      </c>
      <c r="P2765" t="b">
        <v>0</v>
      </c>
      <c r="Q2765" s="8">
        <f t="shared" si="218"/>
        <v>2.2842639593908631E-3</v>
      </c>
      <c r="R2765" s="10">
        <f t="shared" si="219"/>
        <v>30</v>
      </c>
      <c r="S2765" t="s">
        <v>8304</v>
      </c>
      <c r="T2765" t="s">
        <v>8323</v>
      </c>
      <c r="U2765" t="s">
        <v>8359</v>
      </c>
    </row>
    <row r="2766" spans="1:21" ht="43.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s="6">
        <f t="shared" si="215"/>
        <v>41029.958692129629</v>
      </c>
      <c r="L2766" s="6">
        <f t="shared" si="216"/>
        <v>41059.458333333328</v>
      </c>
      <c r="M2766" s="15">
        <f t="shared" si="217"/>
        <v>2012</v>
      </c>
      <c r="N2766" t="b">
        <v>0</v>
      </c>
      <c r="O2766">
        <v>4</v>
      </c>
      <c r="P2766" t="b">
        <v>0</v>
      </c>
      <c r="Q2766" s="8">
        <f t="shared" si="218"/>
        <v>1.125E-2</v>
      </c>
      <c r="R2766" s="10">
        <f t="shared" si="219"/>
        <v>11.25</v>
      </c>
      <c r="S2766" t="s">
        <v>8304</v>
      </c>
      <c r="T2766" t="s">
        <v>8323</v>
      </c>
      <c r="U2766" t="s">
        <v>8359</v>
      </c>
    </row>
    <row r="2767" spans="1:21" ht="43.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s="6">
        <f t="shared" si="215"/>
        <v>41194.245694444442</v>
      </c>
      <c r="L2767" s="6">
        <f t="shared" si="216"/>
        <v>41210.245694444442</v>
      </c>
      <c r="M2767" s="15">
        <f t="shared" si="217"/>
        <v>2012</v>
      </c>
      <c r="N2767" t="b">
        <v>0</v>
      </c>
      <c r="O2767">
        <v>0</v>
      </c>
      <c r="P2767" t="b">
        <v>0</v>
      </c>
      <c r="Q2767" s="8">
        <f t="shared" si="218"/>
        <v>0</v>
      </c>
      <c r="R2767" s="10">
        <f t="shared" si="219"/>
        <v>0</v>
      </c>
      <c r="S2767" t="s">
        <v>8304</v>
      </c>
      <c r="T2767" t="s">
        <v>8323</v>
      </c>
      <c r="U2767" t="s">
        <v>8359</v>
      </c>
    </row>
    <row r="2768" spans="1:21" ht="43.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s="6">
        <f t="shared" si="215"/>
        <v>40736.334699074076</v>
      </c>
      <c r="L2768" s="6">
        <f t="shared" si="216"/>
        <v>40766.334699074076</v>
      </c>
      <c r="M2768" s="15">
        <f t="shared" si="217"/>
        <v>2011</v>
      </c>
      <c r="N2768" t="b">
        <v>0</v>
      </c>
      <c r="O2768">
        <v>4</v>
      </c>
      <c r="P2768" t="b">
        <v>0</v>
      </c>
      <c r="Q2768" s="8">
        <f t="shared" si="218"/>
        <v>0.02</v>
      </c>
      <c r="R2768" s="10">
        <f t="shared" si="219"/>
        <v>25</v>
      </c>
      <c r="S2768" t="s">
        <v>8304</v>
      </c>
      <c r="T2768" t="s">
        <v>8323</v>
      </c>
      <c r="U2768" t="s">
        <v>8359</v>
      </c>
    </row>
    <row r="2769" spans="1:21" ht="43.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s="6">
        <f t="shared" si="215"/>
        <v>42172.625578703701</v>
      </c>
      <c r="L2769" s="6">
        <f t="shared" si="216"/>
        <v>42232.625578703701</v>
      </c>
      <c r="M2769" s="15">
        <f t="shared" si="217"/>
        <v>2015</v>
      </c>
      <c r="N2769" t="b">
        <v>0</v>
      </c>
      <c r="O2769">
        <v>3</v>
      </c>
      <c r="P2769" t="b">
        <v>0</v>
      </c>
      <c r="Q2769" s="8">
        <f t="shared" si="218"/>
        <v>8.5000000000000006E-3</v>
      </c>
      <c r="R2769" s="10">
        <f t="shared" si="219"/>
        <v>11.333333333333334</v>
      </c>
      <c r="S2769" t="s">
        <v>8304</v>
      </c>
      <c r="T2769" t="s">
        <v>8323</v>
      </c>
      <c r="U2769" t="s">
        <v>8359</v>
      </c>
    </row>
    <row r="2770" spans="1:21" ht="43.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s="6">
        <f t="shared" si="215"/>
        <v>40967.2815162037</v>
      </c>
      <c r="L2770" s="6">
        <f t="shared" si="216"/>
        <v>40997.239849537036</v>
      </c>
      <c r="M2770" s="15">
        <f t="shared" si="217"/>
        <v>2012</v>
      </c>
      <c r="N2770" t="b">
        <v>0</v>
      </c>
      <c r="O2770">
        <v>34</v>
      </c>
      <c r="P2770" t="b">
        <v>0</v>
      </c>
      <c r="Q2770" s="8">
        <f t="shared" si="218"/>
        <v>0.14314285714285716</v>
      </c>
      <c r="R2770" s="10">
        <f t="shared" si="219"/>
        <v>29.470588235294116</v>
      </c>
      <c r="S2770" t="s">
        <v>8304</v>
      </c>
      <c r="T2770" t="s">
        <v>8323</v>
      </c>
      <c r="U2770" t="s">
        <v>8359</v>
      </c>
    </row>
    <row r="2771" spans="1:21" ht="43.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s="6">
        <f t="shared" si="215"/>
        <v>41745.492939814816</v>
      </c>
      <c r="L2771" s="6">
        <f t="shared" si="216"/>
        <v>41795.492939814816</v>
      </c>
      <c r="M2771" s="15">
        <f t="shared" si="217"/>
        <v>2014</v>
      </c>
      <c r="N2771" t="b">
        <v>0</v>
      </c>
      <c r="O2771">
        <v>2</v>
      </c>
      <c r="P2771" t="b">
        <v>0</v>
      </c>
      <c r="Q2771" s="8">
        <f t="shared" si="218"/>
        <v>2.5000000000000001E-3</v>
      </c>
      <c r="R2771" s="10">
        <f t="shared" si="219"/>
        <v>1</v>
      </c>
      <c r="S2771" t="s">
        <v>8304</v>
      </c>
      <c r="T2771" t="s">
        <v>8323</v>
      </c>
      <c r="U2771" t="s">
        <v>8359</v>
      </c>
    </row>
    <row r="2772" spans="1:21" ht="43.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s="6">
        <f t="shared" si="215"/>
        <v>41686.371874999997</v>
      </c>
      <c r="L2772" s="6">
        <f t="shared" si="216"/>
        <v>41716.330208333333</v>
      </c>
      <c r="M2772" s="15">
        <f t="shared" si="217"/>
        <v>2014</v>
      </c>
      <c r="N2772" t="b">
        <v>0</v>
      </c>
      <c r="O2772">
        <v>33</v>
      </c>
      <c r="P2772" t="b">
        <v>0</v>
      </c>
      <c r="Q2772" s="8">
        <f t="shared" si="218"/>
        <v>0.1041125</v>
      </c>
      <c r="R2772" s="10">
        <f t="shared" si="219"/>
        <v>63.098484848484851</v>
      </c>
      <c r="S2772" t="s">
        <v>8304</v>
      </c>
      <c r="T2772" t="s">
        <v>8323</v>
      </c>
      <c r="U2772" t="s">
        <v>8359</v>
      </c>
    </row>
    <row r="2773" spans="1:21" ht="43.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s="6">
        <f t="shared" si="215"/>
        <v>41257.198379629626</v>
      </c>
      <c r="L2773" s="6">
        <f t="shared" si="216"/>
        <v>41306.375</v>
      </c>
      <c r="M2773" s="15">
        <f t="shared" si="217"/>
        <v>2012</v>
      </c>
      <c r="N2773" t="b">
        <v>0</v>
      </c>
      <c r="O2773">
        <v>0</v>
      </c>
      <c r="P2773" t="b">
        <v>0</v>
      </c>
      <c r="Q2773" s="8">
        <f t="shared" si="218"/>
        <v>0</v>
      </c>
      <c r="R2773" s="10">
        <f t="shared" si="219"/>
        <v>0</v>
      </c>
      <c r="S2773" t="s">
        <v>8304</v>
      </c>
      <c r="T2773" t="s">
        <v>8323</v>
      </c>
      <c r="U2773" t="s">
        <v>8359</v>
      </c>
    </row>
    <row r="2774" spans="1:21" ht="43.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s="6">
        <f t="shared" si="215"/>
        <v>41537.535810185182</v>
      </c>
      <c r="L2774" s="6">
        <f t="shared" si="216"/>
        <v>41552.535810185182</v>
      </c>
      <c r="M2774" s="15">
        <f t="shared" si="217"/>
        <v>2013</v>
      </c>
      <c r="N2774" t="b">
        <v>0</v>
      </c>
      <c r="O2774">
        <v>0</v>
      </c>
      <c r="P2774" t="b">
        <v>0</v>
      </c>
      <c r="Q2774" s="8">
        <f t="shared" si="218"/>
        <v>0</v>
      </c>
      <c r="R2774" s="10">
        <f t="shared" si="219"/>
        <v>0</v>
      </c>
      <c r="S2774" t="s">
        <v>8304</v>
      </c>
      <c r="T2774" t="s">
        <v>8323</v>
      </c>
      <c r="U2774" t="s">
        <v>8359</v>
      </c>
    </row>
    <row r="2775" spans="1:21" ht="43.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s="6">
        <f t="shared" si="215"/>
        <v>42474.531493055554</v>
      </c>
      <c r="L2775" s="6">
        <f t="shared" si="216"/>
        <v>42484.531493055554</v>
      </c>
      <c r="M2775" s="15">
        <f t="shared" si="217"/>
        <v>2016</v>
      </c>
      <c r="N2775" t="b">
        <v>0</v>
      </c>
      <c r="O2775">
        <v>1</v>
      </c>
      <c r="P2775" t="b">
        <v>0</v>
      </c>
      <c r="Q2775" s="8">
        <f t="shared" si="218"/>
        <v>1.8867924528301887E-3</v>
      </c>
      <c r="R2775" s="10">
        <f t="shared" si="219"/>
        <v>1</v>
      </c>
      <c r="S2775" t="s">
        <v>8304</v>
      </c>
      <c r="T2775" t="s">
        <v>8323</v>
      </c>
      <c r="U2775" t="s">
        <v>8359</v>
      </c>
    </row>
    <row r="2776" spans="1:21" ht="43.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s="6">
        <f t="shared" si="215"/>
        <v>41310.793148148143</v>
      </c>
      <c r="L2776" s="6">
        <f t="shared" si="216"/>
        <v>41340.793148148143</v>
      </c>
      <c r="M2776" s="15">
        <f t="shared" si="217"/>
        <v>2013</v>
      </c>
      <c r="N2776" t="b">
        <v>0</v>
      </c>
      <c r="O2776">
        <v>13</v>
      </c>
      <c r="P2776" t="b">
        <v>0</v>
      </c>
      <c r="Q2776" s="8">
        <f t="shared" si="218"/>
        <v>0.14249999999999999</v>
      </c>
      <c r="R2776" s="10">
        <f t="shared" si="219"/>
        <v>43.846153846153847</v>
      </c>
      <c r="S2776" t="s">
        <v>8304</v>
      </c>
      <c r="T2776" t="s">
        <v>8323</v>
      </c>
      <c r="U2776" t="s">
        <v>8359</v>
      </c>
    </row>
    <row r="2777" spans="1:21" ht="43.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s="6">
        <f t="shared" si="215"/>
        <v>40862.680023148147</v>
      </c>
      <c r="L2777" s="6">
        <f t="shared" si="216"/>
        <v>40892.680023148147</v>
      </c>
      <c r="M2777" s="15">
        <f t="shared" si="217"/>
        <v>2011</v>
      </c>
      <c r="N2777" t="b">
        <v>0</v>
      </c>
      <c r="O2777">
        <v>2</v>
      </c>
      <c r="P2777" t="b">
        <v>0</v>
      </c>
      <c r="Q2777" s="8">
        <f t="shared" si="218"/>
        <v>0.03</v>
      </c>
      <c r="R2777" s="10">
        <f t="shared" si="219"/>
        <v>75</v>
      </c>
      <c r="S2777" t="s">
        <v>8304</v>
      </c>
      <c r="T2777" t="s">
        <v>8323</v>
      </c>
      <c r="U2777" t="s">
        <v>8359</v>
      </c>
    </row>
    <row r="2778" spans="1:21" ht="58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s="6">
        <f t="shared" si="215"/>
        <v>42135.963842592588</v>
      </c>
      <c r="L2778" s="6">
        <f t="shared" si="216"/>
        <v>42166.963842592588</v>
      </c>
      <c r="M2778" s="15">
        <f t="shared" si="217"/>
        <v>2015</v>
      </c>
      <c r="N2778" t="b">
        <v>0</v>
      </c>
      <c r="O2778">
        <v>36</v>
      </c>
      <c r="P2778" t="b">
        <v>0</v>
      </c>
      <c r="Q2778" s="8">
        <f t="shared" si="218"/>
        <v>7.8809523809523815E-2</v>
      </c>
      <c r="R2778" s="10">
        <f t="shared" si="219"/>
        <v>45.972222222222221</v>
      </c>
      <c r="S2778" t="s">
        <v>8304</v>
      </c>
      <c r="T2778" t="s">
        <v>8323</v>
      </c>
      <c r="U2778" t="s">
        <v>8359</v>
      </c>
    </row>
    <row r="2779" spans="1:21" ht="43.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s="6">
        <f t="shared" si="215"/>
        <v>42172.335694444446</v>
      </c>
      <c r="L2779" s="6">
        <f t="shared" si="216"/>
        <v>42202.335694444446</v>
      </c>
      <c r="M2779" s="15">
        <f t="shared" si="217"/>
        <v>2015</v>
      </c>
      <c r="N2779" t="b">
        <v>0</v>
      </c>
      <c r="O2779">
        <v>1</v>
      </c>
      <c r="P2779" t="b">
        <v>0</v>
      </c>
      <c r="Q2779" s="8">
        <f t="shared" si="218"/>
        <v>3.3333333333333335E-3</v>
      </c>
      <c r="R2779" s="10">
        <f t="shared" si="219"/>
        <v>10</v>
      </c>
      <c r="S2779" t="s">
        <v>8304</v>
      </c>
      <c r="T2779" t="s">
        <v>8323</v>
      </c>
      <c r="U2779" t="s">
        <v>8359</v>
      </c>
    </row>
    <row r="2780" spans="1:21" ht="58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s="6">
        <f t="shared" si="215"/>
        <v>41846.644745370366</v>
      </c>
      <c r="L2780" s="6">
        <f t="shared" si="216"/>
        <v>41876.644745370366</v>
      </c>
      <c r="M2780" s="15">
        <f t="shared" si="217"/>
        <v>2014</v>
      </c>
      <c r="N2780" t="b">
        <v>0</v>
      </c>
      <c r="O2780">
        <v>15</v>
      </c>
      <c r="P2780" t="b">
        <v>0</v>
      </c>
      <c r="Q2780" s="8">
        <f t="shared" si="218"/>
        <v>0.25545454545454543</v>
      </c>
      <c r="R2780" s="10">
        <f t="shared" si="219"/>
        <v>93.666666666666671</v>
      </c>
      <c r="S2780" t="s">
        <v>8304</v>
      </c>
      <c r="T2780" t="s">
        <v>8323</v>
      </c>
      <c r="U2780" t="s">
        <v>8359</v>
      </c>
    </row>
    <row r="2781" spans="1:21" ht="43.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s="6">
        <f t="shared" si="215"/>
        <v>42300.252557870372</v>
      </c>
      <c r="L2781" s="6">
        <f t="shared" si="216"/>
        <v>42330.294224537036</v>
      </c>
      <c r="M2781" s="15">
        <f t="shared" si="217"/>
        <v>2015</v>
      </c>
      <c r="N2781" t="b">
        <v>0</v>
      </c>
      <c r="O2781">
        <v>1</v>
      </c>
      <c r="P2781" t="b">
        <v>0</v>
      </c>
      <c r="Q2781" s="8">
        <f t="shared" si="218"/>
        <v>2.12E-2</v>
      </c>
      <c r="R2781" s="10">
        <f t="shared" si="219"/>
        <v>53</v>
      </c>
      <c r="S2781" t="s">
        <v>8304</v>
      </c>
      <c r="T2781" t="s">
        <v>8323</v>
      </c>
      <c r="U2781" t="s">
        <v>8359</v>
      </c>
    </row>
    <row r="2782" spans="1:21" ht="29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s="6">
        <f t="shared" si="215"/>
        <v>42774.114444444444</v>
      </c>
      <c r="L2782" s="6">
        <f t="shared" si="216"/>
        <v>42804.114444444444</v>
      </c>
      <c r="M2782" s="15">
        <f t="shared" si="217"/>
        <v>2017</v>
      </c>
      <c r="N2782" t="b">
        <v>0</v>
      </c>
      <c r="O2782">
        <v>0</v>
      </c>
      <c r="P2782" t="b">
        <v>0</v>
      </c>
      <c r="Q2782" s="8">
        <f t="shared" si="218"/>
        <v>0</v>
      </c>
      <c r="R2782" s="10">
        <f t="shared" si="219"/>
        <v>0</v>
      </c>
      <c r="S2782" t="s">
        <v>8304</v>
      </c>
      <c r="T2782" t="s">
        <v>8323</v>
      </c>
      <c r="U2782" t="s">
        <v>8359</v>
      </c>
    </row>
    <row r="2783" spans="1:21" ht="43.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s="6">
        <f t="shared" si="215"/>
        <v>42018.608263888884</v>
      </c>
      <c r="L2783" s="6">
        <f t="shared" si="216"/>
        <v>42046.958333333336</v>
      </c>
      <c r="M2783" s="15">
        <f t="shared" si="217"/>
        <v>2015</v>
      </c>
      <c r="N2783" t="b">
        <v>0</v>
      </c>
      <c r="O2783">
        <v>28</v>
      </c>
      <c r="P2783" t="b">
        <v>1</v>
      </c>
      <c r="Q2783" s="8">
        <f t="shared" si="218"/>
        <v>1.0528</v>
      </c>
      <c r="R2783" s="10">
        <f t="shared" si="219"/>
        <v>47</v>
      </c>
      <c r="S2783" t="s">
        <v>8271</v>
      </c>
      <c r="T2783" t="s">
        <v>8318</v>
      </c>
      <c r="U2783" t="s">
        <v>8319</v>
      </c>
    </row>
    <row r="2784" spans="1:21" ht="29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s="6">
        <f t="shared" si="215"/>
        <v>42026.591643518514</v>
      </c>
      <c r="L2784" s="6">
        <f t="shared" si="216"/>
        <v>42051.874305555553</v>
      </c>
      <c r="M2784" s="15">
        <f t="shared" si="217"/>
        <v>2015</v>
      </c>
      <c r="N2784" t="b">
        <v>0</v>
      </c>
      <c r="O2784">
        <v>18</v>
      </c>
      <c r="P2784" t="b">
        <v>1</v>
      </c>
      <c r="Q2784" s="8">
        <f t="shared" si="218"/>
        <v>1.2</v>
      </c>
      <c r="R2784" s="10">
        <f t="shared" si="219"/>
        <v>66.666666666666671</v>
      </c>
      <c r="S2784" t="s">
        <v>8271</v>
      </c>
      <c r="T2784" t="s">
        <v>8318</v>
      </c>
      <c r="U2784" t="s">
        <v>8319</v>
      </c>
    </row>
    <row r="2785" spans="1:21" ht="43.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s="6">
        <f t="shared" si="215"/>
        <v>42103.201921296299</v>
      </c>
      <c r="L2785" s="6">
        <f t="shared" si="216"/>
        <v>42117.201921296299</v>
      </c>
      <c r="M2785" s="15">
        <f t="shared" si="217"/>
        <v>2015</v>
      </c>
      <c r="N2785" t="b">
        <v>0</v>
      </c>
      <c r="O2785">
        <v>61</v>
      </c>
      <c r="P2785" t="b">
        <v>1</v>
      </c>
      <c r="Q2785" s="8">
        <f t="shared" si="218"/>
        <v>1.145</v>
      </c>
      <c r="R2785" s="10">
        <f t="shared" si="219"/>
        <v>18.770491803278688</v>
      </c>
      <c r="S2785" t="s">
        <v>8271</v>
      </c>
      <c r="T2785" t="s">
        <v>8318</v>
      </c>
      <c r="U2785" t="s">
        <v>8319</v>
      </c>
    </row>
    <row r="2786" spans="1:21" ht="43.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s="6">
        <f t="shared" si="215"/>
        <v>41920.454201388886</v>
      </c>
      <c r="L2786" s="6">
        <f t="shared" si="216"/>
        <v>41941.454201388886</v>
      </c>
      <c r="M2786" s="15">
        <f t="shared" si="217"/>
        <v>2014</v>
      </c>
      <c r="N2786" t="b">
        <v>0</v>
      </c>
      <c r="O2786">
        <v>108</v>
      </c>
      <c r="P2786" t="b">
        <v>1</v>
      </c>
      <c r="Q2786" s="8">
        <f t="shared" si="218"/>
        <v>1.19</v>
      </c>
      <c r="R2786" s="10">
        <f t="shared" si="219"/>
        <v>66.111111111111114</v>
      </c>
      <c r="S2786" t="s">
        <v>8271</v>
      </c>
      <c r="T2786" t="s">
        <v>8318</v>
      </c>
      <c r="U2786" t="s">
        <v>8319</v>
      </c>
    </row>
    <row r="2787" spans="1:21" ht="43.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s="6">
        <f t="shared" si="215"/>
        <v>42557.856099537035</v>
      </c>
      <c r="L2787" s="6">
        <f t="shared" si="216"/>
        <v>42587.541666666664</v>
      </c>
      <c r="M2787" s="15">
        <f t="shared" si="217"/>
        <v>2016</v>
      </c>
      <c r="N2787" t="b">
        <v>0</v>
      </c>
      <c r="O2787">
        <v>142</v>
      </c>
      <c r="P2787" t="b">
        <v>1</v>
      </c>
      <c r="Q2787" s="8">
        <f t="shared" si="218"/>
        <v>1.0468</v>
      </c>
      <c r="R2787" s="10">
        <f t="shared" si="219"/>
        <v>36.859154929577464</v>
      </c>
      <c r="S2787" t="s">
        <v>8271</v>
      </c>
      <c r="T2787" t="s">
        <v>8318</v>
      </c>
      <c r="U2787" t="s">
        <v>8319</v>
      </c>
    </row>
    <row r="2788" spans="1:21" ht="29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s="6">
        <f t="shared" si="215"/>
        <v>41815.235879629625</v>
      </c>
      <c r="L2788" s="6">
        <f t="shared" si="216"/>
        <v>41829.235879629625</v>
      </c>
      <c r="M2788" s="15">
        <f t="shared" si="217"/>
        <v>2014</v>
      </c>
      <c r="N2788" t="b">
        <v>0</v>
      </c>
      <c r="O2788">
        <v>74</v>
      </c>
      <c r="P2788" t="b">
        <v>1</v>
      </c>
      <c r="Q2788" s="8">
        <f t="shared" si="218"/>
        <v>1.1783999999999999</v>
      </c>
      <c r="R2788" s="10">
        <f t="shared" si="219"/>
        <v>39.810810810810814</v>
      </c>
      <c r="S2788" t="s">
        <v>8271</v>
      </c>
      <c r="T2788" t="s">
        <v>8318</v>
      </c>
      <c r="U2788" t="s">
        <v>8319</v>
      </c>
    </row>
    <row r="2789" spans="1:21" ht="43.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s="6">
        <f t="shared" si="215"/>
        <v>41807.865185185183</v>
      </c>
      <c r="L2789" s="6">
        <f t="shared" si="216"/>
        <v>41837.865185185183</v>
      </c>
      <c r="M2789" s="15">
        <f t="shared" si="217"/>
        <v>2014</v>
      </c>
      <c r="N2789" t="b">
        <v>0</v>
      </c>
      <c r="O2789">
        <v>38</v>
      </c>
      <c r="P2789" t="b">
        <v>1</v>
      </c>
      <c r="Q2789" s="8">
        <f t="shared" si="218"/>
        <v>1.1970000000000001</v>
      </c>
      <c r="R2789" s="10">
        <f t="shared" si="219"/>
        <v>31.5</v>
      </c>
      <c r="S2789" t="s">
        <v>8271</v>
      </c>
      <c r="T2789" t="s">
        <v>8318</v>
      </c>
      <c r="U2789" t="s">
        <v>8319</v>
      </c>
    </row>
    <row r="2790" spans="1:21" ht="43.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s="6">
        <f t="shared" si="215"/>
        <v>42550.36855324074</v>
      </c>
      <c r="L2790" s="6">
        <f t="shared" si="216"/>
        <v>42580.36855324074</v>
      </c>
      <c r="M2790" s="15">
        <f t="shared" si="217"/>
        <v>2016</v>
      </c>
      <c r="N2790" t="b">
        <v>0</v>
      </c>
      <c r="O2790">
        <v>20</v>
      </c>
      <c r="P2790" t="b">
        <v>1</v>
      </c>
      <c r="Q2790" s="8">
        <f t="shared" si="218"/>
        <v>1.0249999999999999</v>
      </c>
      <c r="R2790" s="10">
        <f t="shared" si="219"/>
        <v>102.5</v>
      </c>
      <c r="S2790" t="s">
        <v>8271</v>
      </c>
      <c r="T2790" t="s">
        <v>8318</v>
      </c>
      <c r="U2790" t="s">
        <v>8319</v>
      </c>
    </row>
    <row r="2791" spans="1:21" ht="29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s="6">
        <f t="shared" si="215"/>
        <v>42055.679791666662</v>
      </c>
      <c r="L2791" s="6">
        <f t="shared" si="216"/>
        <v>42074.833333333336</v>
      </c>
      <c r="M2791" s="15">
        <f t="shared" si="217"/>
        <v>2015</v>
      </c>
      <c r="N2791" t="b">
        <v>0</v>
      </c>
      <c r="O2791">
        <v>24</v>
      </c>
      <c r="P2791" t="b">
        <v>1</v>
      </c>
      <c r="Q2791" s="8">
        <f t="shared" si="218"/>
        <v>1.0116666666666667</v>
      </c>
      <c r="R2791" s="10">
        <f t="shared" si="219"/>
        <v>126.45833333333333</v>
      </c>
      <c r="S2791" t="s">
        <v>8271</v>
      </c>
      <c r="T2791" t="s">
        <v>8318</v>
      </c>
      <c r="U2791" t="s">
        <v>8319</v>
      </c>
    </row>
    <row r="2792" spans="1:21" ht="43.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s="6">
        <f t="shared" si="215"/>
        <v>42016.605358796289</v>
      </c>
      <c r="L2792" s="6">
        <f t="shared" si="216"/>
        <v>42046.605358796289</v>
      </c>
      <c r="M2792" s="15">
        <f t="shared" si="217"/>
        <v>2015</v>
      </c>
      <c r="N2792" t="b">
        <v>0</v>
      </c>
      <c r="O2792">
        <v>66</v>
      </c>
      <c r="P2792" t="b">
        <v>1</v>
      </c>
      <c r="Q2792" s="8">
        <f t="shared" si="218"/>
        <v>1.0533333333333332</v>
      </c>
      <c r="R2792" s="10">
        <f t="shared" si="219"/>
        <v>47.878787878787875</v>
      </c>
      <c r="S2792" t="s">
        <v>8271</v>
      </c>
      <c r="T2792" t="s">
        <v>8318</v>
      </c>
      <c r="U2792" t="s">
        <v>8319</v>
      </c>
    </row>
    <row r="2793" spans="1:21" ht="58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s="6">
        <f t="shared" si="215"/>
        <v>42591.566655092589</v>
      </c>
      <c r="L2793" s="6">
        <f t="shared" si="216"/>
        <v>42621.833333333336</v>
      </c>
      <c r="M2793" s="15">
        <f t="shared" si="217"/>
        <v>2016</v>
      </c>
      <c r="N2793" t="b">
        <v>0</v>
      </c>
      <c r="O2793">
        <v>28</v>
      </c>
      <c r="P2793" t="b">
        <v>1</v>
      </c>
      <c r="Q2793" s="8">
        <f t="shared" si="218"/>
        <v>1.0249999999999999</v>
      </c>
      <c r="R2793" s="10">
        <f t="shared" si="219"/>
        <v>73.214285714285708</v>
      </c>
      <c r="S2793" t="s">
        <v>8271</v>
      </c>
      <c r="T2793" t="s">
        <v>8318</v>
      </c>
      <c r="U2793" t="s">
        <v>8319</v>
      </c>
    </row>
    <row r="2794" spans="1:21" ht="43.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s="6">
        <f t="shared" si="215"/>
        <v>42182.897673611107</v>
      </c>
      <c r="L2794" s="6">
        <f t="shared" si="216"/>
        <v>42227.897673611107</v>
      </c>
      <c r="M2794" s="15">
        <f t="shared" si="217"/>
        <v>2015</v>
      </c>
      <c r="N2794" t="b">
        <v>0</v>
      </c>
      <c r="O2794">
        <v>24</v>
      </c>
      <c r="P2794" t="b">
        <v>1</v>
      </c>
      <c r="Q2794" s="8">
        <f t="shared" si="218"/>
        <v>1.0760000000000001</v>
      </c>
      <c r="R2794" s="10">
        <f t="shared" si="219"/>
        <v>89.666666666666671</v>
      </c>
      <c r="S2794" t="s">
        <v>8271</v>
      </c>
      <c r="T2794" t="s">
        <v>8318</v>
      </c>
      <c r="U2794" t="s">
        <v>8319</v>
      </c>
    </row>
    <row r="2795" spans="1:21" ht="58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s="6">
        <f t="shared" si="215"/>
        <v>42176.085706018515</v>
      </c>
      <c r="L2795" s="6">
        <f t="shared" si="216"/>
        <v>42206.085706018515</v>
      </c>
      <c r="M2795" s="15">
        <f t="shared" si="217"/>
        <v>2015</v>
      </c>
      <c r="N2795" t="b">
        <v>0</v>
      </c>
      <c r="O2795">
        <v>73</v>
      </c>
      <c r="P2795" t="b">
        <v>1</v>
      </c>
      <c r="Q2795" s="8">
        <f t="shared" si="218"/>
        <v>1.105675</v>
      </c>
      <c r="R2795" s="10">
        <f t="shared" si="219"/>
        <v>151.4623287671233</v>
      </c>
      <c r="S2795" t="s">
        <v>8271</v>
      </c>
      <c r="T2795" t="s">
        <v>8318</v>
      </c>
      <c r="U2795" t="s">
        <v>8319</v>
      </c>
    </row>
    <row r="2796" spans="1:21" ht="58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s="6">
        <f t="shared" si="215"/>
        <v>42416.35832175926</v>
      </c>
      <c r="L2796" s="6">
        <f t="shared" si="216"/>
        <v>42432.458333333336</v>
      </c>
      <c r="M2796" s="15">
        <f t="shared" si="217"/>
        <v>2016</v>
      </c>
      <c r="N2796" t="b">
        <v>0</v>
      </c>
      <c r="O2796">
        <v>3</v>
      </c>
      <c r="P2796" t="b">
        <v>1</v>
      </c>
      <c r="Q2796" s="8">
        <f t="shared" si="218"/>
        <v>1.5</v>
      </c>
      <c r="R2796" s="10">
        <f t="shared" si="219"/>
        <v>25</v>
      </c>
      <c r="S2796" t="s">
        <v>8271</v>
      </c>
      <c r="T2796" t="s">
        <v>8318</v>
      </c>
      <c r="U2796" t="s">
        <v>8319</v>
      </c>
    </row>
    <row r="2797" spans="1:21" ht="43.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s="6">
        <f t="shared" si="215"/>
        <v>41780.192604166667</v>
      </c>
      <c r="L2797" s="6">
        <f t="shared" si="216"/>
        <v>41796.625</v>
      </c>
      <c r="M2797" s="15">
        <f t="shared" si="217"/>
        <v>2014</v>
      </c>
      <c r="N2797" t="b">
        <v>0</v>
      </c>
      <c r="O2797">
        <v>20</v>
      </c>
      <c r="P2797" t="b">
        <v>1</v>
      </c>
      <c r="Q2797" s="8">
        <f t="shared" si="218"/>
        <v>1.0428571428571429</v>
      </c>
      <c r="R2797" s="10">
        <f t="shared" si="219"/>
        <v>36.5</v>
      </c>
      <c r="S2797" t="s">
        <v>8271</v>
      </c>
      <c r="T2797" t="s">
        <v>8318</v>
      </c>
      <c r="U2797" t="s">
        <v>8319</v>
      </c>
    </row>
    <row r="2798" spans="1:21" ht="43.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s="6">
        <f t="shared" si="215"/>
        <v>41795.194768518515</v>
      </c>
      <c r="L2798" s="6">
        <f t="shared" si="216"/>
        <v>41825.194768518515</v>
      </c>
      <c r="M2798" s="15">
        <f t="shared" si="217"/>
        <v>2014</v>
      </c>
      <c r="N2798" t="b">
        <v>0</v>
      </c>
      <c r="O2798">
        <v>21</v>
      </c>
      <c r="P2798" t="b">
        <v>1</v>
      </c>
      <c r="Q2798" s="8">
        <f t="shared" si="218"/>
        <v>1.155</v>
      </c>
      <c r="R2798" s="10">
        <f t="shared" si="219"/>
        <v>44</v>
      </c>
      <c r="S2798" t="s">
        <v>8271</v>
      </c>
      <c r="T2798" t="s">
        <v>8318</v>
      </c>
      <c r="U2798" t="s">
        <v>8319</v>
      </c>
    </row>
    <row r="2799" spans="1:21" ht="43.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s="6">
        <f t="shared" si="215"/>
        <v>41798.606944444444</v>
      </c>
      <c r="L2799" s="6">
        <f t="shared" si="216"/>
        <v>41828.606944444444</v>
      </c>
      <c r="M2799" s="15">
        <f t="shared" si="217"/>
        <v>2014</v>
      </c>
      <c r="N2799" t="b">
        <v>0</v>
      </c>
      <c r="O2799">
        <v>94</v>
      </c>
      <c r="P2799" t="b">
        <v>1</v>
      </c>
      <c r="Q2799" s="8">
        <f t="shared" si="218"/>
        <v>1.02645125</v>
      </c>
      <c r="R2799" s="10">
        <f t="shared" si="219"/>
        <v>87.357553191489373</v>
      </c>
      <c r="S2799" t="s">
        <v>8271</v>
      </c>
      <c r="T2799" t="s">
        <v>8318</v>
      </c>
      <c r="U2799" t="s">
        <v>8319</v>
      </c>
    </row>
    <row r="2800" spans="1:21" ht="58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s="6">
        <f t="shared" si="215"/>
        <v>42201.341678240737</v>
      </c>
      <c r="L2800" s="6">
        <f t="shared" si="216"/>
        <v>42216.333333333336</v>
      </c>
      <c r="M2800" s="15">
        <f t="shared" si="217"/>
        <v>2015</v>
      </c>
      <c r="N2800" t="b">
        <v>0</v>
      </c>
      <c r="O2800">
        <v>139</v>
      </c>
      <c r="P2800" t="b">
        <v>1</v>
      </c>
      <c r="Q2800" s="8">
        <f t="shared" si="218"/>
        <v>1.014</v>
      </c>
      <c r="R2800" s="10">
        <f t="shared" si="219"/>
        <v>36.474820143884891</v>
      </c>
      <c r="S2800" t="s">
        <v>8271</v>
      </c>
      <c r="T2800" t="s">
        <v>8318</v>
      </c>
      <c r="U2800" t="s">
        <v>8319</v>
      </c>
    </row>
    <row r="2801" spans="1:21" ht="58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s="6">
        <f t="shared" si="215"/>
        <v>42506.93136574074</v>
      </c>
      <c r="L2801" s="6">
        <f t="shared" si="216"/>
        <v>42538.333333333336</v>
      </c>
      <c r="M2801" s="15">
        <f t="shared" si="217"/>
        <v>2016</v>
      </c>
      <c r="N2801" t="b">
        <v>0</v>
      </c>
      <c r="O2801">
        <v>130</v>
      </c>
      <c r="P2801" t="b">
        <v>1</v>
      </c>
      <c r="Q2801" s="8">
        <f t="shared" si="218"/>
        <v>1.1663479999999999</v>
      </c>
      <c r="R2801" s="10">
        <f t="shared" si="219"/>
        <v>44.859538461538463</v>
      </c>
      <c r="S2801" t="s">
        <v>8271</v>
      </c>
      <c r="T2801" t="s">
        <v>8318</v>
      </c>
      <c r="U2801" t="s">
        <v>8319</v>
      </c>
    </row>
    <row r="2802" spans="1:21" ht="43.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s="6">
        <f t="shared" si="215"/>
        <v>41948.219513888886</v>
      </c>
      <c r="L2802" s="6">
        <f t="shared" si="216"/>
        <v>42008.219513888886</v>
      </c>
      <c r="M2802" s="15">
        <f t="shared" si="217"/>
        <v>2014</v>
      </c>
      <c r="N2802" t="b">
        <v>0</v>
      </c>
      <c r="O2802">
        <v>31</v>
      </c>
      <c r="P2802" t="b">
        <v>1</v>
      </c>
      <c r="Q2802" s="8">
        <f t="shared" si="218"/>
        <v>1.33</v>
      </c>
      <c r="R2802" s="10">
        <f t="shared" si="219"/>
        <v>42.903225806451616</v>
      </c>
      <c r="S2802" t="s">
        <v>8271</v>
      </c>
      <c r="T2802" t="s">
        <v>8318</v>
      </c>
      <c r="U2802" t="s">
        <v>8319</v>
      </c>
    </row>
    <row r="2803" spans="1:21" ht="43.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s="6">
        <f t="shared" si="215"/>
        <v>41899.909826388888</v>
      </c>
      <c r="L2803" s="6">
        <f t="shared" si="216"/>
        <v>41922.125</v>
      </c>
      <c r="M2803" s="15">
        <f t="shared" si="217"/>
        <v>2014</v>
      </c>
      <c r="N2803" t="b">
        <v>0</v>
      </c>
      <c r="O2803">
        <v>13</v>
      </c>
      <c r="P2803" t="b">
        <v>1</v>
      </c>
      <c r="Q2803" s="8">
        <f t="shared" si="218"/>
        <v>1.3320000000000001</v>
      </c>
      <c r="R2803" s="10">
        <f t="shared" si="219"/>
        <v>51.230769230769234</v>
      </c>
      <c r="S2803" t="s">
        <v>8271</v>
      </c>
      <c r="T2803" t="s">
        <v>8318</v>
      </c>
      <c r="U2803" t="s">
        <v>8319</v>
      </c>
    </row>
    <row r="2804" spans="1:21" ht="58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s="6">
        <f t="shared" si="215"/>
        <v>42192.313738425924</v>
      </c>
      <c r="L2804" s="6">
        <f t="shared" si="216"/>
        <v>42222.313738425924</v>
      </c>
      <c r="M2804" s="15">
        <f t="shared" si="217"/>
        <v>2015</v>
      </c>
      <c r="N2804" t="b">
        <v>0</v>
      </c>
      <c r="O2804">
        <v>90</v>
      </c>
      <c r="P2804" t="b">
        <v>1</v>
      </c>
      <c r="Q2804" s="8">
        <f t="shared" si="218"/>
        <v>1.0183333333333333</v>
      </c>
      <c r="R2804" s="10">
        <f t="shared" si="219"/>
        <v>33.944444444444443</v>
      </c>
      <c r="S2804" t="s">
        <v>8271</v>
      </c>
      <c r="T2804" t="s">
        <v>8318</v>
      </c>
      <c r="U2804" t="s">
        <v>8319</v>
      </c>
    </row>
    <row r="2805" spans="1:21" ht="43.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s="6">
        <f t="shared" si="215"/>
        <v>42157.732361111113</v>
      </c>
      <c r="L2805" s="6">
        <f t="shared" si="216"/>
        <v>42200.666666666664</v>
      </c>
      <c r="M2805" s="15">
        <f t="shared" si="217"/>
        <v>2015</v>
      </c>
      <c r="N2805" t="b">
        <v>0</v>
      </c>
      <c r="O2805">
        <v>141</v>
      </c>
      <c r="P2805" t="b">
        <v>1</v>
      </c>
      <c r="Q2805" s="8">
        <f t="shared" si="218"/>
        <v>1.2795000000000001</v>
      </c>
      <c r="R2805" s="10">
        <f t="shared" si="219"/>
        <v>90.744680851063833</v>
      </c>
      <c r="S2805" t="s">
        <v>8271</v>
      </c>
      <c r="T2805" t="s">
        <v>8318</v>
      </c>
      <c r="U2805" t="s">
        <v>8319</v>
      </c>
    </row>
    <row r="2806" spans="1:21" ht="43.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s="6">
        <f t="shared" si="215"/>
        <v>41881.120254629626</v>
      </c>
      <c r="L2806" s="6">
        <f t="shared" si="216"/>
        <v>41911.120254629626</v>
      </c>
      <c r="M2806" s="15">
        <f t="shared" si="217"/>
        <v>2014</v>
      </c>
      <c r="N2806" t="b">
        <v>0</v>
      </c>
      <c r="O2806">
        <v>23</v>
      </c>
      <c r="P2806" t="b">
        <v>1</v>
      </c>
      <c r="Q2806" s="8">
        <f t="shared" si="218"/>
        <v>1.1499999999999999</v>
      </c>
      <c r="R2806" s="10">
        <f t="shared" si="219"/>
        <v>50</v>
      </c>
      <c r="S2806" t="s">
        <v>8271</v>
      </c>
      <c r="T2806" t="s">
        <v>8318</v>
      </c>
      <c r="U2806" t="s">
        <v>8319</v>
      </c>
    </row>
    <row r="2807" spans="1:21" ht="58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s="6">
        <f t="shared" si="215"/>
        <v>42213.1721412037</v>
      </c>
      <c r="L2807" s="6">
        <f t="shared" si="216"/>
        <v>42238.1721412037</v>
      </c>
      <c r="M2807" s="15">
        <f t="shared" si="217"/>
        <v>2015</v>
      </c>
      <c r="N2807" t="b">
        <v>0</v>
      </c>
      <c r="O2807">
        <v>18</v>
      </c>
      <c r="P2807" t="b">
        <v>1</v>
      </c>
      <c r="Q2807" s="8">
        <f t="shared" si="218"/>
        <v>1.1000000000000001</v>
      </c>
      <c r="R2807" s="10">
        <f t="shared" si="219"/>
        <v>24.444444444444443</v>
      </c>
      <c r="S2807" t="s">
        <v>8271</v>
      </c>
      <c r="T2807" t="s">
        <v>8318</v>
      </c>
      <c r="U2807" t="s">
        <v>8319</v>
      </c>
    </row>
    <row r="2808" spans="1:21" ht="43.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s="6">
        <f t="shared" si="215"/>
        <v>42184.933912037035</v>
      </c>
      <c r="L2808" s="6">
        <f t="shared" si="216"/>
        <v>42221.124999999993</v>
      </c>
      <c r="M2808" s="15">
        <f t="shared" si="217"/>
        <v>2015</v>
      </c>
      <c r="N2808" t="b">
        <v>0</v>
      </c>
      <c r="O2808">
        <v>76</v>
      </c>
      <c r="P2808" t="b">
        <v>1</v>
      </c>
      <c r="Q2808" s="8">
        <f t="shared" si="218"/>
        <v>1.121</v>
      </c>
      <c r="R2808" s="10">
        <f t="shared" si="219"/>
        <v>44.25</v>
      </c>
      <c r="S2808" t="s">
        <v>8271</v>
      </c>
      <c r="T2808" t="s">
        <v>8318</v>
      </c>
      <c r="U2808" t="s">
        <v>8319</v>
      </c>
    </row>
    <row r="2809" spans="1:21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s="6">
        <f t="shared" si="215"/>
        <v>42154.539791666662</v>
      </c>
      <c r="L2809" s="6">
        <f t="shared" si="216"/>
        <v>42184.539791666662</v>
      </c>
      <c r="M2809" s="15">
        <f t="shared" si="217"/>
        <v>2015</v>
      </c>
      <c r="N2809" t="b">
        <v>0</v>
      </c>
      <c r="O2809">
        <v>93</v>
      </c>
      <c r="P2809" t="b">
        <v>1</v>
      </c>
      <c r="Q2809" s="8">
        <f t="shared" si="218"/>
        <v>1.26</v>
      </c>
      <c r="R2809" s="10">
        <f t="shared" si="219"/>
        <v>67.741935483870961</v>
      </c>
      <c r="S2809" t="s">
        <v>8271</v>
      </c>
      <c r="T2809" t="s">
        <v>8318</v>
      </c>
      <c r="U2809" t="s">
        <v>8319</v>
      </c>
    </row>
    <row r="2810" spans="1:21" ht="58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s="6">
        <f t="shared" si="215"/>
        <v>42208.513136574074</v>
      </c>
      <c r="L2810" s="6">
        <f t="shared" si="216"/>
        <v>42238.513136574074</v>
      </c>
      <c r="M2810" s="15">
        <f t="shared" si="217"/>
        <v>2015</v>
      </c>
      <c r="N2810" t="b">
        <v>0</v>
      </c>
      <c r="O2810">
        <v>69</v>
      </c>
      <c r="P2810" t="b">
        <v>1</v>
      </c>
      <c r="Q2810" s="8">
        <f t="shared" si="218"/>
        <v>1.0024444444444445</v>
      </c>
      <c r="R2810" s="10">
        <f t="shared" si="219"/>
        <v>65.376811594202906</v>
      </c>
      <c r="S2810" t="s">
        <v>8271</v>
      </c>
      <c r="T2810" t="s">
        <v>8318</v>
      </c>
      <c r="U2810" t="s">
        <v>8319</v>
      </c>
    </row>
    <row r="2811" spans="1:21" ht="43.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s="6">
        <f t="shared" si="215"/>
        <v>42451.163483796299</v>
      </c>
      <c r="L2811" s="6">
        <f t="shared" si="216"/>
        <v>42459.277083333327</v>
      </c>
      <c r="M2811" s="15">
        <f t="shared" si="217"/>
        <v>2016</v>
      </c>
      <c r="N2811" t="b">
        <v>0</v>
      </c>
      <c r="O2811">
        <v>21</v>
      </c>
      <c r="P2811" t="b">
        <v>1</v>
      </c>
      <c r="Q2811" s="8">
        <f t="shared" si="218"/>
        <v>1.024</v>
      </c>
      <c r="R2811" s="10">
        <f t="shared" si="219"/>
        <v>121.9047619047619</v>
      </c>
      <c r="S2811" t="s">
        <v>8271</v>
      </c>
      <c r="T2811" t="s">
        <v>8318</v>
      </c>
      <c r="U2811" t="s">
        <v>8319</v>
      </c>
    </row>
    <row r="2812" spans="1:21" ht="43.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s="6">
        <f t="shared" si="215"/>
        <v>41758.806296296294</v>
      </c>
      <c r="L2812" s="6">
        <f t="shared" si="216"/>
        <v>41790.832638888889</v>
      </c>
      <c r="M2812" s="15">
        <f t="shared" si="217"/>
        <v>2014</v>
      </c>
      <c r="N2812" t="b">
        <v>0</v>
      </c>
      <c r="O2812">
        <v>57</v>
      </c>
      <c r="P2812" t="b">
        <v>1</v>
      </c>
      <c r="Q2812" s="8">
        <f t="shared" si="218"/>
        <v>1.0820000000000001</v>
      </c>
      <c r="R2812" s="10">
        <f t="shared" si="219"/>
        <v>47.456140350877192</v>
      </c>
      <c r="S2812" t="s">
        <v>8271</v>
      </c>
      <c r="T2812" t="s">
        <v>8318</v>
      </c>
      <c r="U2812" t="s">
        <v>8319</v>
      </c>
    </row>
    <row r="2813" spans="1:21" ht="43.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s="6">
        <f t="shared" si="215"/>
        <v>42028.163229166668</v>
      </c>
      <c r="L2813" s="6">
        <f t="shared" si="216"/>
        <v>42058.163229166668</v>
      </c>
      <c r="M2813" s="15">
        <f t="shared" si="217"/>
        <v>2015</v>
      </c>
      <c r="N2813" t="b">
        <v>0</v>
      </c>
      <c r="O2813">
        <v>108</v>
      </c>
      <c r="P2813" t="b">
        <v>1</v>
      </c>
      <c r="Q2813" s="8">
        <f t="shared" si="218"/>
        <v>1.0026999999999999</v>
      </c>
      <c r="R2813" s="10">
        <f t="shared" si="219"/>
        <v>92.842592592592595</v>
      </c>
      <c r="S2813" t="s">
        <v>8271</v>
      </c>
      <c r="T2813" t="s">
        <v>8318</v>
      </c>
      <c r="U2813" t="s">
        <v>8319</v>
      </c>
    </row>
    <row r="2814" spans="1:21" ht="43.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s="6">
        <f t="shared" si="215"/>
        <v>42054.410856481474</v>
      </c>
      <c r="L2814" s="6">
        <f t="shared" si="216"/>
        <v>42099.833333333336</v>
      </c>
      <c r="M2814" s="15">
        <f t="shared" si="217"/>
        <v>2015</v>
      </c>
      <c r="N2814" t="b">
        <v>0</v>
      </c>
      <c r="O2814">
        <v>83</v>
      </c>
      <c r="P2814" t="b">
        <v>1</v>
      </c>
      <c r="Q2814" s="8">
        <f t="shared" si="218"/>
        <v>1.133</v>
      </c>
      <c r="R2814" s="10">
        <f t="shared" si="219"/>
        <v>68.253012048192772</v>
      </c>
      <c r="S2814" t="s">
        <v>8271</v>
      </c>
      <c r="T2814" t="s">
        <v>8318</v>
      </c>
      <c r="U2814" t="s">
        <v>8319</v>
      </c>
    </row>
    <row r="2815" spans="1:21" ht="43.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s="6">
        <f t="shared" si="215"/>
        <v>42693.409270833326</v>
      </c>
      <c r="L2815" s="6">
        <f t="shared" si="216"/>
        <v>42718.409270833326</v>
      </c>
      <c r="M2815" s="15">
        <f t="shared" si="217"/>
        <v>2016</v>
      </c>
      <c r="N2815" t="b">
        <v>0</v>
      </c>
      <c r="O2815">
        <v>96</v>
      </c>
      <c r="P2815" t="b">
        <v>1</v>
      </c>
      <c r="Q2815" s="8">
        <f t="shared" si="218"/>
        <v>1.2757571428571428</v>
      </c>
      <c r="R2815" s="10">
        <f t="shared" si="219"/>
        <v>37.209583333333335</v>
      </c>
      <c r="S2815" t="s">
        <v>8271</v>
      </c>
      <c r="T2815" t="s">
        <v>8318</v>
      </c>
      <c r="U2815" t="s">
        <v>8319</v>
      </c>
    </row>
    <row r="2816" spans="1:21" ht="43.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s="6">
        <f t="shared" si="215"/>
        <v>42103.066145833327</v>
      </c>
      <c r="L2816" s="6">
        <f t="shared" si="216"/>
        <v>42133.066145833327</v>
      </c>
      <c r="M2816" s="15">
        <f t="shared" si="217"/>
        <v>2015</v>
      </c>
      <c r="N2816" t="b">
        <v>0</v>
      </c>
      <c r="O2816">
        <v>64</v>
      </c>
      <c r="P2816" t="b">
        <v>1</v>
      </c>
      <c r="Q2816" s="8">
        <f t="shared" si="218"/>
        <v>1.0773333333333333</v>
      </c>
      <c r="R2816" s="10">
        <f t="shared" si="219"/>
        <v>25.25</v>
      </c>
      <c r="S2816" t="s">
        <v>8271</v>
      </c>
      <c r="T2816" t="s">
        <v>8318</v>
      </c>
      <c r="U2816" t="s">
        <v>8319</v>
      </c>
    </row>
    <row r="2817" spans="1:21" ht="43.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s="6">
        <f t="shared" si="215"/>
        <v>42559.443391203698</v>
      </c>
      <c r="L2817" s="6">
        <f t="shared" si="216"/>
        <v>42589.443391203698</v>
      </c>
      <c r="M2817" s="15">
        <f t="shared" si="217"/>
        <v>2016</v>
      </c>
      <c r="N2817" t="b">
        <v>0</v>
      </c>
      <c r="O2817">
        <v>14</v>
      </c>
      <c r="P2817" t="b">
        <v>1</v>
      </c>
      <c r="Q2817" s="8">
        <f t="shared" si="218"/>
        <v>2.42</v>
      </c>
      <c r="R2817" s="10">
        <f t="shared" si="219"/>
        <v>43.214285714285715</v>
      </c>
      <c r="S2817" t="s">
        <v>8271</v>
      </c>
      <c r="T2817" t="s">
        <v>8318</v>
      </c>
      <c r="U2817" t="s">
        <v>8319</v>
      </c>
    </row>
    <row r="2818" spans="1:21" ht="43.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s="6">
        <f t="shared" si="215"/>
        <v>42188.134166666663</v>
      </c>
      <c r="L2818" s="6">
        <f t="shared" si="216"/>
        <v>42218.333333333336</v>
      </c>
      <c r="M2818" s="15">
        <f t="shared" si="217"/>
        <v>2015</v>
      </c>
      <c r="N2818" t="b">
        <v>0</v>
      </c>
      <c r="O2818">
        <v>169</v>
      </c>
      <c r="P2818" t="b">
        <v>1</v>
      </c>
      <c r="Q2818" s="8">
        <f t="shared" si="218"/>
        <v>1.4156666666666666</v>
      </c>
      <c r="R2818" s="10">
        <f t="shared" si="219"/>
        <v>25.130177514792898</v>
      </c>
      <c r="S2818" t="s">
        <v>8271</v>
      </c>
      <c r="T2818" t="s">
        <v>8318</v>
      </c>
      <c r="U2818" t="s">
        <v>8319</v>
      </c>
    </row>
    <row r="2819" spans="1:21" ht="58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s="6">
        <f t="shared" ref="K2819:K2882" si="220">(J2819/86400)+25569+(-8/24)</f>
        <v>42023.30164351852</v>
      </c>
      <c r="L2819" s="6">
        <f t="shared" ref="L2819:L2882" si="221">(I2819/86400)+25569+(-8/24)</f>
        <v>42063.30164351852</v>
      </c>
      <c r="M2819" s="15">
        <f t="shared" ref="M2819:M2882" si="222">YEAR(K2819)</f>
        <v>2015</v>
      </c>
      <c r="N2819" t="b">
        <v>0</v>
      </c>
      <c r="O2819">
        <v>33</v>
      </c>
      <c r="P2819" t="b">
        <v>1</v>
      </c>
      <c r="Q2819" s="8">
        <f t="shared" ref="Q2819:Q2882" si="223">E2819/D2819</f>
        <v>1.3</v>
      </c>
      <c r="R2819" s="10">
        <f t="shared" ref="R2819:R2882" si="224">IFERROR(E2819/O2819,0)</f>
        <v>23.636363636363637</v>
      </c>
      <c r="S2819" t="s">
        <v>8271</v>
      </c>
      <c r="T2819" t="s">
        <v>8318</v>
      </c>
      <c r="U2819" t="s">
        <v>8319</v>
      </c>
    </row>
    <row r="2820" spans="1:21" ht="43.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s="6">
        <f t="shared" si="220"/>
        <v>42250.264884259253</v>
      </c>
      <c r="L2820" s="6">
        <f t="shared" si="221"/>
        <v>42270.264884259253</v>
      </c>
      <c r="M2820" s="15">
        <f t="shared" si="222"/>
        <v>2015</v>
      </c>
      <c r="N2820" t="b">
        <v>0</v>
      </c>
      <c r="O2820">
        <v>102</v>
      </c>
      <c r="P2820" t="b">
        <v>1</v>
      </c>
      <c r="Q2820" s="8">
        <f t="shared" si="223"/>
        <v>1.0603</v>
      </c>
      <c r="R2820" s="10">
        <f t="shared" si="224"/>
        <v>103.95098039215686</v>
      </c>
      <c r="S2820" t="s">
        <v>8271</v>
      </c>
      <c r="T2820" t="s">
        <v>8318</v>
      </c>
      <c r="U2820" t="s">
        <v>8319</v>
      </c>
    </row>
    <row r="2821" spans="1:21" ht="43.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s="6">
        <f t="shared" si="220"/>
        <v>42139.192233796297</v>
      </c>
      <c r="L2821" s="6">
        <f t="shared" si="221"/>
        <v>42169.192233796297</v>
      </c>
      <c r="M2821" s="15">
        <f t="shared" si="222"/>
        <v>2015</v>
      </c>
      <c r="N2821" t="b">
        <v>0</v>
      </c>
      <c r="O2821">
        <v>104</v>
      </c>
      <c r="P2821" t="b">
        <v>1</v>
      </c>
      <c r="Q2821" s="8">
        <f t="shared" si="223"/>
        <v>1.048</v>
      </c>
      <c r="R2821" s="10">
        <f t="shared" si="224"/>
        <v>50.384615384615387</v>
      </c>
      <c r="S2821" t="s">
        <v>8271</v>
      </c>
      <c r="T2821" t="s">
        <v>8318</v>
      </c>
      <c r="U2821" t="s">
        <v>8319</v>
      </c>
    </row>
    <row r="2822" spans="1:21" ht="43.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s="6">
        <f t="shared" si="220"/>
        <v>42401.277650462966</v>
      </c>
      <c r="L2822" s="6">
        <f t="shared" si="221"/>
        <v>42425.666666666664</v>
      </c>
      <c r="M2822" s="15">
        <f t="shared" si="222"/>
        <v>2016</v>
      </c>
      <c r="N2822" t="b">
        <v>0</v>
      </c>
      <c r="O2822">
        <v>20</v>
      </c>
      <c r="P2822" t="b">
        <v>1</v>
      </c>
      <c r="Q2822" s="8">
        <f t="shared" si="223"/>
        <v>1.36</v>
      </c>
      <c r="R2822" s="10">
        <f t="shared" si="224"/>
        <v>13.6</v>
      </c>
      <c r="S2822" t="s">
        <v>8271</v>
      </c>
      <c r="T2822" t="s">
        <v>8318</v>
      </c>
      <c r="U2822" t="s">
        <v>8319</v>
      </c>
    </row>
    <row r="2823" spans="1:21" ht="58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s="6">
        <f t="shared" si="220"/>
        <v>41875.589525462965</v>
      </c>
      <c r="L2823" s="6">
        <f t="shared" si="221"/>
        <v>41905.589525462965</v>
      </c>
      <c r="M2823" s="15">
        <f t="shared" si="222"/>
        <v>2014</v>
      </c>
      <c r="N2823" t="b">
        <v>0</v>
      </c>
      <c r="O2823">
        <v>35</v>
      </c>
      <c r="P2823" t="b">
        <v>1</v>
      </c>
      <c r="Q2823" s="8">
        <f t="shared" si="223"/>
        <v>1</v>
      </c>
      <c r="R2823" s="10">
        <f t="shared" si="224"/>
        <v>28.571428571428573</v>
      </c>
      <c r="S2823" t="s">
        <v>8271</v>
      </c>
      <c r="T2823" t="s">
        <v>8318</v>
      </c>
      <c r="U2823" t="s">
        <v>8319</v>
      </c>
    </row>
    <row r="2824" spans="1:21" ht="58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s="6">
        <f t="shared" si="220"/>
        <v>42060.350601851846</v>
      </c>
      <c r="L2824" s="6">
        <f t="shared" si="221"/>
        <v>42090.308935185181</v>
      </c>
      <c r="M2824" s="15">
        <f t="shared" si="222"/>
        <v>2015</v>
      </c>
      <c r="N2824" t="b">
        <v>0</v>
      </c>
      <c r="O2824">
        <v>94</v>
      </c>
      <c r="P2824" t="b">
        <v>1</v>
      </c>
      <c r="Q2824" s="8">
        <f t="shared" si="223"/>
        <v>1</v>
      </c>
      <c r="R2824" s="10">
        <f t="shared" si="224"/>
        <v>63.829787234042556</v>
      </c>
      <c r="S2824" t="s">
        <v>8271</v>
      </c>
      <c r="T2824" t="s">
        <v>8318</v>
      </c>
      <c r="U2824" t="s">
        <v>8319</v>
      </c>
    </row>
    <row r="2825" spans="1:21" ht="58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s="6">
        <f t="shared" si="220"/>
        <v>42066.678310185183</v>
      </c>
      <c r="L2825" s="6">
        <f t="shared" si="221"/>
        <v>42094.624305555553</v>
      </c>
      <c r="M2825" s="15">
        <f t="shared" si="222"/>
        <v>2015</v>
      </c>
      <c r="N2825" t="b">
        <v>0</v>
      </c>
      <c r="O2825">
        <v>14</v>
      </c>
      <c r="P2825" t="b">
        <v>1</v>
      </c>
      <c r="Q2825" s="8">
        <f t="shared" si="223"/>
        <v>1.24</v>
      </c>
      <c r="R2825" s="10">
        <f t="shared" si="224"/>
        <v>8.8571428571428577</v>
      </c>
      <c r="S2825" t="s">
        <v>8271</v>
      </c>
      <c r="T2825" t="s">
        <v>8318</v>
      </c>
      <c r="U2825" t="s">
        <v>8319</v>
      </c>
    </row>
    <row r="2826" spans="1:21" ht="43.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s="6">
        <f t="shared" si="220"/>
        <v>42135.9374537037</v>
      </c>
      <c r="L2826" s="6">
        <f t="shared" si="221"/>
        <v>42167.738194444442</v>
      </c>
      <c r="M2826" s="15">
        <f t="shared" si="222"/>
        <v>2015</v>
      </c>
      <c r="N2826" t="b">
        <v>0</v>
      </c>
      <c r="O2826">
        <v>15</v>
      </c>
      <c r="P2826" t="b">
        <v>1</v>
      </c>
      <c r="Q2826" s="8">
        <f t="shared" si="223"/>
        <v>1.1692307692307693</v>
      </c>
      <c r="R2826" s="10">
        <f t="shared" si="224"/>
        <v>50.666666666666664</v>
      </c>
      <c r="S2826" t="s">
        <v>8271</v>
      </c>
      <c r="T2826" t="s">
        <v>8318</v>
      </c>
      <c r="U2826" t="s">
        <v>8319</v>
      </c>
    </row>
    <row r="2827" spans="1:21" ht="58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s="6">
        <f t="shared" si="220"/>
        <v>42312.459328703706</v>
      </c>
      <c r="L2827" s="6">
        <f t="shared" si="221"/>
        <v>42342.459328703706</v>
      </c>
      <c r="M2827" s="15">
        <f t="shared" si="222"/>
        <v>2015</v>
      </c>
      <c r="N2827" t="b">
        <v>0</v>
      </c>
      <c r="O2827">
        <v>51</v>
      </c>
      <c r="P2827" t="b">
        <v>1</v>
      </c>
      <c r="Q2827" s="8">
        <f t="shared" si="223"/>
        <v>1.0333333333333334</v>
      </c>
      <c r="R2827" s="10">
        <f t="shared" si="224"/>
        <v>60.784313725490193</v>
      </c>
      <c r="S2827" t="s">
        <v>8271</v>
      </c>
      <c r="T2827" t="s">
        <v>8318</v>
      </c>
      <c r="U2827" t="s">
        <v>8319</v>
      </c>
    </row>
    <row r="2828" spans="1:21" ht="58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s="6">
        <f t="shared" si="220"/>
        <v>42170.701527777775</v>
      </c>
      <c r="L2828" s="6">
        <f t="shared" si="221"/>
        <v>42194.958333333336</v>
      </c>
      <c r="M2828" s="15">
        <f t="shared" si="222"/>
        <v>2015</v>
      </c>
      <c r="N2828" t="b">
        <v>0</v>
      </c>
      <c r="O2828">
        <v>19</v>
      </c>
      <c r="P2828" t="b">
        <v>1</v>
      </c>
      <c r="Q2828" s="8">
        <f t="shared" si="223"/>
        <v>1.0774999999999999</v>
      </c>
      <c r="R2828" s="10">
        <f t="shared" si="224"/>
        <v>113.42105263157895</v>
      </c>
      <c r="S2828" t="s">
        <v>8271</v>
      </c>
      <c r="T2828" t="s">
        <v>8318</v>
      </c>
      <c r="U2828" t="s">
        <v>8319</v>
      </c>
    </row>
    <row r="2829" spans="1:21" ht="58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s="6">
        <f t="shared" si="220"/>
        <v>42494.350300925922</v>
      </c>
      <c r="L2829" s="6">
        <f t="shared" si="221"/>
        <v>42524.354166666664</v>
      </c>
      <c r="M2829" s="15">
        <f t="shared" si="222"/>
        <v>2016</v>
      </c>
      <c r="N2829" t="b">
        <v>0</v>
      </c>
      <c r="O2829">
        <v>23</v>
      </c>
      <c r="P2829" t="b">
        <v>1</v>
      </c>
      <c r="Q2829" s="8">
        <f t="shared" si="223"/>
        <v>1.2024999999999999</v>
      </c>
      <c r="R2829" s="10">
        <f t="shared" si="224"/>
        <v>104.56521739130434</v>
      </c>
      <c r="S2829" t="s">
        <v>8271</v>
      </c>
      <c r="T2829" t="s">
        <v>8318</v>
      </c>
      <c r="U2829" t="s">
        <v>8319</v>
      </c>
    </row>
    <row r="2830" spans="1:21" ht="43.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s="6">
        <f t="shared" si="220"/>
        <v>42253.931354166663</v>
      </c>
      <c r="L2830" s="6">
        <f t="shared" si="221"/>
        <v>42279.624999999993</v>
      </c>
      <c r="M2830" s="15">
        <f t="shared" si="222"/>
        <v>2015</v>
      </c>
      <c r="N2830" t="b">
        <v>0</v>
      </c>
      <c r="O2830">
        <v>97</v>
      </c>
      <c r="P2830" t="b">
        <v>1</v>
      </c>
      <c r="Q2830" s="8">
        <f t="shared" si="223"/>
        <v>1.0037894736842106</v>
      </c>
      <c r="R2830" s="10">
        <f t="shared" si="224"/>
        <v>98.30927835051547</v>
      </c>
      <c r="S2830" t="s">
        <v>8271</v>
      </c>
      <c r="T2830" t="s">
        <v>8318</v>
      </c>
      <c r="U2830" t="s">
        <v>8319</v>
      </c>
    </row>
    <row r="2831" spans="1:21" ht="43.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s="6">
        <f t="shared" si="220"/>
        <v>42495.100902777776</v>
      </c>
      <c r="L2831" s="6">
        <f t="shared" si="221"/>
        <v>42523.100902777776</v>
      </c>
      <c r="M2831" s="15">
        <f t="shared" si="222"/>
        <v>2016</v>
      </c>
      <c r="N2831" t="b">
        <v>0</v>
      </c>
      <c r="O2831">
        <v>76</v>
      </c>
      <c r="P2831" t="b">
        <v>1</v>
      </c>
      <c r="Q2831" s="8">
        <f t="shared" si="223"/>
        <v>1.0651999999999999</v>
      </c>
      <c r="R2831" s="10">
        <f t="shared" si="224"/>
        <v>35.039473684210527</v>
      </c>
      <c r="S2831" t="s">
        <v>8271</v>
      </c>
      <c r="T2831" t="s">
        <v>8318</v>
      </c>
      <c r="U2831" t="s">
        <v>8319</v>
      </c>
    </row>
    <row r="2832" spans="1:21" ht="29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s="6">
        <f t="shared" si="220"/>
        <v>41758.506342592591</v>
      </c>
      <c r="L2832" s="6">
        <f t="shared" si="221"/>
        <v>41770.832638888889</v>
      </c>
      <c r="M2832" s="15">
        <f t="shared" si="222"/>
        <v>2014</v>
      </c>
      <c r="N2832" t="b">
        <v>0</v>
      </c>
      <c r="O2832">
        <v>11</v>
      </c>
      <c r="P2832" t="b">
        <v>1</v>
      </c>
      <c r="Q2832" s="8">
        <f t="shared" si="223"/>
        <v>1</v>
      </c>
      <c r="R2832" s="10">
        <f t="shared" si="224"/>
        <v>272.72727272727275</v>
      </c>
      <c r="S2832" t="s">
        <v>8271</v>
      </c>
      <c r="T2832" t="s">
        <v>8318</v>
      </c>
      <c r="U2832" t="s">
        <v>8319</v>
      </c>
    </row>
    <row r="2833" spans="1:21" ht="43.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s="6">
        <f t="shared" si="220"/>
        <v>42171.491550925923</v>
      </c>
      <c r="L2833" s="6">
        <f t="shared" si="221"/>
        <v>42201.491550925923</v>
      </c>
      <c r="M2833" s="15">
        <f t="shared" si="222"/>
        <v>2015</v>
      </c>
      <c r="N2833" t="b">
        <v>0</v>
      </c>
      <c r="O2833">
        <v>52</v>
      </c>
      <c r="P2833" t="b">
        <v>1</v>
      </c>
      <c r="Q2833" s="8">
        <f t="shared" si="223"/>
        <v>1.1066666666666667</v>
      </c>
      <c r="R2833" s="10">
        <f t="shared" si="224"/>
        <v>63.846153846153847</v>
      </c>
      <c r="S2833" t="s">
        <v>8271</v>
      </c>
      <c r="T2833" t="s">
        <v>8318</v>
      </c>
      <c r="U2833" t="s">
        <v>8319</v>
      </c>
    </row>
    <row r="2834" spans="1:21" ht="58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s="6">
        <f t="shared" si="220"/>
        <v>41938.376087962963</v>
      </c>
      <c r="L2834" s="6">
        <f t="shared" si="221"/>
        <v>41966.583333333336</v>
      </c>
      <c r="M2834" s="15">
        <f t="shared" si="222"/>
        <v>2014</v>
      </c>
      <c r="N2834" t="b">
        <v>0</v>
      </c>
      <c r="O2834">
        <v>95</v>
      </c>
      <c r="P2834" t="b">
        <v>1</v>
      </c>
      <c r="Q2834" s="8">
        <f t="shared" si="223"/>
        <v>1.1471959999999999</v>
      </c>
      <c r="R2834" s="10">
        <f t="shared" si="224"/>
        <v>30.189368421052631</v>
      </c>
      <c r="S2834" t="s">
        <v>8271</v>
      </c>
      <c r="T2834" t="s">
        <v>8318</v>
      </c>
      <c r="U2834" t="s">
        <v>8319</v>
      </c>
    </row>
    <row r="2835" spans="1:21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s="6">
        <f t="shared" si="220"/>
        <v>42267.794363425921</v>
      </c>
      <c r="L2835" s="6">
        <f t="shared" si="221"/>
        <v>42287.749999999993</v>
      </c>
      <c r="M2835" s="15">
        <f t="shared" si="222"/>
        <v>2015</v>
      </c>
      <c r="N2835" t="b">
        <v>0</v>
      </c>
      <c r="O2835">
        <v>35</v>
      </c>
      <c r="P2835" t="b">
        <v>1</v>
      </c>
      <c r="Q2835" s="8">
        <f t="shared" si="223"/>
        <v>1.0825925925925926</v>
      </c>
      <c r="R2835" s="10">
        <f t="shared" si="224"/>
        <v>83.51428571428572</v>
      </c>
      <c r="S2835" t="s">
        <v>8271</v>
      </c>
      <c r="T2835" t="s">
        <v>8318</v>
      </c>
      <c r="U2835" t="s">
        <v>8319</v>
      </c>
    </row>
    <row r="2836" spans="1:21" ht="43.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s="6">
        <f t="shared" si="220"/>
        <v>42019.626504629625</v>
      </c>
      <c r="L2836" s="6">
        <f t="shared" si="221"/>
        <v>42034.626504629625</v>
      </c>
      <c r="M2836" s="15">
        <f t="shared" si="222"/>
        <v>2015</v>
      </c>
      <c r="N2836" t="b">
        <v>0</v>
      </c>
      <c r="O2836">
        <v>21</v>
      </c>
      <c r="P2836" t="b">
        <v>1</v>
      </c>
      <c r="Q2836" s="8">
        <f t="shared" si="223"/>
        <v>1.7</v>
      </c>
      <c r="R2836" s="10">
        <f t="shared" si="224"/>
        <v>64.761904761904759</v>
      </c>
      <c r="S2836" t="s">
        <v>8271</v>
      </c>
      <c r="T2836" t="s">
        <v>8318</v>
      </c>
      <c r="U2836" t="s">
        <v>8319</v>
      </c>
    </row>
    <row r="2837" spans="1:21" ht="43.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s="6">
        <f t="shared" si="220"/>
        <v>42313.370567129627</v>
      </c>
      <c r="L2837" s="6">
        <f t="shared" si="221"/>
        <v>42342.666666666664</v>
      </c>
      <c r="M2837" s="15">
        <f t="shared" si="222"/>
        <v>2015</v>
      </c>
      <c r="N2837" t="b">
        <v>0</v>
      </c>
      <c r="O2837">
        <v>93</v>
      </c>
      <c r="P2837" t="b">
        <v>1</v>
      </c>
      <c r="Q2837" s="8">
        <f t="shared" si="223"/>
        <v>1.8709899999999999</v>
      </c>
      <c r="R2837" s="10">
        <f t="shared" si="224"/>
        <v>20.118172043010752</v>
      </c>
      <c r="S2837" t="s">
        <v>8271</v>
      </c>
      <c r="T2837" t="s">
        <v>8318</v>
      </c>
      <c r="U2837" t="s">
        <v>8319</v>
      </c>
    </row>
    <row r="2838" spans="1:21" ht="58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s="6">
        <f t="shared" si="220"/>
        <v>42745.928449074076</v>
      </c>
      <c r="L2838" s="6">
        <f t="shared" si="221"/>
        <v>42783.874305555553</v>
      </c>
      <c r="M2838" s="15">
        <f t="shared" si="222"/>
        <v>2017</v>
      </c>
      <c r="N2838" t="b">
        <v>0</v>
      </c>
      <c r="O2838">
        <v>11</v>
      </c>
      <c r="P2838" t="b">
        <v>1</v>
      </c>
      <c r="Q2838" s="8">
        <f t="shared" si="223"/>
        <v>1.0777777777777777</v>
      </c>
      <c r="R2838" s="10">
        <f t="shared" si="224"/>
        <v>44.090909090909093</v>
      </c>
      <c r="S2838" t="s">
        <v>8271</v>
      </c>
      <c r="T2838" t="s">
        <v>8318</v>
      </c>
      <c r="U2838" t="s">
        <v>8319</v>
      </c>
    </row>
    <row r="2839" spans="1:21" ht="58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s="6">
        <f t="shared" si="220"/>
        <v>42307.575046296297</v>
      </c>
      <c r="L2839" s="6">
        <f t="shared" si="221"/>
        <v>42347.616712962961</v>
      </c>
      <c r="M2839" s="15">
        <f t="shared" si="222"/>
        <v>2015</v>
      </c>
      <c r="N2839" t="b">
        <v>0</v>
      </c>
      <c r="O2839">
        <v>21</v>
      </c>
      <c r="P2839" t="b">
        <v>1</v>
      </c>
      <c r="Q2839" s="8">
        <f t="shared" si="223"/>
        <v>1</v>
      </c>
      <c r="R2839" s="10">
        <f t="shared" si="224"/>
        <v>40.476190476190474</v>
      </c>
      <c r="S2839" t="s">
        <v>8271</v>
      </c>
      <c r="T2839" t="s">
        <v>8318</v>
      </c>
      <c r="U2839" t="s">
        <v>8319</v>
      </c>
    </row>
    <row r="2840" spans="1:21" ht="43.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s="6">
        <f t="shared" si="220"/>
        <v>41842.274259259255</v>
      </c>
      <c r="L2840" s="6">
        <f t="shared" si="221"/>
        <v>41864.583333333328</v>
      </c>
      <c r="M2840" s="15">
        <f t="shared" si="222"/>
        <v>2014</v>
      </c>
      <c r="N2840" t="b">
        <v>0</v>
      </c>
      <c r="O2840">
        <v>54</v>
      </c>
      <c r="P2840" t="b">
        <v>1</v>
      </c>
      <c r="Q2840" s="8">
        <f t="shared" si="223"/>
        <v>1.2024999999999999</v>
      </c>
      <c r="R2840" s="10">
        <f t="shared" si="224"/>
        <v>44.537037037037038</v>
      </c>
      <c r="S2840" t="s">
        <v>8271</v>
      </c>
      <c r="T2840" t="s">
        <v>8318</v>
      </c>
      <c r="U2840" t="s">
        <v>8319</v>
      </c>
    </row>
    <row r="2841" spans="1:21" ht="43.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s="6">
        <f t="shared" si="220"/>
        <v>41852.906874999993</v>
      </c>
      <c r="L2841" s="6">
        <f t="shared" si="221"/>
        <v>41875.874305555553</v>
      </c>
      <c r="M2841" s="15">
        <f t="shared" si="222"/>
        <v>2014</v>
      </c>
      <c r="N2841" t="b">
        <v>0</v>
      </c>
      <c r="O2841">
        <v>31</v>
      </c>
      <c r="P2841" t="b">
        <v>1</v>
      </c>
      <c r="Q2841" s="8">
        <f t="shared" si="223"/>
        <v>1.1142857142857143</v>
      </c>
      <c r="R2841" s="10">
        <f t="shared" si="224"/>
        <v>125.80645161290323</v>
      </c>
      <c r="S2841" t="s">
        <v>8271</v>
      </c>
      <c r="T2841" t="s">
        <v>8318</v>
      </c>
      <c r="U2841" t="s">
        <v>8319</v>
      </c>
    </row>
    <row r="2842" spans="1:21" ht="58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s="6">
        <f t="shared" si="220"/>
        <v>42059.702303240738</v>
      </c>
      <c r="L2842" s="6">
        <f t="shared" si="221"/>
        <v>42081.374999999993</v>
      </c>
      <c r="M2842" s="15">
        <f t="shared" si="222"/>
        <v>2015</v>
      </c>
      <c r="N2842" t="b">
        <v>0</v>
      </c>
      <c r="O2842">
        <v>132</v>
      </c>
      <c r="P2842" t="b">
        <v>1</v>
      </c>
      <c r="Q2842" s="8">
        <f t="shared" si="223"/>
        <v>1.04</v>
      </c>
      <c r="R2842" s="10">
        <f t="shared" si="224"/>
        <v>19.696969696969695</v>
      </c>
      <c r="S2842" t="s">
        <v>8271</v>
      </c>
      <c r="T2842" t="s">
        <v>8318</v>
      </c>
      <c r="U2842" t="s">
        <v>8319</v>
      </c>
    </row>
    <row r="2843" spans="1:21" ht="58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s="6">
        <f t="shared" si="220"/>
        <v>42291.406215277777</v>
      </c>
      <c r="L2843" s="6">
        <f t="shared" si="221"/>
        <v>42351.447881944441</v>
      </c>
      <c r="M2843" s="15">
        <f t="shared" si="222"/>
        <v>2015</v>
      </c>
      <c r="N2843" t="b">
        <v>0</v>
      </c>
      <c r="O2843">
        <v>1</v>
      </c>
      <c r="P2843" t="b">
        <v>0</v>
      </c>
      <c r="Q2843" s="8">
        <f t="shared" si="223"/>
        <v>0.01</v>
      </c>
      <c r="R2843" s="10">
        <f t="shared" si="224"/>
        <v>10</v>
      </c>
      <c r="S2843" t="s">
        <v>8271</v>
      </c>
      <c r="T2843" t="s">
        <v>8318</v>
      </c>
      <c r="U2843" t="s">
        <v>8319</v>
      </c>
    </row>
    <row r="2844" spans="1:21" ht="43.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s="6">
        <f t="shared" si="220"/>
        <v>41784.619155092594</v>
      </c>
      <c r="L2844" s="6">
        <f t="shared" si="221"/>
        <v>41811.125</v>
      </c>
      <c r="M2844" s="15">
        <f t="shared" si="222"/>
        <v>2014</v>
      </c>
      <c r="N2844" t="b">
        <v>0</v>
      </c>
      <c r="O2844">
        <v>0</v>
      </c>
      <c r="P2844" t="b">
        <v>0</v>
      </c>
      <c r="Q2844" s="8">
        <f t="shared" si="223"/>
        <v>0</v>
      </c>
      <c r="R2844" s="10">
        <f t="shared" si="224"/>
        <v>0</v>
      </c>
      <c r="S2844" t="s">
        <v>8271</v>
      </c>
      <c r="T2844" t="s">
        <v>8318</v>
      </c>
      <c r="U2844" t="s">
        <v>8319</v>
      </c>
    </row>
    <row r="2845" spans="1:21" ht="43.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s="6">
        <f t="shared" si="220"/>
        <v>42492.404513888883</v>
      </c>
      <c r="L2845" s="6">
        <f t="shared" si="221"/>
        <v>42533.833333333336</v>
      </c>
      <c r="M2845" s="15">
        <f t="shared" si="222"/>
        <v>2016</v>
      </c>
      <c r="N2845" t="b">
        <v>0</v>
      </c>
      <c r="O2845">
        <v>0</v>
      </c>
      <c r="P2845" t="b">
        <v>0</v>
      </c>
      <c r="Q2845" s="8">
        <f t="shared" si="223"/>
        <v>0</v>
      </c>
      <c r="R2845" s="10">
        <f t="shared" si="224"/>
        <v>0</v>
      </c>
      <c r="S2845" t="s">
        <v>8271</v>
      </c>
      <c r="T2845" t="s">
        <v>8318</v>
      </c>
      <c r="U2845" t="s">
        <v>8319</v>
      </c>
    </row>
    <row r="2846" spans="1:21" ht="43.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s="6">
        <f t="shared" si="220"/>
        <v>42709.212731481479</v>
      </c>
      <c r="L2846" s="6">
        <f t="shared" si="221"/>
        <v>42739.212731481479</v>
      </c>
      <c r="M2846" s="15">
        <f t="shared" si="222"/>
        <v>2016</v>
      </c>
      <c r="N2846" t="b">
        <v>0</v>
      </c>
      <c r="O2846">
        <v>1</v>
      </c>
      <c r="P2846" t="b">
        <v>0</v>
      </c>
      <c r="Q2846" s="8">
        <f t="shared" si="223"/>
        <v>5.4545454545454543E-2</v>
      </c>
      <c r="R2846" s="10">
        <f t="shared" si="224"/>
        <v>30</v>
      </c>
      <c r="S2846" t="s">
        <v>8271</v>
      </c>
      <c r="T2846" t="s">
        <v>8318</v>
      </c>
      <c r="U2846" t="s">
        <v>8319</v>
      </c>
    </row>
    <row r="2847" spans="1:21" ht="43.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s="6">
        <f t="shared" si="220"/>
        <v>42102.683252314811</v>
      </c>
      <c r="L2847" s="6">
        <f t="shared" si="221"/>
        <v>42162.683252314811</v>
      </c>
      <c r="M2847" s="15">
        <f t="shared" si="222"/>
        <v>2015</v>
      </c>
      <c r="N2847" t="b">
        <v>0</v>
      </c>
      <c r="O2847">
        <v>39</v>
      </c>
      <c r="P2847" t="b">
        <v>0</v>
      </c>
      <c r="Q2847" s="8">
        <f t="shared" si="223"/>
        <v>0.31546666666666667</v>
      </c>
      <c r="R2847" s="10">
        <f t="shared" si="224"/>
        <v>60.666666666666664</v>
      </c>
      <c r="S2847" t="s">
        <v>8271</v>
      </c>
      <c r="T2847" t="s">
        <v>8318</v>
      </c>
      <c r="U2847" t="s">
        <v>8319</v>
      </c>
    </row>
    <row r="2848" spans="1:21" ht="58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s="6">
        <f t="shared" si="220"/>
        <v>42108.358726851853</v>
      </c>
      <c r="L2848" s="6">
        <f t="shared" si="221"/>
        <v>42153.358726851853</v>
      </c>
      <c r="M2848" s="15">
        <f t="shared" si="222"/>
        <v>2015</v>
      </c>
      <c r="N2848" t="b">
        <v>0</v>
      </c>
      <c r="O2848">
        <v>0</v>
      </c>
      <c r="P2848" t="b">
        <v>0</v>
      </c>
      <c r="Q2848" s="8">
        <f t="shared" si="223"/>
        <v>0</v>
      </c>
      <c r="R2848" s="10">
        <f t="shared" si="224"/>
        <v>0</v>
      </c>
      <c r="S2848" t="s">
        <v>8271</v>
      </c>
      <c r="T2848" t="s">
        <v>8318</v>
      </c>
      <c r="U2848" t="s">
        <v>8319</v>
      </c>
    </row>
    <row r="2849" spans="1:21" ht="43.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s="6">
        <f t="shared" si="220"/>
        <v>42453.472974537035</v>
      </c>
      <c r="L2849" s="6">
        <f t="shared" si="221"/>
        <v>42513.472974537035</v>
      </c>
      <c r="M2849" s="15">
        <f t="shared" si="222"/>
        <v>2016</v>
      </c>
      <c r="N2849" t="b">
        <v>0</v>
      </c>
      <c r="O2849">
        <v>0</v>
      </c>
      <c r="P2849" t="b">
        <v>0</v>
      </c>
      <c r="Q2849" s="8">
        <f t="shared" si="223"/>
        <v>0</v>
      </c>
      <c r="R2849" s="10">
        <f t="shared" si="224"/>
        <v>0</v>
      </c>
      <c r="S2849" t="s">
        <v>8271</v>
      </c>
      <c r="T2849" t="s">
        <v>8318</v>
      </c>
      <c r="U2849" t="s">
        <v>8319</v>
      </c>
    </row>
    <row r="2850" spans="1:21" ht="58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s="6">
        <f t="shared" si="220"/>
        <v>42123.315497685187</v>
      </c>
      <c r="L2850" s="6">
        <f t="shared" si="221"/>
        <v>42153.315497685187</v>
      </c>
      <c r="M2850" s="15">
        <f t="shared" si="222"/>
        <v>2015</v>
      </c>
      <c r="N2850" t="b">
        <v>0</v>
      </c>
      <c r="O2850">
        <v>3</v>
      </c>
      <c r="P2850" t="b">
        <v>0</v>
      </c>
      <c r="Q2850" s="8">
        <f t="shared" si="223"/>
        <v>2E-3</v>
      </c>
      <c r="R2850" s="10">
        <f t="shared" si="224"/>
        <v>23.333333333333332</v>
      </c>
      <c r="S2850" t="s">
        <v>8271</v>
      </c>
      <c r="T2850" t="s">
        <v>8318</v>
      </c>
      <c r="U2850" t="s">
        <v>8319</v>
      </c>
    </row>
    <row r="2851" spans="1:21" ht="43.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s="6">
        <f t="shared" si="220"/>
        <v>42453.094907407409</v>
      </c>
      <c r="L2851" s="6">
        <f t="shared" si="221"/>
        <v>42483.094907407409</v>
      </c>
      <c r="M2851" s="15">
        <f t="shared" si="222"/>
        <v>2016</v>
      </c>
      <c r="N2851" t="b">
        <v>0</v>
      </c>
      <c r="O2851">
        <v>1</v>
      </c>
      <c r="P2851" t="b">
        <v>0</v>
      </c>
      <c r="Q2851" s="8">
        <f t="shared" si="223"/>
        <v>0.01</v>
      </c>
      <c r="R2851" s="10">
        <f t="shared" si="224"/>
        <v>5</v>
      </c>
      <c r="S2851" t="s">
        <v>8271</v>
      </c>
      <c r="T2851" t="s">
        <v>8318</v>
      </c>
      <c r="U2851" t="s">
        <v>8319</v>
      </c>
    </row>
    <row r="2852" spans="1:21" ht="43.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s="6">
        <f t="shared" si="220"/>
        <v>41857.673738425925</v>
      </c>
      <c r="L2852" s="6">
        <f t="shared" si="221"/>
        <v>41887.673738425925</v>
      </c>
      <c r="M2852" s="15">
        <f t="shared" si="222"/>
        <v>2014</v>
      </c>
      <c r="N2852" t="b">
        <v>0</v>
      </c>
      <c r="O2852">
        <v>13</v>
      </c>
      <c r="P2852" t="b">
        <v>0</v>
      </c>
      <c r="Q2852" s="8">
        <f t="shared" si="223"/>
        <v>3.8875E-2</v>
      </c>
      <c r="R2852" s="10">
        <f t="shared" si="224"/>
        <v>23.923076923076923</v>
      </c>
      <c r="S2852" t="s">
        <v>8271</v>
      </c>
      <c r="T2852" t="s">
        <v>8318</v>
      </c>
      <c r="U2852" t="s">
        <v>8319</v>
      </c>
    </row>
    <row r="2853" spans="1:21" ht="43.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s="6">
        <f t="shared" si="220"/>
        <v>42389.669317129628</v>
      </c>
      <c r="L2853" s="6">
        <f t="shared" si="221"/>
        <v>42398.636805555558</v>
      </c>
      <c r="M2853" s="15">
        <f t="shared" si="222"/>
        <v>2016</v>
      </c>
      <c r="N2853" t="b">
        <v>0</v>
      </c>
      <c r="O2853">
        <v>0</v>
      </c>
      <c r="P2853" t="b">
        <v>0</v>
      </c>
      <c r="Q2853" s="8">
        <f t="shared" si="223"/>
        <v>0</v>
      </c>
      <c r="R2853" s="10">
        <f t="shared" si="224"/>
        <v>0</v>
      </c>
      <c r="S2853" t="s">
        <v>8271</v>
      </c>
      <c r="T2853" t="s">
        <v>8318</v>
      </c>
      <c r="U2853" t="s">
        <v>8319</v>
      </c>
    </row>
    <row r="2854" spans="1:21" ht="43.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s="6">
        <f t="shared" si="220"/>
        <v>41780.711840277778</v>
      </c>
      <c r="L2854" s="6">
        <f t="shared" si="221"/>
        <v>41810.711840277778</v>
      </c>
      <c r="M2854" s="15">
        <f t="shared" si="222"/>
        <v>2014</v>
      </c>
      <c r="N2854" t="b">
        <v>0</v>
      </c>
      <c r="O2854">
        <v>6</v>
      </c>
      <c r="P2854" t="b">
        <v>0</v>
      </c>
      <c r="Q2854" s="8">
        <f t="shared" si="223"/>
        <v>1.9E-2</v>
      </c>
      <c r="R2854" s="10">
        <f t="shared" si="224"/>
        <v>15.833333333333334</v>
      </c>
      <c r="S2854" t="s">
        <v>8271</v>
      </c>
      <c r="T2854" t="s">
        <v>8318</v>
      </c>
      <c r="U2854" t="s">
        <v>8319</v>
      </c>
    </row>
    <row r="2855" spans="1:21" ht="43.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s="6">
        <f t="shared" si="220"/>
        <v>41835.85760416666</v>
      </c>
      <c r="L2855" s="6">
        <f t="shared" si="221"/>
        <v>41895.85760416666</v>
      </c>
      <c r="M2855" s="15">
        <f t="shared" si="222"/>
        <v>2014</v>
      </c>
      <c r="N2855" t="b">
        <v>0</v>
      </c>
      <c r="O2855">
        <v>0</v>
      </c>
      <c r="P2855" t="b">
        <v>0</v>
      </c>
      <c r="Q2855" s="8">
        <f t="shared" si="223"/>
        <v>0</v>
      </c>
      <c r="R2855" s="10">
        <f t="shared" si="224"/>
        <v>0</v>
      </c>
      <c r="S2855" t="s">
        <v>8271</v>
      </c>
      <c r="T2855" t="s">
        <v>8318</v>
      </c>
      <c r="U2855" t="s">
        <v>8319</v>
      </c>
    </row>
    <row r="2856" spans="1:21" ht="43.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s="6">
        <f t="shared" si="220"/>
        <v>42111.383321759255</v>
      </c>
      <c r="L2856" s="6">
        <f t="shared" si="221"/>
        <v>42131.383321759255</v>
      </c>
      <c r="M2856" s="15">
        <f t="shared" si="222"/>
        <v>2015</v>
      </c>
      <c r="N2856" t="b">
        <v>0</v>
      </c>
      <c r="O2856">
        <v>14</v>
      </c>
      <c r="P2856" t="b">
        <v>0</v>
      </c>
      <c r="Q2856" s="8">
        <f t="shared" si="223"/>
        <v>0.41699999999999998</v>
      </c>
      <c r="R2856" s="10">
        <f t="shared" si="224"/>
        <v>29.785714285714285</v>
      </c>
      <c r="S2856" t="s">
        <v>8271</v>
      </c>
      <c r="T2856" t="s">
        <v>8318</v>
      </c>
      <c r="U2856" t="s">
        <v>8319</v>
      </c>
    </row>
    <row r="2857" spans="1:21" ht="58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s="6">
        <f t="shared" si="220"/>
        <v>42369.674432870372</v>
      </c>
      <c r="L2857" s="6">
        <f t="shared" si="221"/>
        <v>42398.648611111108</v>
      </c>
      <c r="M2857" s="15">
        <f t="shared" si="222"/>
        <v>2015</v>
      </c>
      <c r="N2857" t="b">
        <v>0</v>
      </c>
      <c r="O2857">
        <v>5</v>
      </c>
      <c r="P2857" t="b">
        <v>0</v>
      </c>
      <c r="Q2857" s="8">
        <f t="shared" si="223"/>
        <v>0.5</v>
      </c>
      <c r="R2857" s="10">
        <f t="shared" si="224"/>
        <v>60</v>
      </c>
      <c r="S2857" t="s">
        <v>8271</v>
      </c>
      <c r="T2857" t="s">
        <v>8318</v>
      </c>
      <c r="U2857" t="s">
        <v>8319</v>
      </c>
    </row>
    <row r="2858" spans="1:21" ht="43.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s="6">
        <f t="shared" si="220"/>
        <v>42164.704247685186</v>
      </c>
      <c r="L2858" s="6">
        <f t="shared" si="221"/>
        <v>42224.56527777778</v>
      </c>
      <c r="M2858" s="15">
        <f t="shared" si="222"/>
        <v>2015</v>
      </c>
      <c r="N2858" t="b">
        <v>0</v>
      </c>
      <c r="O2858">
        <v>6</v>
      </c>
      <c r="P2858" t="b">
        <v>0</v>
      </c>
      <c r="Q2858" s="8">
        <f t="shared" si="223"/>
        <v>4.8666666666666664E-2</v>
      </c>
      <c r="R2858" s="10">
        <f t="shared" si="224"/>
        <v>24.333333333333332</v>
      </c>
      <c r="S2858" t="s">
        <v>8271</v>
      </c>
      <c r="T2858" t="s">
        <v>8318</v>
      </c>
      <c r="U2858" t="s">
        <v>8319</v>
      </c>
    </row>
    <row r="2859" spans="1:21" ht="58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s="6">
        <f t="shared" si="220"/>
        <v>42726.586747685178</v>
      </c>
      <c r="L2859" s="6">
        <f t="shared" si="221"/>
        <v>42786.416666666664</v>
      </c>
      <c r="M2859" s="15">
        <f t="shared" si="222"/>
        <v>2016</v>
      </c>
      <c r="N2859" t="b">
        <v>0</v>
      </c>
      <c r="O2859">
        <v>15</v>
      </c>
      <c r="P2859" t="b">
        <v>0</v>
      </c>
      <c r="Q2859" s="8">
        <f t="shared" si="223"/>
        <v>0.19736842105263158</v>
      </c>
      <c r="R2859" s="10">
        <f t="shared" si="224"/>
        <v>500</v>
      </c>
      <c r="S2859" t="s">
        <v>8271</v>
      </c>
      <c r="T2859" t="s">
        <v>8318</v>
      </c>
      <c r="U2859" t="s">
        <v>8319</v>
      </c>
    </row>
    <row r="2860" spans="1:21" ht="43.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s="6">
        <f t="shared" si="220"/>
        <v>41954.211747685178</v>
      </c>
      <c r="L2860" s="6">
        <f t="shared" si="221"/>
        <v>41978.144444444442</v>
      </c>
      <c r="M2860" s="15">
        <f t="shared" si="222"/>
        <v>2014</v>
      </c>
      <c r="N2860" t="b">
        <v>0</v>
      </c>
      <c r="O2860">
        <v>0</v>
      </c>
      <c r="P2860" t="b">
        <v>0</v>
      </c>
      <c r="Q2860" s="8">
        <f t="shared" si="223"/>
        <v>0</v>
      </c>
      <c r="R2860" s="10">
        <f t="shared" si="224"/>
        <v>0</v>
      </c>
      <c r="S2860" t="s">
        <v>8271</v>
      </c>
      <c r="T2860" t="s">
        <v>8318</v>
      </c>
      <c r="U2860" t="s">
        <v>8319</v>
      </c>
    </row>
    <row r="2861" spans="1:21" ht="43.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s="6">
        <f t="shared" si="220"/>
        <v>42233.028981481482</v>
      </c>
      <c r="L2861" s="6">
        <f t="shared" si="221"/>
        <v>42293.028981481482</v>
      </c>
      <c r="M2861" s="15">
        <f t="shared" si="222"/>
        <v>2015</v>
      </c>
      <c r="N2861" t="b">
        <v>0</v>
      </c>
      <c r="O2861">
        <v>1</v>
      </c>
      <c r="P2861" t="b">
        <v>0</v>
      </c>
      <c r="Q2861" s="8">
        <f t="shared" si="223"/>
        <v>1.7500000000000002E-2</v>
      </c>
      <c r="R2861" s="10">
        <f t="shared" si="224"/>
        <v>35</v>
      </c>
      <c r="S2861" t="s">
        <v>8271</v>
      </c>
      <c r="T2861" t="s">
        <v>8318</v>
      </c>
      <c r="U2861" t="s">
        <v>8319</v>
      </c>
    </row>
    <row r="2862" spans="1:21" ht="58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s="6">
        <f t="shared" si="220"/>
        <v>42480.467314814814</v>
      </c>
      <c r="L2862" s="6">
        <f t="shared" si="221"/>
        <v>42540.467314814814</v>
      </c>
      <c r="M2862" s="15">
        <f t="shared" si="222"/>
        <v>2016</v>
      </c>
      <c r="N2862" t="b">
        <v>0</v>
      </c>
      <c r="O2862">
        <v>9</v>
      </c>
      <c r="P2862" t="b">
        <v>0</v>
      </c>
      <c r="Q2862" s="8">
        <f t="shared" si="223"/>
        <v>6.6500000000000004E-2</v>
      </c>
      <c r="R2862" s="10">
        <f t="shared" si="224"/>
        <v>29.555555555555557</v>
      </c>
      <c r="S2862" t="s">
        <v>8271</v>
      </c>
      <c r="T2862" t="s">
        <v>8318</v>
      </c>
      <c r="U2862" t="s">
        <v>8319</v>
      </c>
    </row>
    <row r="2863" spans="1:21" ht="43.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s="6">
        <f t="shared" si="220"/>
        <v>42257.2575</v>
      </c>
      <c r="L2863" s="6">
        <f t="shared" si="221"/>
        <v>42271.2575</v>
      </c>
      <c r="M2863" s="15">
        <f t="shared" si="222"/>
        <v>2015</v>
      </c>
      <c r="N2863" t="b">
        <v>0</v>
      </c>
      <c r="O2863">
        <v>3</v>
      </c>
      <c r="P2863" t="b">
        <v>0</v>
      </c>
      <c r="Q2863" s="8">
        <f t="shared" si="223"/>
        <v>0.32</v>
      </c>
      <c r="R2863" s="10">
        <f t="shared" si="224"/>
        <v>26.666666666666668</v>
      </c>
      <c r="S2863" t="s">
        <v>8271</v>
      </c>
      <c r="T2863" t="s">
        <v>8318</v>
      </c>
      <c r="U2863" t="s">
        <v>8319</v>
      </c>
    </row>
    <row r="2864" spans="1:21" ht="43.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s="6">
        <f t="shared" si="220"/>
        <v>41784.456354166665</v>
      </c>
      <c r="L2864" s="6">
        <f t="shared" si="221"/>
        <v>41814.456354166665</v>
      </c>
      <c r="M2864" s="15">
        <f t="shared" si="222"/>
        <v>2014</v>
      </c>
      <c r="N2864" t="b">
        <v>0</v>
      </c>
      <c r="O2864">
        <v>3</v>
      </c>
      <c r="P2864" t="b">
        <v>0</v>
      </c>
      <c r="Q2864" s="8">
        <f t="shared" si="223"/>
        <v>4.3307086614173228E-3</v>
      </c>
      <c r="R2864" s="10">
        <f t="shared" si="224"/>
        <v>18.333333333333332</v>
      </c>
      <c r="S2864" t="s">
        <v>8271</v>
      </c>
      <c r="T2864" t="s">
        <v>8318</v>
      </c>
      <c r="U2864" t="s">
        <v>8319</v>
      </c>
    </row>
    <row r="2865" spans="1:21" ht="43.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s="6">
        <f t="shared" si="220"/>
        <v>41831.34170138889</v>
      </c>
      <c r="L2865" s="6">
        <f t="shared" si="221"/>
        <v>41891.34170138889</v>
      </c>
      <c r="M2865" s="15">
        <f t="shared" si="222"/>
        <v>2014</v>
      </c>
      <c r="N2865" t="b">
        <v>0</v>
      </c>
      <c r="O2865">
        <v>1</v>
      </c>
      <c r="P2865" t="b">
        <v>0</v>
      </c>
      <c r="Q2865" s="8">
        <f t="shared" si="223"/>
        <v>4.0000000000000002E-4</v>
      </c>
      <c r="R2865" s="10">
        <f t="shared" si="224"/>
        <v>20</v>
      </c>
      <c r="S2865" t="s">
        <v>8271</v>
      </c>
      <c r="T2865" t="s">
        <v>8318</v>
      </c>
      <c r="U2865" t="s">
        <v>8319</v>
      </c>
    </row>
    <row r="2866" spans="1:21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s="6">
        <f t="shared" si="220"/>
        <v>42172.280173611107</v>
      </c>
      <c r="L2866" s="6">
        <f t="shared" si="221"/>
        <v>42202.220833333333</v>
      </c>
      <c r="M2866" s="15">
        <f t="shared" si="222"/>
        <v>2015</v>
      </c>
      <c r="N2866" t="b">
        <v>0</v>
      </c>
      <c r="O2866">
        <v>3</v>
      </c>
      <c r="P2866" t="b">
        <v>0</v>
      </c>
      <c r="Q2866" s="8">
        <f t="shared" si="223"/>
        <v>1.6E-2</v>
      </c>
      <c r="R2866" s="10">
        <f t="shared" si="224"/>
        <v>13.333333333333334</v>
      </c>
      <c r="S2866" t="s">
        <v>8271</v>
      </c>
      <c r="T2866" t="s">
        <v>8318</v>
      </c>
      <c r="U2866" t="s">
        <v>8319</v>
      </c>
    </row>
    <row r="2867" spans="1:21" ht="43.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s="6">
        <f t="shared" si="220"/>
        <v>41949.780775462961</v>
      </c>
      <c r="L2867" s="6">
        <f t="shared" si="221"/>
        <v>42009.780775462961</v>
      </c>
      <c r="M2867" s="15">
        <f t="shared" si="222"/>
        <v>2014</v>
      </c>
      <c r="N2867" t="b">
        <v>0</v>
      </c>
      <c r="O2867">
        <v>0</v>
      </c>
      <c r="P2867" t="b">
        <v>0</v>
      </c>
      <c r="Q2867" s="8">
        <f t="shared" si="223"/>
        <v>0</v>
      </c>
      <c r="R2867" s="10">
        <f t="shared" si="224"/>
        <v>0</v>
      </c>
      <c r="S2867" t="s">
        <v>8271</v>
      </c>
      <c r="T2867" t="s">
        <v>8318</v>
      </c>
      <c r="U2867" t="s">
        <v>8319</v>
      </c>
    </row>
    <row r="2868" spans="1:21" ht="43.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s="6">
        <f t="shared" si="220"/>
        <v>42627.621770833335</v>
      </c>
      <c r="L2868" s="6">
        <f t="shared" si="221"/>
        <v>42657.583333333336</v>
      </c>
      <c r="M2868" s="15">
        <f t="shared" si="222"/>
        <v>2016</v>
      </c>
      <c r="N2868" t="b">
        <v>0</v>
      </c>
      <c r="O2868">
        <v>2</v>
      </c>
      <c r="P2868" t="b">
        <v>0</v>
      </c>
      <c r="Q2868" s="8">
        <f t="shared" si="223"/>
        <v>8.9999999999999993E-3</v>
      </c>
      <c r="R2868" s="10">
        <f t="shared" si="224"/>
        <v>22.5</v>
      </c>
      <c r="S2868" t="s">
        <v>8271</v>
      </c>
      <c r="T2868" t="s">
        <v>8318</v>
      </c>
      <c r="U2868" t="s">
        <v>8319</v>
      </c>
    </row>
    <row r="2869" spans="1:21" ht="58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s="6">
        <f t="shared" si="220"/>
        <v>42530.861944444441</v>
      </c>
      <c r="L2869" s="6">
        <f t="shared" si="221"/>
        <v>42554.833333333336</v>
      </c>
      <c r="M2869" s="15">
        <f t="shared" si="222"/>
        <v>2016</v>
      </c>
      <c r="N2869" t="b">
        <v>0</v>
      </c>
      <c r="O2869">
        <v>10</v>
      </c>
      <c r="P2869" t="b">
        <v>0</v>
      </c>
      <c r="Q2869" s="8">
        <f t="shared" si="223"/>
        <v>0.2016</v>
      </c>
      <c r="R2869" s="10">
        <f t="shared" si="224"/>
        <v>50.4</v>
      </c>
      <c r="S2869" t="s">
        <v>8271</v>
      </c>
      <c r="T2869" t="s">
        <v>8318</v>
      </c>
      <c r="U2869" t="s">
        <v>8319</v>
      </c>
    </row>
    <row r="2870" spans="1:21" ht="58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s="6">
        <f t="shared" si="220"/>
        <v>42618.493680555555</v>
      </c>
      <c r="L2870" s="6">
        <f t="shared" si="221"/>
        <v>42648.493680555555</v>
      </c>
      <c r="M2870" s="15">
        <f t="shared" si="222"/>
        <v>2016</v>
      </c>
      <c r="N2870" t="b">
        <v>0</v>
      </c>
      <c r="O2870">
        <v>60</v>
      </c>
      <c r="P2870" t="b">
        <v>0</v>
      </c>
      <c r="Q2870" s="8">
        <f t="shared" si="223"/>
        <v>0.42011733333333334</v>
      </c>
      <c r="R2870" s="10">
        <f t="shared" si="224"/>
        <v>105.02933333333334</v>
      </c>
      <c r="S2870" t="s">
        <v>8271</v>
      </c>
      <c r="T2870" t="s">
        <v>8318</v>
      </c>
      <c r="U2870" t="s">
        <v>8319</v>
      </c>
    </row>
    <row r="2871" spans="1:21" ht="58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s="6">
        <f t="shared" si="220"/>
        <v>42540.260196759256</v>
      </c>
      <c r="L2871" s="6">
        <f t="shared" si="221"/>
        <v>42570.260196759256</v>
      </c>
      <c r="M2871" s="15">
        <f t="shared" si="222"/>
        <v>2016</v>
      </c>
      <c r="N2871" t="b">
        <v>0</v>
      </c>
      <c r="O2871">
        <v>5</v>
      </c>
      <c r="P2871" t="b">
        <v>0</v>
      </c>
      <c r="Q2871" s="8">
        <f t="shared" si="223"/>
        <v>8.8500000000000002E-3</v>
      </c>
      <c r="R2871" s="10">
        <f t="shared" si="224"/>
        <v>35.4</v>
      </c>
      <c r="S2871" t="s">
        <v>8271</v>
      </c>
      <c r="T2871" t="s">
        <v>8318</v>
      </c>
      <c r="U2871" t="s">
        <v>8319</v>
      </c>
    </row>
    <row r="2872" spans="1:21" ht="58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s="6">
        <f t="shared" si="220"/>
        <v>41745.856076388889</v>
      </c>
      <c r="L2872" s="6">
        <f t="shared" si="221"/>
        <v>41775.856076388889</v>
      </c>
      <c r="M2872" s="15">
        <f t="shared" si="222"/>
        <v>2014</v>
      </c>
      <c r="N2872" t="b">
        <v>0</v>
      </c>
      <c r="O2872">
        <v>9</v>
      </c>
      <c r="P2872" t="b">
        <v>0</v>
      </c>
      <c r="Q2872" s="8">
        <f t="shared" si="223"/>
        <v>0.15</v>
      </c>
      <c r="R2872" s="10">
        <f t="shared" si="224"/>
        <v>83.333333333333329</v>
      </c>
      <c r="S2872" t="s">
        <v>8271</v>
      </c>
      <c r="T2872" t="s">
        <v>8318</v>
      </c>
      <c r="U2872" t="s">
        <v>8319</v>
      </c>
    </row>
    <row r="2873" spans="1:21" ht="43.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s="6">
        <f t="shared" si="220"/>
        <v>41974.405243055553</v>
      </c>
      <c r="L2873" s="6">
        <f t="shared" si="221"/>
        <v>41994.405243055553</v>
      </c>
      <c r="M2873" s="15">
        <f t="shared" si="222"/>
        <v>2014</v>
      </c>
      <c r="N2873" t="b">
        <v>0</v>
      </c>
      <c r="O2873">
        <v>13</v>
      </c>
      <c r="P2873" t="b">
        <v>0</v>
      </c>
      <c r="Q2873" s="8">
        <f t="shared" si="223"/>
        <v>4.6699999999999998E-2</v>
      </c>
      <c r="R2873" s="10">
        <f t="shared" si="224"/>
        <v>35.92307692307692</v>
      </c>
      <c r="S2873" t="s">
        <v>8271</v>
      </c>
      <c r="T2873" t="s">
        <v>8318</v>
      </c>
      <c r="U2873" t="s">
        <v>8319</v>
      </c>
    </row>
    <row r="2874" spans="1:21" ht="43.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s="6">
        <f t="shared" si="220"/>
        <v>42114.782847222225</v>
      </c>
      <c r="L2874" s="6">
        <f t="shared" si="221"/>
        <v>42174.782847222225</v>
      </c>
      <c r="M2874" s="15">
        <f t="shared" si="222"/>
        <v>2015</v>
      </c>
      <c r="N2874" t="b">
        <v>0</v>
      </c>
      <c r="O2874">
        <v>0</v>
      </c>
      <c r="P2874" t="b">
        <v>0</v>
      </c>
      <c r="Q2874" s="8">
        <f t="shared" si="223"/>
        <v>0</v>
      </c>
      <c r="R2874" s="10">
        <f t="shared" si="224"/>
        <v>0</v>
      </c>
      <c r="S2874" t="s">
        <v>8271</v>
      </c>
      <c r="T2874" t="s">
        <v>8318</v>
      </c>
      <c r="U2874" t="s">
        <v>8319</v>
      </c>
    </row>
    <row r="2875" spans="1:21" ht="58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s="6">
        <f t="shared" si="220"/>
        <v>42002.484155092585</v>
      </c>
      <c r="L2875" s="6">
        <f t="shared" si="221"/>
        <v>42032.484155092585</v>
      </c>
      <c r="M2875" s="15">
        <f t="shared" si="222"/>
        <v>2014</v>
      </c>
      <c r="N2875" t="b">
        <v>0</v>
      </c>
      <c r="O2875">
        <v>8</v>
      </c>
      <c r="P2875" t="b">
        <v>0</v>
      </c>
      <c r="Q2875" s="8">
        <f t="shared" si="223"/>
        <v>0.38119999999999998</v>
      </c>
      <c r="R2875" s="10">
        <f t="shared" si="224"/>
        <v>119.125</v>
      </c>
      <c r="S2875" t="s">
        <v>8271</v>
      </c>
      <c r="T2875" t="s">
        <v>8318</v>
      </c>
      <c r="U2875" t="s">
        <v>8319</v>
      </c>
    </row>
    <row r="2876" spans="1:21" ht="43.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s="6">
        <f t="shared" si="220"/>
        <v>42722.511412037034</v>
      </c>
      <c r="L2876" s="6">
        <f t="shared" si="221"/>
        <v>42752.511412037034</v>
      </c>
      <c r="M2876" s="15">
        <f t="shared" si="222"/>
        <v>2016</v>
      </c>
      <c r="N2876" t="b">
        <v>0</v>
      </c>
      <c r="O2876">
        <v>3</v>
      </c>
      <c r="P2876" t="b">
        <v>0</v>
      </c>
      <c r="Q2876" s="8">
        <f t="shared" si="223"/>
        <v>5.4199999999999998E-2</v>
      </c>
      <c r="R2876" s="10">
        <f t="shared" si="224"/>
        <v>90.333333333333329</v>
      </c>
      <c r="S2876" t="s">
        <v>8271</v>
      </c>
      <c r="T2876" t="s">
        <v>8318</v>
      </c>
      <c r="U2876" t="s">
        <v>8319</v>
      </c>
    </row>
    <row r="2877" spans="1:21" ht="43.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s="6">
        <f t="shared" si="220"/>
        <v>42464.795057870368</v>
      </c>
      <c r="L2877" s="6">
        <f t="shared" si="221"/>
        <v>42494.795057870368</v>
      </c>
      <c r="M2877" s="15">
        <f t="shared" si="222"/>
        <v>2016</v>
      </c>
      <c r="N2877" t="b">
        <v>0</v>
      </c>
      <c r="O2877">
        <v>3</v>
      </c>
      <c r="P2877" t="b">
        <v>0</v>
      </c>
      <c r="Q2877" s="8">
        <f t="shared" si="223"/>
        <v>3.5E-4</v>
      </c>
      <c r="R2877" s="10">
        <f t="shared" si="224"/>
        <v>2.3333333333333335</v>
      </c>
      <c r="S2877" t="s">
        <v>8271</v>
      </c>
      <c r="T2877" t="s">
        <v>8318</v>
      </c>
      <c r="U2877" t="s">
        <v>8319</v>
      </c>
    </row>
    <row r="2878" spans="1:21" ht="43.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s="6">
        <f t="shared" si="220"/>
        <v>42171.410636574066</v>
      </c>
      <c r="L2878" s="6">
        <f t="shared" si="221"/>
        <v>42201.410636574066</v>
      </c>
      <c r="M2878" s="15">
        <f t="shared" si="222"/>
        <v>2015</v>
      </c>
      <c r="N2878" t="b">
        <v>0</v>
      </c>
      <c r="O2878">
        <v>0</v>
      </c>
      <c r="P2878" t="b">
        <v>0</v>
      </c>
      <c r="Q2878" s="8">
        <f t="shared" si="223"/>
        <v>0</v>
      </c>
      <c r="R2878" s="10">
        <f t="shared" si="224"/>
        <v>0</v>
      </c>
      <c r="S2878" t="s">
        <v>8271</v>
      </c>
      <c r="T2878" t="s">
        <v>8318</v>
      </c>
      <c r="U2878" t="s">
        <v>8319</v>
      </c>
    </row>
    <row r="2879" spans="1:21" ht="43.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s="6">
        <f t="shared" si="220"/>
        <v>42672.621805555558</v>
      </c>
      <c r="L2879" s="6">
        <f t="shared" si="221"/>
        <v>42704.374999999993</v>
      </c>
      <c r="M2879" s="15">
        <f t="shared" si="222"/>
        <v>2016</v>
      </c>
      <c r="N2879" t="b">
        <v>0</v>
      </c>
      <c r="O2879">
        <v>6</v>
      </c>
      <c r="P2879" t="b">
        <v>0</v>
      </c>
      <c r="Q2879" s="8">
        <f t="shared" si="223"/>
        <v>0.10833333333333334</v>
      </c>
      <c r="R2879" s="10">
        <f t="shared" si="224"/>
        <v>108.33333333333333</v>
      </c>
      <c r="S2879" t="s">
        <v>8271</v>
      </c>
      <c r="T2879" t="s">
        <v>8318</v>
      </c>
      <c r="U2879" t="s">
        <v>8319</v>
      </c>
    </row>
    <row r="2880" spans="1:21" ht="43.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s="6">
        <f t="shared" si="220"/>
        <v>42128.282349537032</v>
      </c>
      <c r="L2880" s="6">
        <f t="shared" si="221"/>
        <v>42188.282349537032</v>
      </c>
      <c r="M2880" s="15">
        <f t="shared" si="222"/>
        <v>2015</v>
      </c>
      <c r="N2880" t="b">
        <v>0</v>
      </c>
      <c r="O2880">
        <v>4</v>
      </c>
      <c r="P2880" t="b">
        <v>0</v>
      </c>
      <c r="Q2880" s="8">
        <f t="shared" si="223"/>
        <v>2.1000000000000001E-2</v>
      </c>
      <c r="R2880" s="10">
        <f t="shared" si="224"/>
        <v>15.75</v>
      </c>
      <c r="S2880" t="s">
        <v>8271</v>
      </c>
      <c r="T2880" t="s">
        <v>8318</v>
      </c>
      <c r="U2880" t="s">
        <v>8319</v>
      </c>
    </row>
    <row r="2881" spans="1:21" ht="43.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s="6">
        <f t="shared" si="220"/>
        <v>42359.391909722217</v>
      </c>
      <c r="L2881" s="6">
        <f t="shared" si="221"/>
        <v>42389.391909722217</v>
      </c>
      <c r="M2881" s="15">
        <f t="shared" si="222"/>
        <v>2015</v>
      </c>
      <c r="N2881" t="b">
        <v>0</v>
      </c>
      <c r="O2881">
        <v>1</v>
      </c>
      <c r="P2881" t="b">
        <v>0</v>
      </c>
      <c r="Q2881" s="8">
        <f t="shared" si="223"/>
        <v>2.5892857142857141E-3</v>
      </c>
      <c r="R2881" s="10">
        <f t="shared" si="224"/>
        <v>29</v>
      </c>
      <c r="S2881" t="s">
        <v>8271</v>
      </c>
      <c r="T2881" t="s">
        <v>8318</v>
      </c>
      <c r="U2881" t="s">
        <v>8319</v>
      </c>
    </row>
    <row r="2882" spans="1:21" ht="43.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s="6">
        <f t="shared" si="220"/>
        <v>42192.57236111111</v>
      </c>
      <c r="L2882" s="6">
        <f t="shared" si="221"/>
        <v>42236.378472222219</v>
      </c>
      <c r="M2882" s="15">
        <f t="shared" si="222"/>
        <v>2015</v>
      </c>
      <c r="N2882" t="b">
        <v>0</v>
      </c>
      <c r="O2882">
        <v>29</v>
      </c>
      <c r="P2882" t="b">
        <v>0</v>
      </c>
      <c r="Q2882" s="8">
        <f t="shared" si="223"/>
        <v>0.23333333333333334</v>
      </c>
      <c r="R2882" s="10">
        <f t="shared" si="224"/>
        <v>96.551724137931032</v>
      </c>
      <c r="S2882" t="s">
        <v>8271</v>
      </c>
      <c r="T2882" t="s">
        <v>8318</v>
      </c>
      <c r="U2882" t="s">
        <v>8319</v>
      </c>
    </row>
    <row r="2883" spans="1:21" ht="43.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s="6">
        <f t="shared" ref="K2883:K2946" si="225">(J2883/86400)+25569+(-8/24)</f>
        <v>41916.264305555553</v>
      </c>
      <c r="L2883" s="6">
        <f t="shared" ref="L2883:L2946" si="226">(I2883/86400)+25569+(-8/24)</f>
        <v>41976.305972222217</v>
      </c>
      <c r="M2883" s="15">
        <f t="shared" ref="M2883:M2946" si="227">YEAR(K2883)</f>
        <v>2014</v>
      </c>
      <c r="N2883" t="b">
        <v>0</v>
      </c>
      <c r="O2883">
        <v>0</v>
      </c>
      <c r="P2883" t="b">
        <v>0</v>
      </c>
      <c r="Q2883" s="8">
        <f t="shared" ref="Q2883:Q2946" si="228">E2883/D2883</f>
        <v>0</v>
      </c>
      <c r="R2883" s="10">
        <f t="shared" ref="R2883:R2946" si="229">IFERROR(E2883/O2883,0)</f>
        <v>0</v>
      </c>
      <c r="S2883" t="s">
        <v>8271</v>
      </c>
      <c r="T2883" t="s">
        <v>8318</v>
      </c>
      <c r="U2883" t="s">
        <v>8319</v>
      </c>
    </row>
    <row r="2884" spans="1:21" ht="58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s="6">
        <f t="shared" si="225"/>
        <v>42461.262939814813</v>
      </c>
      <c r="L2884" s="6">
        <f t="shared" si="226"/>
        <v>42491.262939814813</v>
      </c>
      <c r="M2884" s="15">
        <f t="shared" si="227"/>
        <v>2016</v>
      </c>
      <c r="N2884" t="b">
        <v>0</v>
      </c>
      <c r="O2884">
        <v>4</v>
      </c>
      <c r="P2884" t="b">
        <v>0</v>
      </c>
      <c r="Q2884" s="8">
        <f t="shared" si="228"/>
        <v>0.33600000000000002</v>
      </c>
      <c r="R2884" s="10">
        <f t="shared" si="229"/>
        <v>63</v>
      </c>
      <c r="S2884" t="s">
        <v>8271</v>
      </c>
      <c r="T2884" t="s">
        <v>8318</v>
      </c>
      <c r="U2884" t="s">
        <v>8319</v>
      </c>
    </row>
    <row r="2885" spans="1:21" ht="58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s="6">
        <f t="shared" si="225"/>
        <v>42370.569872685184</v>
      </c>
      <c r="L2885" s="6">
        <f t="shared" si="226"/>
        <v>42405.874305555553</v>
      </c>
      <c r="M2885" s="15">
        <f t="shared" si="227"/>
        <v>2016</v>
      </c>
      <c r="N2885" t="b">
        <v>0</v>
      </c>
      <c r="O2885">
        <v>5</v>
      </c>
      <c r="P2885" t="b">
        <v>0</v>
      </c>
      <c r="Q2885" s="8">
        <f t="shared" si="228"/>
        <v>0.1908</v>
      </c>
      <c r="R2885" s="10">
        <f t="shared" si="229"/>
        <v>381.6</v>
      </c>
      <c r="S2885" t="s">
        <v>8271</v>
      </c>
      <c r="T2885" t="s">
        <v>8318</v>
      </c>
      <c r="U2885" t="s">
        <v>8319</v>
      </c>
    </row>
    <row r="2886" spans="1:21" ht="29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s="6">
        <f t="shared" si="225"/>
        <v>41948.393923611111</v>
      </c>
      <c r="L2886" s="6">
        <f t="shared" si="226"/>
        <v>41978.393923611111</v>
      </c>
      <c r="M2886" s="15">
        <f t="shared" si="227"/>
        <v>2014</v>
      </c>
      <c r="N2886" t="b">
        <v>0</v>
      </c>
      <c r="O2886">
        <v>4</v>
      </c>
      <c r="P2886" t="b">
        <v>0</v>
      </c>
      <c r="Q2886" s="8">
        <f t="shared" si="228"/>
        <v>4.1111111111111114E-3</v>
      </c>
      <c r="R2886" s="10">
        <f t="shared" si="229"/>
        <v>46.25</v>
      </c>
      <c r="S2886" t="s">
        <v>8271</v>
      </c>
      <c r="T2886" t="s">
        <v>8318</v>
      </c>
      <c r="U2886" t="s">
        <v>8319</v>
      </c>
    </row>
    <row r="2887" spans="1:21" ht="29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s="6">
        <f t="shared" si="225"/>
        <v>42046.743067129624</v>
      </c>
      <c r="L2887" s="6">
        <f t="shared" si="226"/>
        <v>42076.70140046296</v>
      </c>
      <c r="M2887" s="15">
        <f t="shared" si="227"/>
        <v>2015</v>
      </c>
      <c r="N2887" t="b">
        <v>0</v>
      </c>
      <c r="O2887">
        <v>5</v>
      </c>
      <c r="P2887" t="b">
        <v>0</v>
      </c>
      <c r="Q2887" s="8">
        <f t="shared" si="228"/>
        <v>0.32500000000000001</v>
      </c>
      <c r="R2887" s="10">
        <f t="shared" si="229"/>
        <v>26</v>
      </c>
      <c r="S2887" t="s">
        <v>8271</v>
      </c>
      <c r="T2887" t="s">
        <v>8318</v>
      </c>
      <c r="U2887" t="s">
        <v>8319</v>
      </c>
    </row>
    <row r="2888" spans="1:21" ht="43.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s="6">
        <f t="shared" si="225"/>
        <v>42261.299583333333</v>
      </c>
      <c r="L2888" s="6">
        <f t="shared" si="226"/>
        <v>42265.832638888889</v>
      </c>
      <c r="M2888" s="15">
        <f t="shared" si="227"/>
        <v>2015</v>
      </c>
      <c r="N2888" t="b">
        <v>0</v>
      </c>
      <c r="O2888">
        <v>1</v>
      </c>
      <c r="P2888" t="b">
        <v>0</v>
      </c>
      <c r="Q2888" s="8">
        <f t="shared" si="228"/>
        <v>0.05</v>
      </c>
      <c r="R2888" s="10">
        <f t="shared" si="229"/>
        <v>10</v>
      </c>
      <c r="S2888" t="s">
        <v>8271</v>
      </c>
      <c r="T2888" t="s">
        <v>8318</v>
      </c>
      <c r="U2888" t="s">
        <v>8319</v>
      </c>
    </row>
    <row r="2889" spans="1:21" ht="43.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s="6">
        <f t="shared" si="225"/>
        <v>41985.094027777777</v>
      </c>
      <c r="L2889" s="6">
        <f t="shared" si="226"/>
        <v>42015.094027777777</v>
      </c>
      <c r="M2889" s="15">
        <f t="shared" si="227"/>
        <v>2014</v>
      </c>
      <c r="N2889" t="b">
        <v>0</v>
      </c>
      <c r="O2889">
        <v>1</v>
      </c>
      <c r="P2889" t="b">
        <v>0</v>
      </c>
      <c r="Q2889" s="8">
        <f t="shared" si="228"/>
        <v>1.6666666666666668E-3</v>
      </c>
      <c r="R2889" s="10">
        <f t="shared" si="229"/>
        <v>5</v>
      </c>
      <c r="S2889" t="s">
        <v>8271</v>
      </c>
      <c r="T2889" t="s">
        <v>8318</v>
      </c>
      <c r="U2889" t="s">
        <v>8319</v>
      </c>
    </row>
    <row r="2890" spans="1:21" ht="43.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s="6">
        <f t="shared" si="225"/>
        <v>41922.201851851853</v>
      </c>
      <c r="L2890" s="6">
        <f t="shared" si="226"/>
        <v>41929.874305555553</v>
      </c>
      <c r="M2890" s="15">
        <f t="shared" si="227"/>
        <v>2014</v>
      </c>
      <c r="N2890" t="b">
        <v>0</v>
      </c>
      <c r="O2890">
        <v>0</v>
      </c>
      <c r="P2890" t="b">
        <v>0</v>
      </c>
      <c r="Q2890" s="8">
        <f t="shared" si="228"/>
        <v>0</v>
      </c>
      <c r="R2890" s="10">
        <f t="shared" si="229"/>
        <v>0</v>
      </c>
      <c r="S2890" t="s">
        <v>8271</v>
      </c>
      <c r="T2890" t="s">
        <v>8318</v>
      </c>
      <c r="U2890" t="s">
        <v>8319</v>
      </c>
    </row>
    <row r="2891" spans="1:21" ht="43.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s="6">
        <f t="shared" si="225"/>
        <v>41850.529918981476</v>
      </c>
      <c r="L2891" s="6">
        <f t="shared" si="226"/>
        <v>41880.529918981476</v>
      </c>
      <c r="M2891" s="15">
        <f t="shared" si="227"/>
        <v>2014</v>
      </c>
      <c r="N2891" t="b">
        <v>0</v>
      </c>
      <c r="O2891">
        <v>14</v>
      </c>
      <c r="P2891" t="b">
        <v>0</v>
      </c>
      <c r="Q2891" s="8">
        <f t="shared" si="228"/>
        <v>0.38066666666666665</v>
      </c>
      <c r="R2891" s="10">
        <f t="shared" si="229"/>
        <v>81.571428571428569</v>
      </c>
      <c r="S2891" t="s">
        <v>8271</v>
      </c>
      <c r="T2891" t="s">
        <v>8318</v>
      </c>
      <c r="U2891" t="s">
        <v>8319</v>
      </c>
    </row>
    <row r="2892" spans="1:21" ht="43.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s="6">
        <f t="shared" si="225"/>
        <v>41831.409629629627</v>
      </c>
      <c r="L2892" s="6">
        <f t="shared" si="226"/>
        <v>41859.791666666664</v>
      </c>
      <c r="M2892" s="15">
        <f t="shared" si="227"/>
        <v>2014</v>
      </c>
      <c r="N2892" t="b">
        <v>0</v>
      </c>
      <c r="O2892">
        <v>3</v>
      </c>
      <c r="P2892" t="b">
        <v>0</v>
      </c>
      <c r="Q2892" s="8">
        <f t="shared" si="228"/>
        <v>1.0500000000000001E-2</v>
      </c>
      <c r="R2892" s="10">
        <f t="shared" si="229"/>
        <v>7</v>
      </c>
      <c r="S2892" t="s">
        <v>8271</v>
      </c>
      <c r="T2892" t="s">
        <v>8318</v>
      </c>
      <c r="U2892" t="s">
        <v>8319</v>
      </c>
    </row>
    <row r="2893" spans="1:21" ht="43.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s="6">
        <f t="shared" si="225"/>
        <v>42415.550092592595</v>
      </c>
      <c r="L2893" s="6">
        <f t="shared" si="226"/>
        <v>42475.508425925924</v>
      </c>
      <c r="M2893" s="15">
        <f t="shared" si="227"/>
        <v>2016</v>
      </c>
      <c r="N2893" t="b">
        <v>0</v>
      </c>
      <c r="O2893">
        <v>10</v>
      </c>
      <c r="P2893" t="b">
        <v>0</v>
      </c>
      <c r="Q2893" s="8">
        <f t="shared" si="228"/>
        <v>2.7300000000000001E-2</v>
      </c>
      <c r="R2893" s="10">
        <f t="shared" si="229"/>
        <v>27.3</v>
      </c>
      <c r="S2893" t="s">
        <v>8271</v>
      </c>
      <c r="T2893" t="s">
        <v>8318</v>
      </c>
      <c r="U2893" t="s">
        <v>8319</v>
      </c>
    </row>
    <row r="2894" spans="1:21" ht="43.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s="6">
        <f t="shared" si="225"/>
        <v>41869.380833333329</v>
      </c>
      <c r="L2894" s="6">
        <f t="shared" si="226"/>
        <v>41876.541666666664</v>
      </c>
      <c r="M2894" s="15">
        <f t="shared" si="227"/>
        <v>2014</v>
      </c>
      <c r="N2894" t="b">
        <v>0</v>
      </c>
      <c r="O2894">
        <v>17</v>
      </c>
      <c r="P2894" t="b">
        <v>0</v>
      </c>
      <c r="Q2894" s="8">
        <f t="shared" si="228"/>
        <v>9.0909090909090912E-2</v>
      </c>
      <c r="R2894" s="10">
        <f t="shared" si="229"/>
        <v>29.411764705882351</v>
      </c>
      <c r="S2894" t="s">
        <v>8271</v>
      </c>
      <c r="T2894" t="s">
        <v>8318</v>
      </c>
      <c r="U2894" t="s">
        <v>8319</v>
      </c>
    </row>
    <row r="2895" spans="1:21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s="6">
        <f t="shared" si="225"/>
        <v>41953.439756944441</v>
      </c>
      <c r="L2895" s="6">
        <f t="shared" si="226"/>
        <v>42012.749999999993</v>
      </c>
      <c r="M2895" s="15">
        <f t="shared" si="227"/>
        <v>2014</v>
      </c>
      <c r="N2895" t="b">
        <v>0</v>
      </c>
      <c r="O2895">
        <v>2</v>
      </c>
      <c r="P2895" t="b">
        <v>0</v>
      </c>
      <c r="Q2895" s="8">
        <f t="shared" si="228"/>
        <v>5.0000000000000001E-3</v>
      </c>
      <c r="R2895" s="10">
        <f t="shared" si="229"/>
        <v>12.5</v>
      </c>
      <c r="S2895" t="s">
        <v>8271</v>
      </c>
      <c r="T2895" t="s">
        <v>8318</v>
      </c>
      <c r="U2895" t="s">
        <v>8319</v>
      </c>
    </row>
    <row r="2896" spans="1:21" ht="29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s="6">
        <f t="shared" si="225"/>
        <v>42037.652951388889</v>
      </c>
      <c r="L2896" s="6">
        <f t="shared" si="226"/>
        <v>42097.611284722218</v>
      </c>
      <c r="M2896" s="15">
        <f t="shared" si="227"/>
        <v>2015</v>
      </c>
      <c r="N2896" t="b">
        <v>0</v>
      </c>
      <c r="O2896">
        <v>0</v>
      </c>
      <c r="P2896" t="b">
        <v>0</v>
      </c>
      <c r="Q2896" s="8">
        <f t="shared" si="228"/>
        <v>0</v>
      </c>
      <c r="R2896" s="10">
        <f t="shared" si="229"/>
        <v>0</v>
      </c>
      <c r="S2896" t="s">
        <v>8271</v>
      </c>
      <c r="T2896" t="s">
        <v>8318</v>
      </c>
      <c r="U2896" t="s">
        <v>8319</v>
      </c>
    </row>
    <row r="2897" spans="1:21" ht="43.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s="6">
        <f t="shared" si="225"/>
        <v>41811.222129629627</v>
      </c>
      <c r="L2897" s="6">
        <f t="shared" si="226"/>
        <v>41812.541666666664</v>
      </c>
      <c r="M2897" s="15">
        <f t="shared" si="227"/>
        <v>2014</v>
      </c>
      <c r="N2897" t="b">
        <v>0</v>
      </c>
      <c r="O2897">
        <v>4</v>
      </c>
      <c r="P2897" t="b">
        <v>0</v>
      </c>
      <c r="Q2897" s="8">
        <f t="shared" si="228"/>
        <v>4.5999999999999999E-2</v>
      </c>
      <c r="R2897" s="10">
        <f t="shared" si="229"/>
        <v>5.75</v>
      </c>
      <c r="S2897" t="s">
        <v>8271</v>
      </c>
      <c r="T2897" t="s">
        <v>8318</v>
      </c>
      <c r="U2897" t="s">
        <v>8319</v>
      </c>
    </row>
    <row r="2898" spans="1:21" ht="43.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s="6">
        <f t="shared" si="225"/>
        <v>42701.575474537036</v>
      </c>
      <c r="L2898" s="6">
        <f t="shared" si="226"/>
        <v>42715.916666666664</v>
      </c>
      <c r="M2898" s="15">
        <f t="shared" si="227"/>
        <v>2016</v>
      </c>
      <c r="N2898" t="b">
        <v>0</v>
      </c>
      <c r="O2898">
        <v>12</v>
      </c>
      <c r="P2898" t="b">
        <v>0</v>
      </c>
      <c r="Q2898" s="8">
        <f t="shared" si="228"/>
        <v>0.20833333333333334</v>
      </c>
      <c r="R2898" s="10">
        <f t="shared" si="229"/>
        <v>52.083333333333336</v>
      </c>
      <c r="S2898" t="s">
        <v>8271</v>
      </c>
      <c r="T2898" t="s">
        <v>8318</v>
      </c>
      <c r="U2898" t="s">
        <v>8319</v>
      </c>
    </row>
    <row r="2899" spans="1:21" ht="43.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s="6">
        <f t="shared" si="225"/>
        <v>42258.313171296293</v>
      </c>
      <c r="L2899" s="6">
        <f t="shared" si="226"/>
        <v>42288.311863425923</v>
      </c>
      <c r="M2899" s="15">
        <f t="shared" si="227"/>
        <v>2015</v>
      </c>
      <c r="N2899" t="b">
        <v>0</v>
      </c>
      <c r="O2899">
        <v>3</v>
      </c>
      <c r="P2899" t="b">
        <v>0</v>
      </c>
      <c r="Q2899" s="8">
        <f t="shared" si="228"/>
        <v>4.583333333333333E-2</v>
      </c>
      <c r="R2899" s="10">
        <f t="shared" si="229"/>
        <v>183.33333333333334</v>
      </c>
      <c r="S2899" t="s">
        <v>8271</v>
      </c>
      <c r="T2899" t="s">
        <v>8318</v>
      </c>
      <c r="U2899" t="s">
        <v>8319</v>
      </c>
    </row>
    <row r="2900" spans="1:21" ht="43.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s="6">
        <f t="shared" si="225"/>
        <v>42278.331631944442</v>
      </c>
      <c r="L2900" s="6">
        <f t="shared" si="226"/>
        <v>42308.331631944442</v>
      </c>
      <c r="M2900" s="15">
        <f t="shared" si="227"/>
        <v>2015</v>
      </c>
      <c r="N2900" t="b">
        <v>0</v>
      </c>
      <c r="O2900">
        <v>12</v>
      </c>
      <c r="P2900" t="b">
        <v>0</v>
      </c>
      <c r="Q2900" s="8">
        <f t="shared" si="228"/>
        <v>4.2133333333333335E-2</v>
      </c>
      <c r="R2900" s="10">
        <f t="shared" si="229"/>
        <v>26.333333333333332</v>
      </c>
      <c r="S2900" t="s">
        <v>8271</v>
      </c>
      <c r="T2900" t="s">
        <v>8318</v>
      </c>
      <c r="U2900" t="s">
        <v>8319</v>
      </c>
    </row>
    <row r="2901" spans="1:21" ht="43.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s="6">
        <f t="shared" si="225"/>
        <v>42514.744884259257</v>
      </c>
      <c r="L2901" s="6">
        <f t="shared" si="226"/>
        <v>42574.744884259257</v>
      </c>
      <c r="M2901" s="15">
        <f t="shared" si="227"/>
        <v>2016</v>
      </c>
      <c r="N2901" t="b">
        <v>0</v>
      </c>
      <c r="O2901">
        <v>0</v>
      </c>
      <c r="P2901" t="b">
        <v>0</v>
      </c>
      <c r="Q2901" s="8">
        <f t="shared" si="228"/>
        <v>0</v>
      </c>
      <c r="R2901" s="10">
        <f t="shared" si="229"/>
        <v>0</v>
      </c>
      <c r="S2901" t="s">
        <v>8271</v>
      </c>
      <c r="T2901" t="s">
        <v>8318</v>
      </c>
      <c r="U2901" t="s">
        <v>8319</v>
      </c>
    </row>
    <row r="2902" spans="1:21" ht="58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s="6">
        <f t="shared" si="225"/>
        <v>41829.900833333333</v>
      </c>
      <c r="L2902" s="6">
        <f t="shared" si="226"/>
        <v>41859.900833333333</v>
      </c>
      <c r="M2902" s="15">
        <f t="shared" si="227"/>
        <v>2014</v>
      </c>
      <c r="N2902" t="b">
        <v>0</v>
      </c>
      <c r="O2902">
        <v>7</v>
      </c>
      <c r="P2902" t="b">
        <v>0</v>
      </c>
      <c r="Q2902" s="8">
        <f t="shared" si="228"/>
        <v>0.61909090909090914</v>
      </c>
      <c r="R2902" s="10">
        <f t="shared" si="229"/>
        <v>486.42857142857144</v>
      </c>
      <c r="S2902" t="s">
        <v>8271</v>
      </c>
      <c r="T2902" t="s">
        <v>8318</v>
      </c>
      <c r="U2902" t="s">
        <v>8319</v>
      </c>
    </row>
    <row r="2903" spans="1:21" ht="43.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s="6">
        <f t="shared" si="225"/>
        <v>41982.571053240739</v>
      </c>
      <c r="L2903" s="6">
        <f t="shared" si="226"/>
        <v>42042.571053240739</v>
      </c>
      <c r="M2903" s="15">
        <f t="shared" si="227"/>
        <v>2014</v>
      </c>
      <c r="N2903" t="b">
        <v>0</v>
      </c>
      <c r="O2903">
        <v>2</v>
      </c>
      <c r="P2903" t="b">
        <v>0</v>
      </c>
      <c r="Q2903" s="8">
        <f t="shared" si="228"/>
        <v>8.0000000000000002E-3</v>
      </c>
      <c r="R2903" s="10">
        <f t="shared" si="229"/>
        <v>3</v>
      </c>
      <c r="S2903" t="s">
        <v>8271</v>
      </c>
      <c r="T2903" t="s">
        <v>8318</v>
      </c>
      <c r="U2903" t="s">
        <v>8319</v>
      </c>
    </row>
    <row r="2904" spans="1:21" ht="43.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s="6">
        <f t="shared" si="225"/>
        <v>42210.106435185182</v>
      </c>
      <c r="L2904" s="6">
        <f t="shared" si="226"/>
        <v>42240.106435185182</v>
      </c>
      <c r="M2904" s="15">
        <f t="shared" si="227"/>
        <v>2015</v>
      </c>
      <c r="N2904" t="b">
        <v>0</v>
      </c>
      <c r="O2904">
        <v>1</v>
      </c>
      <c r="P2904" t="b">
        <v>0</v>
      </c>
      <c r="Q2904" s="8">
        <f t="shared" si="228"/>
        <v>1.6666666666666666E-4</v>
      </c>
      <c r="R2904" s="10">
        <f t="shared" si="229"/>
        <v>25</v>
      </c>
      <c r="S2904" t="s">
        <v>8271</v>
      </c>
      <c r="T2904" t="s">
        <v>8318</v>
      </c>
      <c r="U2904" t="s">
        <v>8319</v>
      </c>
    </row>
    <row r="2905" spans="1:21" ht="43.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s="6">
        <f t="shared" si="225"/>
        <v>42195.83354166666</v>
      </c>
      <c r="L2905" s="6">
        <f t="shared" si="226"/>
        <v>42255.83354166666</v>
      </c>
      <c r="M2905" s="15">
        <f t="shared" si="227"/>
        <v>2015</v>
      </c>
      <c r="N2905" t="b">
        <v>0</v>
      </c>
      <c r="O2905">
        <v>4</v>
      </c>
      <c r="P2905" t="b">
        <v>0</v>
      </c>
      <c r="Q2905" s="8">
        <f t="shared" si="228"/>
        <v>7.7999999999999996E-3</v>
      </c>
      <c r="R2905" s="10">
        <f t="shared" si="229"/>
        <v>9.75</v>
      </c>
      <c r="S2905" t="s">
        <v>8271</v>
      </c>
      <c r="T2905" t="s">
        <v>8318</v>
      </c>
      <c r="U2905" t="s">
        <v>8319</v>
      </c>
    </row>
    <row r="2906" spans="1:21" ht="43.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s="6">
        <f t="shared" si="225"/>
        <v>41940.634618055556</v>
      </c>
      <c r="L2906" s="6">
        <f t="shared" si="226"/>
        <v>41952.166666666664</v>
      </c>
      <c r="M2906" s="15">
        <f t="shared" si="227"/>
        <v>2014</v>
      </c>
      <c r="N2906" t="b">
        <v>0</v>
      </c>
      <c r="O2906">
        <v>4</v>
      </c>
      <c r="P2906" t="b">
        <v>0</v>
      </c>
      <c r="Q2906" s="8">
        <f t="shared" si="228"/>
        <v>0.05</v>
      </c>
      <c r="R2906" s="10">
        <f t="shared" si="229"/>
        <v>18.75</v>
      </c>
      <c r="S2906" t="s">
        <v>8271</v>
      </c>
      <c r="T2906" t="s">
        <v>8318</v>
      </c>
      <c r="U2906" t="s">
        <v>8319</v>
      </c>
    </row>
    <row r="2907" spans="1:21" ht="43.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s="6">
        <f t="shared" si="225"/>
        <v>42605.723530092589</v>
      </c>
      <c r="L2907" s="6">
        <f t="shared" si="226"/>
        <v>42619.723530092589</v>
      </c>
      <c r="M2907" s="15">
        <f t="shared" si="227"/>
        <v>2016</v>
      </c>
      <c r="N2907" t="b">
        <v>0</v>
      </c>
      <c r="O2907">
        <v>17</v>
      </c>
      <c r="P2907" t="b">
        <v>0</v>
      </c>
      <c r="Q2907" s="8">
        <f t="shared" si="228"/>
        <v>0.17771428571428571</v>
      </c>
      <c r="R2907" s="10">
        <f t="shared" si="229"/>
        <v>36.588235294117645</v>
      </c>
      <c r="S2907" t="s">
        <v>8271</v>
      </c>
      <c r="T2907" t="s">
        <v>8318</v>
      </c>
      <c r="U2907" t="s">
        <v>8319</v>
      </c>
    </row>
    <row r="2908" spans="1:21" ht="58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s="6">
        <f t="shared" si="225"/>
        <v>42199.315578703703</v>
      </c>
      <c r="L2908" s="6">
        <f t="shared" si="226"/>
        <v>42216.708333333336</v>
      </c>
      <c r="M2908" s="15">
        <f t="shared" si="227"/>
        <v>2015</v>
      </c>
      <c r="N2908" t="b">
        <v>0</v>
      </c>
      <c r="O2908">
        <v>7</v>
      </c>
      <c r="P2908" t="b">
        <v>0</v>
      </c>
      <c r="Q2908" s="8">
        <f t="shared" si="228"/>
        <v>9.4166666666666662E-2</v>
      </c>
      <c r="R2908" s="10">
        <f t="shared" si="229"/>
        <v>80.714285714285708</v>
      </c>
      <c r="S2908" t="s">
        <v>8271</v>
      </c>
      <c r="T2908" t="s">
        <v>8318</v>
      </c>
      <c r="U2908" t="s">
        <v>8319</v>
      </c>
    </row>
    <row r="2909" spans="1:21" ht="43.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s="6">
        <f t="shared" si="225"/>
        <v>42444.544409722221</v>
      </c>
      <c r="L2909" s="6">
        <f t="shared" si="226"/>
        <v>42504.544409722221</v>
      </c>
      <c r="M2909" s="15">
        <f t="shared" si="227"/>
        <v>2016</v>
      </c>
      <c r="N2909" t="b">
        <v>0</v>
      </c>
      <c r="O2909">
        <v>2</v>
      </c>
      <c r="P2909" t="b">
        <v>0</v>
      </c>
      <c r="Q2909" s="8">
        <f t="shared" si="228"/>
        <v>8.0000000000000004E-4</v>
      </c>
      <c r="R2909" s="10">
        <f t="shared" si="229"/>
        <v>1</v>
      </c>
      <c r="S2909" t="s">
        <v>8271</v>
      </c>
      <c r="T2909" t="s">
        <v>8318</v>
      </c>
      <c r="U2909" t="s">
        <v>8319</v>
      </c>
    </row>
    <row r="2910" spans="1:21" ht="58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s="6">
        <f t="shared" si="225"/>
        <v>42499.398368055554</v>
      </c>
      <c r="L2910" s="6">
        <f t="shared" si="226"/>
        <v>42529.398368055554</v>
      </c>
      <c r="M2910" s="15">
        <f t="shared" si="227"/>
        <v>2016</v>
      </c>
      <c r="N2910" t="b">
        <v>0</v>
      </c>
      <c r="O2910">
        <v>5</v>
      </c>
      <c r="P2910" t="b">
        <v>0</v>
      </c>
      <c r="Q2910" s="8">
        <f t="shared" si="228"/>
        <v>2.75E-2</v>
      </c>
      <c r="R2910" s="10">
        <f t="shared" si="229"/>
        <v>52.8</v>
      </c>
      <c r="S2910" t="s">
        <v>8271</v>
      </c>
      <c r="T2910" t="s">
        <v>8318</v>
      </c>
      <c r="U2910" t="s">
        <v>8319</v>
      </c>
    </row>
    <row r="2911" spans="1:21" ht="58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s="6">
        <f t="shared" si="225"/>
        <v>41928.932881944442</v>
      </c>
      <c r="L2911" s="6">
        <f t="shared" si="226"/>
        <v>41968.490277777775</v>
      </c>
      <c r="M2911" s="15">
        <f t="shared" si="227"/>
        <v>2014</v>
      </c>
      <c r="N2911" t="b">
        <v>0</v>
      </c>
      <c r="O2911">
        <v>1</v>
      </c>
      <c r="P2911" t="b">
        <v>0</v>
      </c>
      <c r="Q2911" s="8">
        <f t="shared" si="228"/>
        <v>1.1111111111111112E-4</v>
      </c>
      <c r="R2911" s="10">
        <f t="shared" si="229"/>
        <v>20</v>
      </c>
      <c r="S2911" t="s">
        <v>8271</v>
      </c>
      <c r="T2911" t="s">
        <v>8318</v>
      </c>
      <c r="U2911" t="s">
        <v>8319</v>
      </c>
    </row>
    <row r="2912" spans="1:21" ht="43.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s="6">
        <f t="shared" si="225"/>
        <v>42107.507951388885</v>
      </c>
      <c r="L2912" s="6">
        <f t="shared" si="226"/>
        <v>42167.507951388885</v>
      </c>
      <c r="M2912" s="15">
        <f t="shared" si="227"/>
        <v>2015</v>
      </c>
      <c r="N2912" t="b">
        <v>0</v>
      </c>
      <c r="O2912">
        <v>1</v>
      </c>
      <c r="P2912" t="b">
        <v>0</v>
      </c>
      <c r="Q2912" s="8">
        <f t="shared" si="228"/>
        <v>3.3333333333333335E-5</v>
      </c>
      <c r="R2912" s="10">
        <f t="shared" si="229"/>
        <v>1</v>
      </c>
      <c r="S2912" t="s">
        <v>8271</v>
      </c>
      <c r="T2912" t="s">
        <v>8318</v>
      </c>
      <c r="U2912" t="s">
        <v>8319</v>
      </c>
    </row>
    <row r="2913" spans="1:21" ht="58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s="6">
        <f t="shared" si="225"/>
        <v>42142.435486111113</v>
      </c>
      <c r="L2913" s="6">
        <f t="shared" si="226"/>
        <v>42182.435486111113</v>
      </c>
      <c r="M2913" s="15">
        <f t="shared" si="227"/>
        <v>2015</v>
      </c>
      <c r="N2913" t="b">
        <v>0</v>
      </c>
      <c r="O2913">
        <v>14</v>
      </c>
      <c r="P2913" t="b">
        <v>0</v>
      </c>
      <c r="Q2913" s="8">
        <f t="shared" si="228"/>
        <v>0.36499999999999999</v>
      </c>
      <c r="R2913" s="10">
        <f t="shared" si="229"/>
        <v>46.928571428571431</v>
      </c>
      <c r="S2913" t="s">
        <v>8271</v>
      </c>
      <c r="T2913" t="s">
        <v>8318</v>
      </c>
      <c r="U2913" t="s">
        <v>8319</v>
      </c>
    </row>
    <row r="2914" spans="1:21" ht="43.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s="6">
        <f t="shared" si="225"/>
        <v>42353.798310185179</v>
      </c>
      <c r="L2914" s="6">
        <f t="shared" si="226"/>
        <v>42383.798310185179</v>
      </c>
      <c r="M2914" s="15">
        <f t="shared" si="227"/>
        <v>2015</v>
      </c>
      <c r="N2914" t="b">
        <v>0</v>
      </c>
      <c r="O2914">
        <v>26</v>
      </c>
      <c r="P2914" t="b">
        <v>0</v>
      </c>
      <c r="Q2914" s="8">
        <f t="shared" si="228"/>
        <v>0.14058171745152354</v>
      </c>
      <c r="R2914" s="10">
        <f t="shared" si="229"/>
        <v>78.07692307692308</v>
      </c>
      <c r="S2914" t="s">
        <v>8271</v>
      </c>
      <c r="T2914" t="s">
        <v>8318</v>
      </c>
      <c r="U2914" t="s">
        <v>8319</v>
      </c>
    </row>
    <row r="2915" spans="1:21" ht="43.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s="6">
        <f t="shared" si="225"/>
        <v>41828.589571759258</v>
      </c>
      <c r="L2915" s="6">
        <f t="shared" si="226"/>
        <v>41888.589571759258</v>
      </c>
      <c r="M2915" s="15">
        <f t="shared" si="227"/>
        <v>2014</v>
      </c>
      <c r="N2915" t="b">
        <v>0</v>
      </c>
      <c r="O2915">
        <v>2</v>
      </c>
      <c r="P2915" t="b">
        <v>0</v>
      </c>
      <c r="Q2915" s="8">
        <f t="shared" si="228"/>
        <v>2.0000000000000001E-4</v>
      </c>
      <c r="R2915" s="10">
        <f t="shared" si="229"/>
        <v>1</v>
      </c>
      <c r="S2915" t="s">
        <v>8271</v>
      </c>
      <c r="T2915" t="s">
        <v>8318</v>
      </c>
      <c r="U2915" t="s">
        <v>8319</v>
      </c>
    </row>
    <row r="2916" spans="1:21" ht="29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s="6">
        <f t="shared" si="225"/>
        <v>42017.574004629627</v>
      </c>
      <c r="L2916" s="6">
        <f t="shared" si="226"/>
        <v>42077.532337962963</v>
      </c>
      <c r="M2916" s="15">
        <f t="shared" si="227"/>
        <v>2015</v>
      </c>
      <c r="N2916" t="b">
        <v>0</v>
      </c>
      <c r="O2916">
        <v>1</v>
      </c>
      <c r="P2916" t="b">
        <v>0</v>
      </c>
      <c r="Q2916" s="8">
        <f t="shared" si="228"/>
        <v>4.0000000000000003E-5</v>
      </c>
      <c r="R2916" s="10">
        <f t="shared" si="229"/>
        <v>1</v>
      </c>
      <c r="S2916" t="s">
        <v>8271</v>
      </c>
      <c r="T2916" t="s">
        <v>8318</v>
      </c>
      <c r="U2916" t="s">
        <v>8319</v>
      </c>
    </row>
    <row r="2917" spans="1:21" ht="43.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s="6">
        <f t="shared" si="225"/>
        <v>42415.064699074072</v>
      </c>
      <c r="L2917" s="6">
        <f t="shared" si="226"/>
        <v>42445.0230324074</v>
      </c>
      <c r="M2917" s="15">
        <f t="shared" si="227"/>
        <v>2016</v>
      </c>
      <c r="N2917" t="b">
        <v>0</v>
      </c>
      <c r="O2917">
        <v>3</v>
      </c>
      <c r="P2917" t="b">
        <v>0</v>
      </c>
      <c r="Q2917" s="8">
        <f t="shared" si="228"/>
        <v>0.61099999999999999</v>
      </c>
      <c r="R2917" s="10">
        <f t="shared" si="229"/>
        <v>203.66666666666666</v>
      </c>
      <c r="S2917" t="s">
        <v>8271</v>
      </c>
      <c r="T2917" t="s">
        <v>8318</v>
      </c>
      <c r="U2917" t="s">
        <v>8319</v>
      </c>
    </row>
    <row r="2918" spans="1:21" ht="43.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s="6">
        <f t="shared" si="225"/>
        <v>41755.143391203703</v>
      </c>
      <c r="L2918" s="6">
        <f t="shared" si="226"/>
        <v>41778.143391203703</v>
      </c>
      <c r="M2918" s="15">
        <f t="shared" si="227"/>
        <v>2014</v>
      </c>
      <c r="N2918" t="b">
        <v>0</v>
      </c>
      <c r="O2918">
        <v>7</v>
      </c>
      <c r="P2918" t="b">
        <v>0</v>
      </c>
      <c r="Q2918" s="8">
        <f t="shared" si="228"/>
        <v>7.8378378378378383E-2</v>
      </c>
      <c r="R2918" s="10">
        <f t="shared" si="229"/>
        <v>20.714285714285715</v>
      </c>
      <c r="S2918" t="s">
        <v>8271</v>
      </c>
      <c r="T2918" t="s">
        <v>8318</v>
      </c>
      <c r="U2918" t="s">
        <v>8319</v>
      </c>
    </row>
    <row r="2919" spans="1:21" ht="43.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s="6">
        <f t="shared" si="225"/>
        <v>42244.901006944441</v>
      </c>
      <c r="L2919" s="6">
        <f t="shared" si="226"/>
        <v>42262.901006944441</v>
      </c>
      <c r="M2919" s="15">
        <f t="shared" si="227"/>
        <v>2015</v>
      </c>
      <c r="N2919" t="b">
        <v>0</v>
      </c>
      <c r="O2919">
        <v>9</v>
      </c>
      <c r="P2919" t="b">
        <v>0</v>
      </c>
      <c r="Q2919" s="8">
        <f t="shared" si="228"/>
        <v>0.2185</v>
      </c>
      <c r="R2919" s="10">
        <f t="shared" si="229"/>
        <v>48.555555555555557</v>
      </c>
      <c r="S2919" t="s">
        <v>8271</v>
      </c>
      <c r="T2919" t="s">
        <v>8318</v>
      </c>
      <c r="U2919" t="s">
        <v>8319</v>
      </c>
    </row>
    <row r="2920" spans="1:21" ht="43.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s="6">
        <f t="shared" si="225"/>
        <v>42278.296377314815</v>
      </c>
      <c r="L2920" s="6">
        <f t="shared" si="226"/>
        <v>42306.296377314815</v>
      </c>
      <c r="M2920" s="15">
        <f t="shared" si="227"/>
        <v>2015</v>
      </c>
      <c r="N2920" t="b">
        <v>0</v>
      </c>
      <c r="O2920">
        <v>20</v>
      </c>
      <c r="P2920" t="b">
        <v>0</v>
      </c>
      <c r="Q2920" s="8">
        <f t="shared" si="228"/>
        <v>0.27239999999999998</v>
      </c>
      <c r="R2920" s="10">
        <f t="shared" si="229"/>
        <v>68.099999999999994</v>
      </c>
      <c r="S2920" t="s">
        <v>8271</v>
      </c>
      <c r="T2920" t="s">
        <v>8318</v>
      </c>
      <c r="U2920" t="s">
        <v>8319</v>
      </c>
    </row>
    <row r="2921" spans="1:21" ht="43.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s="6">
        <f t="shared" si="225"/>
        <v>41826.286215277774</v>
      </c>
      <c r="L2921" s="6">
        <f t="shared" si="226"/>
        <v>41856.286215277774</v>
      </c>
      <c r="M2921" s="15">
        <f t="shared" si="227"/>
        <v>2014</v>
      </c>
      <c r="N2921" t="b">
        <v>0</v>
      </c>
      <c r="O2921">
        <v>6</v>
      </c>
      <c r="P2921" t="b">
        <v>0</v>
      </c>
      <c r="Q2921" s="8">
        <f t="shared" si="228"/>
        <v>8.5000000000000006E-2</v>
      </c>
      <c r="R2921" s="10">
        <f t="shared" si="229"/>
        <v>8.5</v>
      </c>
      <c r="S2921" t="s">
        <v>8271</v>
      </c>
      <c r="T2921" t="s">
        <v>8318</v>
      </c>
      <c r="U2921" t="s">
        <v>8319</v>
      </c>
    </row>
    <row r="2922" spans="1:21" ht="43.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s="6">
        <f t="shared" si="225"/>
        <v>42058.459143518521</v>
      </c>
      <c r="L2922" s="6">
        <f t="shared" si="226"/>
        <v>42088.41747685185</v>
      </c>
      <c r="M2922" s="15">
        <f t="shared" si="227"/>
        <v>2015</v>
      </c>
      <c r="N2922" t="b">
        <v>0</v>
      </c>
      <c r="O2922">
        <v>13</v>
      </c>
      <c r="P2922" t="b">
        <v>0</v>
      </c>
      <c r="Q2922" s="8">
        <f t="shared" si="228"/>
        <v>0.26840000000000003</v>
      </c>
      <c r="R2922" s="10">
        <f t="shared" si="229"/>
        <v>51.615384615384613</v>
      </c>
      <c r="S2922" t="s">
        <v>8271</v>
      </c>
      <c r="T2922" t="s">
        <v>8318</v>
      </c>
      <c r="U2922" t="s">
        <v>8319</v>
      </c>
    </row>
    <row r="2923" spans="1:21" ht="43.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s="6">
        <f t="shared" si="225"/>
        <v>41877.553287037037</v>
      </c>
      <c r="L2923" s="6">
        <f t="shared" si="226"/>
        <v>41907.553287037037</v>
      </c>
      <c r="M2923" s="15">
        <f t="shared" si="227"/>
        <v>2014</v>
      </c>
      <c r="N2923" t="b">
        <v>0</v>
      </c>
      <c r="O2923">
        <v>3</v>
      </c>
      <c r="P2923" t="b">
        <v>1</v>
      </c>
      <c r="Q2923" s="8">
        <f t="shared" si="228"/>
        <v>1.29</v>
      </c>
      <c r="R2923" s="10">
        <f t="shared" si="229"/>
        <v>43</v>
      </c>
      <c r="S2923" t="s">
        <v>8305</v>
      </c>
      <c r="T2923" t="s">
        <v>8318</v>
      </c>
      <c r="U2923" t="s">
        <v>8360</v>
      </c>
    </row>
    <row r="2924" spans="1:21" ht="58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s="6">
        <f t="shared" si="225"/>
        <v>42097.540821759256</v>
      </c>
      <c r="L2924" s="6">
        <f t="shared" si="226"/>
        <v>42142.540821759256</v>
      </c>
      <c r="M2924" s="15">
        <f t="shared" si="227"/>
        <v>2015</v>
      </c>
      <c r="N2924" t="b">
        <v>0</v>
      </c>
      <c r="O2924">
        <v>6</v>
      </c>
      <c r="P2924" t="b">
        <v>1</v>
      </c>
      <c r="Q2924" s="8">
        <f t="shared" si="228"/>
        <v>1</v>
      </c>
      <c r="R2924" s="10">
        <f t="shared" si="229"/>
        <v>83.333333333333329</v>
      </c>
      <c r="S2924" t="s">
        <v>8305</v>
      </c>
      <c r="T2924" t="s">
        <v>8318</v>
      </c>
      <c r="U2924" t="s">
        <v>8360</v>
      </c>
    </row>
    <row r="2925" spans="1:21" ht="43.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s="6">
        <f t="shared" si="225"/>
        <v>42012.819201388884</v>
      </c>
      <c r="L2925" s="6">
        <f t="shared" si="226"/>
        <v>42027.791666666664</v>
      </c>
      <c r="M2925" s="15">
        <f t="shared" si="227"/>
        <v>2015</v>
      </c>
      <c r="N2925" t="b">
        <v>0</v>
      </c>
      <c r="O2925">
        <v>10</v>
      </c>
      <c r="P2925" t="b">
        <v>1</v>
      </c>
      <c r="Q2925" s="8">
        <f t="shared" si="228"/>
        <v>1</v>
      </c>
      <c r="R2925" s="10">
        <f t="shared" si="229"/>
        <v>30</v>
      </c>
      <c r="S2925" t="s">
        <v>8305</v>
      </c>
      <c r="T2925" t="s">
        <v>8318</v>
      </c>
      <c r="U2925" t="s">
        <v>8360</v>
      </c>
    </row>
    <row r="2926" spans="1:21" ht="43.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s="6">
        <f t="shared" si="225"/>
        <v>42103.223495370366</v>
      </c>
      <c r="L2926" s="6">
        <f t="shared" si="226"/>
        <v>42132.832638888889</v>
      </c>
      <c r="M2926" s="15">
        <f t="shared" si="227"/>
        <v>2015</v>
      </c>
      <c r="N2926" t="b">
        <v>0</v>
      </c>
      <c r="O2926">
        <v>147</v>
      </c>
      <c r="P2926" t="b">
        <v>1</v>
      </c>
      <c r="Q2926" s="8">
        <f t="shared" si="228"/>
        <v>1.032</v>
      </c>
      <c r="R2926" s="10">
        <f t="shared" si="229"/>
        <v>175.51020408163265</v>
      </c>
      <c r="S2926" t="s">
        <v>8305</v>
      </c>
      <c r="T2926" t="s">
        <v>8318</v>
      </c>
      <c r="U2926" t="s">
        <v>8360</v>
      </c>
    </row>
    <row r="2927" spans="1:21" ht="43.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s="6">
        <f t="shared" si="225"/>
        <v>41863.250787037039</v>
      </c>
      <c r="L2927" s="6">
        <f t="shared" si="226"/>
        <v>41893.250787037039</v>
      </c>
      <c r="M2927" s="15">
        <f t="shared" si="227"/>
        <v>2014</v>
      </c>
      <c r="N2927" t="b">
        <v>0</v>
      </c>
      <c r="O2927">
        <v>199</v>
      </c>
      <c r="P2927" t="b">
        <v>1</v>
      </c>
      <c r="Q2927" s="8">
        <f t="shared" si="228"/>
        <v>1.0244597777777777</v>
      </c>
      <c r="R2927" s="10">
        <f t="shared" si="229"/>
        <v>231.66175879396985</v>
      </c>
      <c r="S2927" t="s">
        <v>8305</v>
      </c>
      <c r="T2927" t="s">
        <v>8318</v>
      </c>
      <c r="U2927" t="s">
        <v>8360</v>
      </c>
    </row>
    <row r="2928" spans="1:21" ht="43.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s="6">
        <f t="shared" si="225"/>
        <v>42044.432627314811</v>
      </c>
      <c r="L2928" s="6">
        <f t="shared" si="226"/>
        <v>42058.432627314811</v>
      </c>
      <c r="M2928" s="15">
        <f t="shared" si="227"/>
        <v>2015</v>
      </c>
      <c r="N2928" t="b">
        <v>0</v>
      </c>
      <c r="O2928">
        <v>50</v>
      </c>
      <c r="P2928" t="b">
        <v>1</v>
      </c>
      <c r="Q2928" s="8">
        <f t="shared" si="228"/>
        <v>1.25</v>
      </c>
      <c r="R2928" s="10">
        <f t="shared" si="229"/>
        <v>75</v>
      </c>
      <c r="S2928" t="s">
        <v>8305</v>
      </c>
      <c r="T2928" t="s">
        <v>8318</v>
      </c>
      <c r="U2928" t="s">
        <v>8360</v>
      </c>
    </row>
    <row r="2929" spans="1:21" ht="43.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s="6">
        <f t="shared" si="225"/>
        <v>41806.335983796293</v>
      </c>
      <c r="L2929" s="6">
        <f t="shared" si="226"/>
        <v>41834.875</v>
      </c>
      <c r="M2929" s="15">
        <f t="shared" si="227"/>
        <v>2014</v>
      </c>
      <c r="N2929" t="b">
        <v>0</v>
      </c>
      <c r="O2929">
        <v>21</v>
      </c>
      <c r="P2929" t="b">
        <v>1</v>
      </c>
      <c r="Q2929" s="8">
        <f t="shared" si="228"/>
        <v>1.3083333333333333</v>
      </c>
      <c r="R2929" s="10">
        <f t="shared" si="229"/>
        <v>112.14285714285714</v>
      </c>
      <c r="S2929" t="s">
        <v>8305</v>
      </c>
      <c r="T2929" t="s">
        <v>8318</v>
      </c>
      <c r="U2929" t="s">
        <v>8360</v>
      </c>
    </row>
    <row r="2930" spans="1:21" ht="29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s="6">
        <f t="shared" si="225"/>
        <v>42403.664884259262</v>
      </c>
      <c r="L2930" s="6">
        <f t="shared" si="226"/>
        <v>42433.664884259262</v>
      </c>
      <c r="M2930" s="15">
        <f t="shared" si="227"/>
        <v>2016</v>
      </c>
      <c r="N2930" t="b">
        <v>0</v>
      </c>
      <c r="O2930">
        <v>24</v>
      </c>
      <c r="P2930" t="b">
        <v>1</v>
      </c>
      <c r="Q2930" s="8">
        <f t="shared" si="228"/>
        <v>1</v>
      </c>
      <c r="R2930" s="10">
        <f t="shared" si="229"/>
        <v>41.666666666666664</v>
      </c>
      <c r="S2930" t="s">
        <v>8305</v>
      </c>
      <c r="T2930" t="s">
        <v>8318</v>
      </c>
      <c r="U2930" t="s">
        <v>8360</v>
      </c>
    </row>
    <row r="2931" spans="1:21" ht="43.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s="6">
        <f t="shared" si="225"/>
        <v>41754.230995370366</v>
      </c>
      <c r="L2931" s="6">
        <f t="shared" si="226"/>
        <v>41784.230995370366</v>
      </c>
      <c r="M2931" s="15">
        <f t="shared" si="227"/>
        <v>2014</v>
      </c>
      <c r="N2931" t="b">
        <v>0</v>
      </c>
      <c r="O2931">
        <v>32</v>
      </c>
      <c r="P2931" t="b">
        <v>1</v>
      </c>
      <c r="Q2931" s="8">
        <f t="shared" si="228"/>
        <v>1.02069375</v>
      </c>
      <c r="R2931" s="10">
        <f t="shared" si="229"/>
        <v>255.17343750000001</v>
      </c>
      <c r="S2931" t="s">
        <v>8305</v>
      </c>
      <c r="T2931" t="s">
        <v>8318</v>
      </c>
      <c r="U2931" t="s">
        <v>8360</v>
      </c>
    </row>
    <row r="2932" spans="1:21" ht="43.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s="6">
        <f t="shared" si="225"/>
        <v>42101.250740740739</v>
      </c>
      <c r="L2932" s="6">
        <f t="shared" si="226"/>
        <v>42131.250740740739</v>
      </c>
      <c r="M2932" s="15">
        <f t="shared" si="227"/>
        <v>2015</v>
      </c>
      <c r="N2932" t="b">
        <v>0</v>
      </c>
      <c r="O2932">
        <v>62</v>
      </c>
      <c r="P2932" t="b">
        <v>1</v>
      </c>
      <c r="Q2932" s="8">
        <f t="shared" si="228"/>
        <v>1.0092000000000001</v>
      </c>
      <c r="R2932" s="10">
        <f t="shared" si="229"/>
        <v>162.7741935483871</v>
      </c>
      <c r="S2932" t="s">
        <v>8305</v>
      </c>
      <c r="T2932" t="s">
        <v>8318</v>
      </c>
      <c r="U2932" t="s">
        <v>8360</v>
      </c>
    </row>
    <row r="2933" spans="1:21" ht="58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s="6">
        <f t="shared" si="225"/>
        <v>41871.957905092589</v>
      </c>
      <c r="L2933" s="6">
        <f t="shared" si="226"/>
        <v>41896.922222222223</v>
      </c>
      <c r="M2933" s="15">
        <f t="shared" si="227"/>
        <v>2014</v>
      </c>
      <c r="N2933" t="b">
        <v>0</v>
      </c>
      <c r="O2933">
        <v>9</v>
      </c>
      <c r="P2933" t="b">
        <v>1</v>
      </c>
      <c r="Q2933" s="8">
        <f t="shared" si="228"/>
        <v>1.06</v>
      </c>
      <c r="R2933" s="10">
        <f t="shared" si="229"/>
        <v>88.333333333333329</v>
      </c>
      <c r="S2933" t="s">
        <v>8305</v>
      </c>
      <c r="T2933" t="s">
        <v>8318</v>
      </c>
      <c r="U2933" t="s">
        <v>8360</v>
      </c>
    </row>
    <row r="2934" spans="1:21" ht="43.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s="6">
        <f t="shared" si="225"/>
        <v>42024.831446759257</v>
      </c>
      <c r="L2934" s="6">
        <f t="shared" si="226"/>
        <v>42056.124999999993</v>
      </c>
      <c r="M2934" s="15">
        <f t="shared" si="227"/>
        <v>2015</v>
      </c>
      <c r="N2934" t="b">
        <v>0</v>
      </c>
      <c r="O2934">
        <v>38</v>
      </c>
      <c r="P2934" t="b">
        <v>1</v>
      </c>
      <c r="Q2934" s="8">
        <f t="shared" si="228"/>
        <v>1.0509677419354839</v>
      </c>
      <c r="R2934" s="10">
        <f t="shared" si="229"/>
        <v>85.736842105263165</v>
      </c>
      <c r="S2934" t="s">
        <v>8305</v>
      </c>
      <c r="T2934" t="s">
        <v>8318</v>
      </c>
      <c r="U2934" t="s">
        <v>8360</v>
      </c>
    </row>
    <row r="2935" spans="1:21" ht="58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s="6">
        <f t="shared" si="225"/>
        <v>42495.623298611106</v>
      </c>
      <c r="L2935" s="6">
        <f t="shared" si="226"/>
        <v>42525.623298611106</v>
      </c>
      <c r="M2935" s="15">
        <f t="shared" si="227"/>
        <v>2016</v>
      </c>
      <c r="N2935" t="b">
        <v>0</v>
      </c>
      <c r="O2935">
        <v>54</v>
      </c>
      <c r="P2935" t="b">
        <v>1</v>
      </c>
      <c r="Q2935" s="8">
        <f t="shared" si="228"/>
        <v>1.0276000000000001</v>
      </c>
      <c r="R2935" s="10">
        <f t="shared" si="229"/>
        <v>47.574074074074076</v>
      </c>
      <c r="S2935" t="s">
        <v>8305</v>
      </c>
      <c r="T2935" t="s">
        <v>8318</v>
      </c>
      <c r="U2935" t="s">
        <v>8360</v>
      </c>
    </row>
    <row r="2936" spans="1:21" ht="43.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s="6">
        <f t="shared" si="225"/>
        <v>41775.302824074075</v>
      </c>
      <c r="L2936" s="6">
        <f t="shared" si="226"/>
        <v>41805.302824074075</v>
      </c>
      <c r="M2936" s="15">
        <f t="shared" si="227"/>
        <v>2014</v>
      </c>
      <c r="N2936" t="b">
        <v>0</v>
      </c>
      <c r="O2936">
        <v>37</v>
      </c>
      <c r="P2936" t="b">
        <v>1</v>
      </c>
      <c r="Q2936" s="8">
        <f t="shared" si="228"/>
        <v>1.08</v>
      </c>
      <c r="R2936" s="10">
        <f t="shared" si="229"/>
        <v>72.972972972972968</v>
      </c>
      <c r="S2936" t="s">
        <v>8305</v>
      </c>
      <c r="T2936" t="s">
        <v>8318</v>
      </c>
      <c r="U2936" t="s">
        <v>8360</v>
      </c>
    </row>
    <row r="2937" spans="1:21" ht="43.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s="6">
        <f t="shared" si="225"/>
        <v>42553.250092592592</v>
      </c>
      <c r="L2937" s="6">
        <f t="shared" si="226"/>
        <v>42611.374999999993</v>
      </c>
      <c r="M2937" s="15">
        <f t="shared" si="227"/>
        <v>2016</v>
      </c>
      <c r="N2937" t="b">
        <v>0</v>
      </c>
      <c r="O2937">
        <v>39</v>
      </c>
      <c r="P2937" t="b">
        <v>1</v>
      </c>
      <c r="Q2937" s="8">
        <f t="shared" si="228"/>
        <v>1.0088571428571429</v>
      </c>
      <c r="R2937" s="10">
        <f t="shared" si="229"/>
        <v>90.538461538461533</v>
      </c>
      <c r="S2937" t="s">
        <v>8305</v>
      </c>
      <c r="T2937" t="s">
        <v>8318</v>
      </c>
      <c r="U2937" t="s">
        <v>8360</v>
      </c>
    </row>
    <row r="2938" spans="1:21" ht="43.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s="6">
        <f t="shared" si="225"/>
        <v>41912.317395833328</v>
      </c>
      <c r="L2938" s="6">
        <f t="shared" si="226"/>
        <v>41924.874305555553</v>
      </c>
      <c r="M2938" s="15">
        <f t="shared" si="227"/>
        <v>2014</v>
      </c>
      <c r="N2938" t="b">
        <v>0</v>
      </c>
      <c r="O2938">
        <v>34</v>
      </c>
      <c r="P2938" t="b">
        <v>1</v>
      </c>
      <c r="Q2938" s="8">
        <f t="shared" si="228"/>
        <v>1.28</v>
      </c>
      <c r="R2938" s="10">
        <f t="shared" si="229"/>
        <v>37.647058823529413</v>
      </c>
      <c r="S2938" t="s">
        <v>8305</v>
      </c>
      <c r="T2938" t="s">
        <v>8318</v>
      </c>
      <c r="U2938" t="s">
        <v>8360</v>
      </c>
    </row>
    <row r="2939" spans="1:21" ht="29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s="6">
        <f t="shared" si="225"/>
        <v>41803.123993055553</v>
      </c>
      <c r="L2939" s="6">
        <f t="shared" si="226"/>
        <v>41833.123993055553</v>
      </c>
      <c r="M2939" s="15">
        <f t="shared" si="227"/>
        <v>2014</v>
      </c>
      <c r="N2939" t="b">
        <v>0</v>
      </c>
      <c r="O2939">
        <v>55</v>
      </c>
      <c r="P2939" t="b">
        <v>1</v>
      </c>
      <c r="Q2939" s="8">
        <f t="shared" si="228"/>
        <v>1.3333333333333333</v>
      </c>
      <c r="R2939" s="10">
        <f t="shared" si="229"/>
        <v>36.363636363636367</v>
      </c>
      <c r="S2939" t="s">
        <v>8305</v>
      </c>
      <c r="T2939" t="s">
        <v>8318</v>
      </c>
      <c r="U2939" t="s">
        <v>8360</v>
      </c>
    </row>
    <row r="2940" spans="1:21" ht="43.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s="6">
        <f t="shared" si="225"/>
        <v>42004.370532407404</v>
      </c>
      <c r="L2940" s="6">
        <f t="shared" si="226"/>
        <v>42034.370532407404</v>
      </c>
      <c r="M2940" s="15">
        <f t="shared" si="227"/>
        <v>2014</v>
      </c>
      <c r="N2940" t="b">
        <v>0</v>
      </c>
      <c r="O2940">
        <v>32</v>
      </c>
      <c r="P2940" t="b">
        <v>1</v>
      </c>
      <c r="Q2940" s="8">
        <f t="shared" si="228"/>
        <v>1.0137499999999999</v>
      </c>
      <c r="R2940" s="10">
        <f t="shared" si="229"/>
        <v>126.71875</v>
      </c>
      <c r="S2940" t="s">
        <v>8305</v>
      </c>
      <c r="T2940" t="s">
        <v>8318</v>
      </c>
      <c r="U2940" t="s">
        <v>8360</v>
      </c>
    </row>
    <row r="2941" spans="1:21" ht="43.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s="6">
        <f t="shared" si="225"/>
        <v>41845.47583333333</v>
      </c>
      <c r="L2941" s="6">
        <f t="shared" si="226"/>
        <v>41878.708333333328</v>
      </c>
      <c r="M2941" s="15">
        <f t="shared" si="227"/>
        <v>2014</v>
      </c>
      <c r="N2941" t="b">
        <v>0</v>
      </c>
      <c r="O2941">
        <v>25</v>
      </c>
      <c r="P2941" t="b">
        <v>1</v>
      </c>
      <c r="Q2941" s="8">
        <f t="shared" si="228"/>
        <v>1.0287500000000001</v>
      </c>
      <c r="R2941" s="10">
        <f t="shared" si="229"/>
        <v>329.2</v>
      </c>
      <c r="S2941" t="s">
        <v>8305</v>
      </c>
      <c r="T2941" t="s">
        <v>8318</v>
      </c>
      <c r="U2941" t="s">
        <v>8360</v>
      </c>
    </row>
    <row r="2942" spans="1:21" ht="43.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s="6">
        <f t="shared" si="225"/>
        <v>41982.440023148149</v>
      </c>
      <c r="L2942" s="6">
        <f t="shared" si="226"/>
        <v>42022.440023148149</v>
      </c>
      <c r="M2942" s="15">
        <f t="shared" si="227"/>
        <v>2014</v>
      </c>
      <c r="N2942" t="b">
        <v>0</v>
      </c>
      <c r="O2942">
        <v>33</v>
      </c>
      <c r="P2942" t="b">
        <v>1</v>
      </c>
      <c r="Q2942" s="8">
        <f t="shared" si="228"/>
        <v>1.0724</v>
      </c>
      <c r="R2942" s="10">
        <f t="shared" si="229"/>
        <v>81.242424242424249</v>
      </c>
      <c r="S2942" t="s">
        <v>8305</v>
      </c>
      <c r="T2942" t="s">
        <v>8318</v>
      </c>
      <c r="U2942" t="s">
        <v>8360</v>
      </c>
    </row>
    <row r="2943" spans="1:21" ht="43.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s="6">
        <f t="shared" si="225"/>
        <v>42034.626793981479</v>
      </c>
      <c r="L2943" s="6">
        <f t="shared" si="226"/>
        <v>42064.626793981479</v>
      </c>
      <c r="M2943" s="15">
        <f t="shared" si="227"/>
        <v>2015</v>
      </c>
      <c r="N2943" t="b">
        <v>0</v>
      </c>
      <c r="O2943">
        <v>1</v>
      </c>
      <c r="P2943" t="b">
        <v>0</v>
      </c>
      <c r="Q2943" s="8">
        <f t="shared" si="228"/>
        <v>4.0000000000000003E-5</v>
      </c>
      <c r="R2943" s="10">
        <f t="shared" si="229"/>
        <v>1</v>
      </c>
      <c r="S2943" t="s">
        <v>8303</v>
      </c>
      <c r="T2943" t="s">
        <v>8318</v>
      </c>
      <c r="U2943" t="s">
        <v>8358</v>
      </c>
    </row>
    <row r="2944" spans="1:21" ht="43.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s="6">
        <f t="shared" si="225"/>
        <v>42334.470590277771</v>
      </c>
      <c r="L2944" s="6">
        <f t="shared" si="226"/>
        <v>42354.512499999997</v>
      </c>
      <c r="M2944" s="15">
        <f t="shared" si="227"/>
        <v>2015</v>
      </c>
      <c r="N2944" t="b">
        <v>0</v>
      </c>
      <c r="O2944">
        <v>202</v>
      </c>
      <c r="P2944" t="b">
        <v>0</v>
      </c>
      <c r="Q2944" s="8">
        <f t="shared" si="228"/>
        <v>0.20424999999999999</v>
      </c>
      <c r="R2944" s="10">
        <f t="shared" si="229"/>
        <v>202.22772277227722</v>
      </c>
      <c r="S2944" t="s">
        <v>8303</v>
      </c>
      <c r="T2944" t="s">
        <v>8318</v>
      </c>
      <c r="U2944" t="s">
        <v>8358</v>
      </c>
    </row>
    <row r="2945" spans="1:21" ht="43.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s="6">
        <f t="shared" si="225"/>
        <v>42076.796064814807</v>
      </c>
      <c r="L2945" s="6">
        <f t="shared" si="226"/>
        <v>42106.796064814807</v>
      </c>
      <c r="M2945" s="15">
        <f t="shared" si="227"/>
        <v>2015</v>
      </c>
      <c r="N2945" t="b">
        <v>0</v>
      </c>
      <c r="O2945">
        <v>0</v>
      </c>
      <c r="P2945" t="b">
        <v>0</v>
      </c>
      <c r="Q2945" s="8">
        <f t="shared" si="228"/>
        <v>0</v>
      </c>
      <c r="R2945" s="10">
        <f t="shared" si="229"/>
        <v>0</v>
      </c>
      <c r="S2945" t="s">
        <v>8303</v>
      </c>
      <c r="T2945" t="s">
        <v>8318</v>
      </c>
      <c r="U2945" t="s">
        <v>8358</v>
      </c>
    </row>
    <row r="2946" spans="1:21" ht="43.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s="6">
        <f t="shared" si="225"/>
        <v>42132.580995370365</v>
      </c>
      <c r="L2946" s="6">
        <f t="shared" si="226"/>
        <v>42162.580995370365</v>
      </c>
      <c r="M2946" s="15">
        <f t="shared" si="227"/>
        <v>2015</v>
      </c>
      <c r="N2946" t="b">
        <v>0</v>
      </c>
      <c r="O2946">
        <v>1</v>
      </c>
      <c r="P2946" t="b">
        <v>0</v>
      </c>
      <c r="Q2946" s="8">
        <f t="shared" si="228"/>
        <v>0.01</v>
      </c>
      <c r="R2946" s="10">
        <f t="shared" si="229"/>
        <v>100</v>
      </c>
      <c r="S2946" t="s">
        <v>8303</v>
      </c>
      <c r="T2946" t="s">
        <v>8318</v>
      </c>
      <c r="U2946" t="s">
        <v>8358</v>
      </c>
    </row>
    <row r="2947" spans="1:21" ht="58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s="6">
        <f t="shared" ref="K2947:K3010" si="230">(J2947/86400)+25569+(-8/24)</f>
        <v>42117.806250000001</v>
      </c>
      <c r="L2947" s="6">
        <f t="shared" ref="L2947:L3010" si="231">(I2947/86400)+25569+(-8/24)</f>
        <v>42147.806250000001</v>
      </c>
      <c r="M2947" s="15">
        <f t="shared" ref="M2947:M3010" si="232">YEAR(K2947)</f>
        <v>2015</v>
      </c>
      <c r="N2947" t="b">
        <v>0</v>
      </c>
      <c r="O2947">
        <v>0</v>
      </c>
      <c r="P2947" t="b">
        <v>0</v>
      </c>
      <c r="Q2947" s="8">
        <f t="shared" ref="Q2947:Q3010" si="233">E2947/D2947</f>
        <v>0</v>
      </c>
      <c r="R2947" s="10">
        <f t="shared" ref="R2947:R3010" si="234">IFERROR(E2947/O2947,0)</f>
        <v>0</v>
      </c>
      <c r="S2947" t="s">
        <v>8303</v>
      </c>
      <c r="T2947" t="s">
        <v>8318</v>
      </c>
      <c r="U2947" t="s">
        <v>8358</v>
      </c>
    </row>
    <row r="2948" spans="1:21" ht="43.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s="6">
        <f t="shared" si="230"/>
        <v>42567.197824074072</v>
      </c>
      <c r="L2948" s="6">
        <f t="shared" si="231"/>
        <v>42597.197824074072</v>
      </c>
      <c r="M2948" s="15">
        <f t="shared" si="232"/>
        <v>2016</v>
      </c>
      <c r="N2948" t="b">
        <v>0</v>
      </c>
      <c r="O2948">
        <v>2</v>
      </c>
      <c r="P2948" t="b">
        <v>0</v>
      </c>
      <c r="Q2948" s="8">
        <f t="shared" si="233"/>
        <v>1E-3</v>
      </c>
      <c r="R2948" s="10">
        <f t="shared" si="234"/>
        <v>1</v>
      </c>
      <c r="S2948" t="s">
        <v>8303</v>
      </c>
      <c r="T2948" t="s">
        <v>8318</v>
      </c>
      <c r="U2948" t="s">
        <v>8358</v>
      </c>
    </row>
    <row r="2949" spans="1:21" ht="58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s="6">
        <f t="shared" si="230"/>
        <v>42649.228784722225</v>
      </c>
      <c r="L2949" s="6">
        <f t="shared" si="231"/>
        <v>42698.382638888885</v>
      </c>
      <c r="M2949" s="15">
        <f t="shared" si="232"/>
        <v>2016</v>
      </c>
      <c r="N2949" t="b">
        <v>0</v>
      </c>
      <c r="O2949">
        <v>13</v>
      </c>
      <c r="P2949" t="b">
        <v>0</v>
      </c>
      <c r="Q2949" s="8">
        <f t="shared" si="233"/>
        <v>4.2880000000000001E-2</v>
      </c>
      <c r="R2949" s="10">
        <f t="shared" si="234"/>
        <v>82.461538461538467</v>
      </c>
      <c r="S2949" t="s">
        <v>8303</v>
      </c>
      <c r="T2949" t="s">
        <v>8318</v>
      </c>
      <c r="U2949" t="s">
        <v>8358</v>
      </c>
    </row>
    <row r="2950" spans="1:21" ht="58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s="6">
        <f t="shared" si="230"/>
        <v>42097.315891203696</v>
      </c>
      <c r="L2950" s="6">
        <f t="shared" si="231"/>
        <v>42157.315891203696</v>
      </c>
      <c r="M2950" s="15">
        <f t="shared" si="232"/>
        <v>2015</v>
      </c>
      <c r="N2950" t="b">
        <v>0</v>
      </c>
      <c r="O2950">
        <v>9</v>
      </c>
      <c r="P2950" t="b">
        <v>0</v>
      </c>
      <c r="Q2950" s="8">
        <f t="shared" si="233"/>
        <v>4.8000000000000001E-5</v>
      </c>
      <c r="R2950" s="10">
        <f t="shared" si="234"/>
        <v>2.6666666666666665</v>
      </c>
      <c r="S2950" t="s">
        <v>8303</v>
      </c>
      <c r="T2950" t="s">
        <v>8318</v>
      </c>
      <c r="U2950" t="s">
        <v>8358</v>
      </c>
    </row>
    <row r="2951" spans="1:21" ht="43.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s="6">
        <f t="shared" si="230"/>
        <v>42297.48978009259</v>
      </c>
      <c r="L2951" s="6">
        <f t="shared" si="231"/>
        <v>42327.531446759262</v>
      </c>
      <c r="M2951" s="15">
        <f t="shared" si="232"/>
        <v>2015</v>
      </c>
      <c r="N2951" t="b">
        <v>0</v>
      </c>
      <c r="O2951">
        <v>2</v>
      </c>
      <c r="P2951" t="b">
        <v>0</v>
      </c>
      <c r="Q2951" s="8">
        <f t="shared" si="233"/>
        <v>2.5000000000000001E-2</v>
      </c>
      <c r="R2951" s="10">
        <f t="shared" si="234"/>
        <v>12.5</v>
      </c>
      <c r="S2951" t="s">
        <v>8303</v>
      </c>
      <c r="T2951" t="s">
        <v>8318</v>
      </c>
      <c r="U2951" t="s">
        <v>8358</v>
      </c>
    </row>
    <row r="2952" spans="1:21" ht="43.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s="6">
        <f t="shared" si="230"/>
        <v>42362.031851851854</v>
      </c>
      <c r="L2952" s="6">
        <f t="shared" si="231"/>
        <v>42392.031851851854</v>
      </c>
      <c r="M2952" s="15">
        <f t="shared" si="232"/>
        <v>2015</v>
      </c>
      <c r="N2952" t="b">
        <v>0</v>
      </c>
      <c r="O2952">
        <v>0</v>
      </c>
      <c r="P2952" t="b">
        <v>0</v>
      </c>
      <c r="Q2952" s="8">
        <f t="shared" si="233"/>
        <v>0</v>
      </c>
      <c r="R2952" s="10">
        <f t="shared" si="234"/>
        <v>0</v>
      </c>
      <c r="S2952" t="s">
        <v>8303</v>
      </c>
      <c r="T2952" t="s">
        <v>8318</v>
      </c>
      <c r="U2952" t="s">
        <v>8358</v>
      </c>
    </row>
    <row r="2953" spans="1:21" ht="58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s="6">
        <f t="shared" si="230"/>
        <v>41872.469594907401</v>
      </c>
      <c r="L2953" s="6">
        <f t="shared" si="231"/>
        <v>41917.469594907401</v>
      </c>
      <c r="M2953" s="15">
        <f t="shared" si="232"/>
        <v>2014</v>
      </c>
      <c r="N2953" t="b">
        <v>0</v>
      </c>
      <c r="O2953">
        <v>58</v>
      </c>
      <c r="P2953" t="b">
        <v>0</v>
      </c>
      <c r="Q2953" s="8">
        <f t="shared" si="233"/>
        <v>2.1919999999999999E-2</v>
      </c>
      <c r="R2953" s="10">
        <f t="shared" si="234"/>
        <v>18.896551724137932</v>
      </c>
      <c r="S2953" t="s">
        <v>8303</v>
      </c>
      <c r="T2953" t="s">
        <v>8318</v>
      </c>
      <c r="U2953" t="s">
        <v>8358</v>
      </c>
    </row>
    <row r="2954" spans="1:21" ht="43.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s="6">
        <f t="shared" si="230"/>
        <v>42628.356932870367</v>
      </c>
      <c r="L2954" s="6">
        <f t="shared" si="231"/>
        <v>42659.833333333336</v>
      </c>
      <c r="M2954" s="15">
        <f t="shared" si="232"/>
        <v>2016</v>
      </c>
      <c r="N2954" t="b">
        <v>0</v>
      </c>
      <c r="O2954">
        <v>8</v>
      </c>
      <c r="P2954" t="b">
        <v>0</v>
      </c>
      <c r="Q2954" s="8">
        <f t="shared" si="233"/>
        <v>8.0250000000000002E-2</v>
      </c>
      <c r="R2954" s="10">
        <f t="shared" si="234"/>
        <v>200.625</v>
      </c>
      <c r="S2954" t="s">
        <v>8303</v>
      </c>
      <c r="T2954" t="s">
        <v>8318</v>
      </c>
      <c r="U2954" t="s">
        <v>8358</v>
      </c>
    </row>
    <row r="2955" spans="1:21" ht="43.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s="6">
        <f t="shared" si="230"/>
        <v>42255.458576388883</v>
      </c>
      <c r="L2955" s="6">
        <f t="shared" si="231"/>
        <v>42285.458576388883</v>
      </c>
      <c r="M2955" s="15">
        <f t="shared" si="232"/>
        <v>2015</v>
      </c>
      <c r="N2955" t="b">
        <v>0</v>
      </c>
      <c r="O2955">
        <v>3</v>
      </c>
      <c r="P2955" t="b">
        <v>0</v>
      </c>
      <c r="Q2955" s="8">
        <f t="shared" si="233"/>
        <v>1.5125E-3</v>
      </c>
      <c r="R2955" s="10">
        <f t="shared" si="234"/>
        <v>201.66666666666666</v>
      </c>
      <c r="S2955" t="s">
        <v>8303</v>
      </c>
      <c r="T2955" t="s">
        <v>8318</v>
      </c>
      <c r="U2955" t="s">
        <v>8358</v>
      </c>
    </row>
    <row r="2956" spans="1:21" ht="43.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s="6">
        <f t="shared" si="230"/>
        <v>42790.250034722216</v>
      </c>
      <c r="L2956" s="6">
        <f t="shared" si="231"/>
        <v>42810.208368055552</v>
      </c>
      <c r="M2956" s="15">
        <f t="shared" si="232"/>
        <v>2017</v>
      </c>
      <c r="N2956" t="b">
        <v>0</v>
      </c>
      <c r="O2956">
        <v>0</v>
      </c>
      <c r="P2956" t="b">
        <v>0</v>
      </c>
      <c r="Q2956" s="8">
        <f t="shared" si="233"/>
        <v>0</v>
      </c>
      <c r="R2956" s="10">
        <f t="shared" si="234"/>
        <v>0</v>
      </c>
      <c r="S2956" t="s">
        <v>8303</v>
      </c>
      <c r="T2956" t="s">
        <v>8318</v>
      </c>
      <c r="U2956" t="s">
        <v>8358</v>
      </c>
    </row>
    <row r="2957" spans="1:21" ht="29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s="6">
        <f t="shared" si="230"/>
        <v>42141.407974537033</v>
      </c>
      <c r="L2957" s="6">
        <f t="shared" si="231"/>
        <v>42171.407974537033</v>
      </c>
      <c r="M2957" s="15">
        <f t="shared" si="232"/>
        <v>2015</v>
      </c>
      <c r="N2957" t="b">
        <v>0</v>
      </c>
      <c r="O2957">
        <v>11</v>
      </c>
      <c r="P2957" t="b">
        <v>0</v>
      </c>
      <c r="Q2957" s="8">
        <f t="shared" si="233"/>
        <v>0.59583333333333333</v>
      </c>
      <c r="R2957" s="10">
        <f t="shared" si="234"/>
        <v>65</v>
      </c>
      <c r="S2957" t="s">
        <v>8303</v>
      </c>
      <c r="T2957" t="s">
        <v>8318</v>
      </c>
      <c r="U2957" t="s">
        <v>8358</v>
      </c>
    </row>
    <row r="2958" spans="1:21" ht="43.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s="6">
        <f t="shared" si="230"/>
        <v>42464.625578703701</v>
      </c>
      <c r="L2958" s="6">
        <f t="shared" si="231"/>
        <v>42494.625578703701</v>
      </c>
      <c r="M2958" s="15">
        <f t="shared" si="232"/>
        <v>2016</v>
      </c>
      <c r="N2958" t="b">
        <v>0</v>
      </c>
      <c r="O2958">
        <v>20</v>
      </c>
      <c r="P2958" t="b">
        <v>0</v>
      </c>
      <c r="Q2958" s="8">
        <f t="shared" si="233"/>
        <v>0.16734177215189874</v>
      </c>
      <c r="R2958" s="10">
        <f t="shared" si="234"/>
        <v>66.099999999999994</v>
      </c>
      <c r="S2958" t="s">
        <v>8303</v>
      </c>
      <c r="T2958" t="s">
        <v>8318</v>
      </c>
      <c r="U2958" t="s">
        <v>8358</v>
      </c>
    </row>
    <row r="2959" spans="1:21" ht="43.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s="6">
        <f t="shared" si="230"/>
        <v>42030.67791666666</v>
      </c>
      <c r="L2959" s="6">
        <f t="shared" si="231"/>
        <v>42090.636249999996</v>
      </c>
      <c r="M2959" s="15">
        <f t="shared" si="232"/>
        <v>2015</v>
      </c>
      <c r="N2959" t="b">
        <v>0</v>
      </c>
      <c r="O2959">
        <v>3</v>
      </c>
      <c r="P2959" t="b">
        <v>0</v>
      </c>
      <c r="Q2959" s="8">
        <f t="shared" si="233"/>
        <v>1.8666666666666668E-2</v>
      </c>
      <c r="R2959" s="10">
        <f t="shared" si="234"/>
        <v>93.333333333333329</v>
      </c>
      <c r="S2959" t="s">
        <v>8303</v>
      </c>
      <c r="T2959" t="s">
        <v>8318</v>
      </c>
      <c r="U2959" t="s">
        <v>8358</v>
      </c>
    </row>
    <row r="2960" spans="1:21" ht="43.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s="6">
        <f t="shared" si="230"/>
        <v>42438.445798611108</v>
      </c>
      <c r="L2960" s="6">
        <f t="shared" si="231"/>
        <v>42498.404131944444</v>
      </c>
      <c r="M2960" s="15">
        <f t="shared" si="232"/>
        <v>2016</v>
      </c>
      <c r="N2960" t="b">
        <v>0</v>
      </c>
      <c r="O2960">
        <v>0</v>
      </c>
      <c r="P2960" t="b">
        <v>0</v>
      </c>
      <c r="Q2960" s="8">
        <f t="shared" si="233"/>
        <v>0</v>
      </c>
      <c r="R2960" s="10">
        <f t="shared" si="234"/>
        <v>0</v>
      </c>
      <c r="S2960" t="s">
        <v>8303</v>
      </c>
      <c r="T2960" t="s">
        <v>8318</v>
      </c>
      <c r="U2960" t="s">
        <v>8358</v>
      </c>
    </row>
    <row r="2961" spans="1:21" ht="43.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s="6">
        <f t="shared" si="230"/>
        <v>42497.675057870372</v>
      </c>
      <c r="L2961" s="6">
        <f t="shared" si="231"/>
        <v>42527.675057870372</v>
      </c>
      <c r="M2961" s="15">
        <f t="shared" si="232"/>
        <v>2016</v>
      </c>
      <c r="N2961" t="b">
        <v>0</v>
      </c>
      <c r="O2961">
        <v>0</v>
      </c>
      <c r="P2961" t="b">
        <v>0</v>
      </c>
      <c r="Q2961" s="8">
        <f t="shared" si="233"/>
        <v>0</v>
      </c>
      <c r="R2961" s="10">
        <f t="shared" si="234"/>
        <v>0</v>
      </c>
      <c r="S2961" t="s">
        <v>8303</v>
      </c>
      <c r="T2961" t="s">
        <v>8318</v>
      </c>
      <c r="U2961" t="s">
        <v>8358</v>
      </c>
    </row>
    <row r="2962" spans="1:21" ht="43.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s="6">
        <f t="shared" si="230"/>
        <v>41863.42387731481</v>
      </c>
      <c r="L2962" s="6">
        <f t="shared" si="231"/>
        <v>41893.42387731481</v>
      </c>
      <c r="M2962" s="15">
        <f t="shared" si="232"/>
        <v>2014</v>
      </c>
      <c r="N2962" t="b">
        <v>0</v>
      </c>
      <c r="O2962">
        <v>0</v>
      </c>
      <c r="P2962" t="b">
        <v>0</v>
      </c>
      <c r="Q2962" s="8">
        <f t="shared" si="233"/>
        <v>0</v>
      </c>
      <c r="R2962" s="10">
        <f t="shared" si="234"/>
        <v>0</v>
      </c>
      <c r="S2962" t="s">
        <v>8303</v>
      </c>
      <c r="T2962" t="s">
        <v>8318</v>
      </c>
      <c r="U2962" t="s">
        <v>8358</v>
      </c>
    </row>
    <row r="2963" spans="1:21" ht="58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s="6">
        <f t="shared" si="230"/>
        <v>42060.879155092589</v>
      </c>
      <c r="L2963" s="6">
        <f t="shared" si="231"/>
        <v>42088.833333333336</v>
      </c>
      <c r="M2963" s="15">
        <f t="shared" si="232"/>
        <v>2015</v>
      </c>
      <c r="N2963" t="b">
        <v>0</v>
      </c>
      <c r="O2963">
        <v>108</v>
      </c>
      <c r="P2963" t="b">
        <v>1</v>
      </c>
      <c r="Q2963" s="8">
        <f t="shared" si="233"/>
        <v>1.0962000000000001</v>
      </c>
      <c r="R2963" s="10">
        <f t="shared" si="234"/>
        <v>50.75</v>
      </c>
      <c r="S2963" t="s">
        <v>8271</v>
      </c>
      <c r="T2963" t="s">
        <v>8318</v>
      </c>
      <c r="U2963" t="s">
        <v>8319</v>
      </c>
    </row>
    <row r="2964" spans="1:21" ht="43.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s="6">
        <f t="shared" si="230"/>
        <v>42035.910949074074</v>
      </c>
      <c r="L2964" s="6">
        <f t="shared" si="231"/>
        <v>42063.957638888889</v>
      </c>
      <c r="M2964" s="15">
        <f t="shared" si="232"/>
        <v>2015</v>
      </c>
      <c r="N2964" t="b">
        <v>0</v>
      </c>
      <c r="O2964">
        <v>20</v>
      </c>
      <c r="P2964" t="b">
        <v>1</v>
      </c>
      <c r="Q2964" s="8">
        <f t="shared" si="233"/>
        <v>1.218</v>
      </c>
      <c r="R2964" s="10">
        <f t="shared" si="234"/>
        <v>60.9</v>
      </c>
      <c r="S2964" t="s">
        <v>8271</v>
      </c>
      <c r="T2964" t="s">
        <v>8318</v>
      </c>
      <c r="U2964" t="s">
        <v>8319</v>
      </c>
    </row>
    <row r="2965" spans="1:21" ht="58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s="6">
        <f t="shared" si="230"/>
        <v>42157.13685185185</v>
      </c>
      <c r="L2965" s="6">
        <f t="shared" si="231"/>
        <v>42187.13685185185</v>
      </c>
      <c r="M2965" s="15">
        <f t="shared" si="232"/>
        <v>2015</v>
      </c>
      <c r="N2965" t="b">
        <v>0</v>
      </c>
      <c r="O2965">
        <v>98</v>
      </c>
      <c r="P2965" t="b">
        <v>1</v>
      </c>
      <c r="Q2965" s="8">
        <f t="shared" si="233"/>
        <v>1.0685</v>
      </c>
      <c r="R2965" s="10">
        <f t="shared" si="234"/>
        <v>109.03061224489795</v>
      </c>
      <c r="S2965" t="s">
        <v>8271</v>
      </c>
      <c r="T2965" t="s">
        <v>8318</v>
      </c>
      <c r="U2965" t="s">
        <v>8319</v>
      </c>
    </row>
    <row r="2966" spans="1:21" ht="43.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s="6">
        <f t="shared" si="230"/>
        <v>41827.576608796291</v>
      </c>
      <c r="L2966" s="6">
        <f t="shared" si="231"/>
        <v>41857.563888888886</v>
      </c>
      <c r="M2966" s="15">
        <f t="shared" si="232"/>
        <v>2014</v>
      </c>
      <c r="N2966" t="b">
        <v>0</v>
      </c>
      <c r="O2966">
        <v>196</v>
      </c>
      <c r="P2966" t="b">
        <v>1</v>
      </c>
      <c r="Q2966" s="8">
        <f t="shared" si="233"/>
        <v>1.0071379999999999</v>
      </c>
      <c r="R2966" s="10">
        <f t="shared" si="234"/>
        <v>25.692295918367346</v>
      </c>
      <c r="S2966" t="s">
        <v>8271</v>
      </c>
      <c r="T2966" t="s">
        <v>8318</v>
      </c>
      <c r="U2966" t="s">
        <v>8319</v>
      </c>
    </row>
    <row r="2967" spans="1:21" ht="58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s="6">
        <f t="shared" si="230"/>
        <v>42162.396215277775</v>
      </c>
      <c r="L2967" s="6">
        <f t="shared" si="231"/>
        <v>42192.396215277775</v>
      </c>
      <c r="M2967" s="15">
        <f t="shared" si="232"/>
        <v>2015</v>
      </c>
      <c r="N2967" t="b">
        <v>0</v>
      </c>
      <c r="O2967">
        <v>39</v>
      </c>
      <c r="P2967" t="b">
        <v>1</v>
      </c>
      <c r="Q2967" s="8">
        <f t="shared" si="233"/>
        <v>1.0900000000000001</v>
      </c>
      <c r="R2967" s="10">
        <f t="shared" si="234"/>
        <v>41.92307692307692</v>
      </c>
      <c r="S2967" t="s">
        <v>8271</v>
      </c>
      <c r="T2967" t="s">
        <v>8318</v>
      </c>
      <c r="U2967" t="s">
        <v>8319</v>
      </c>
    </row>
    <row r="2968" spans="1:21" ht="43.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s="6">
        <f t="shared" si="230"/>
        <v>42233.405231481483</v>
      </c>
      <c r="L2968" s="6">
        <f t="shared" si="231"/>
        <v>42263.405231481483</v>
      </c>
      <c r="M2968" s="15">
        <f t="shared" si="232"/>
        <v>2015</v>
      </c>
      <c r="N2968" t="b">
        <v>0</v>
      </c>
      <c r="O2968">
        <v>128</v>
      </c>
      <c r="P2968" t="b">
        <v>1</v>
      </c>
      <c r="Q2968" s="8">
        <f t="shared" si="233"/>
        <v>1.1363000000000001</v>
      </c>
      <c r="R2968" s="10">
        <f t="shared" si="234"/>
        <v>88.7734375</v>
      </c>
      <c r="S2968" t="s">
        <v>8271</v>
      </c>
      <c r="T2968" t="s">
        <v>8318</v>
      </c>
      <c r="U2968" t="s">
        <v>8319</v>
      </c>
    </row>
    <row r="2969" spans="1:21" ht="43.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s="6">
        <f t="shared" si="230"/>
        <v>42041.864490740736</v>
      </c>
      <c r="L2969" s="6">
        <f t="shared" si="231"/>
        <v>42071.822824074072</v>
      </c>
      <c r="M2969" s="15">
        <f t="shared" si="232"/>
        <v>2015</v>
      </c>
      <c r="N2969" t="b">
        <v>0</v>
      </c>
      <c r="O2969">
        <v>71</v>
      </c>
      <c r="P2969" t="b">
        <v>1</v>
      </c>
      <c r="Q2969" s="8">
        <f t="shared" si="233"/>
        <v>1.1392</v>
      </c>
      <c r="R2969" s="10">
        <f t="shared" si="234"/>
        <v>80.225352112676063</v>
      </c>
      <c r="S2969" t="s">
        <v>8271</v>
      </c>
      <c r="T2969" t="s">
        <v>8318</v>
      </c>
      <c r="U2969" t="s">
        <v>8319</v>
      </c>
    </row>
    <row r="2970" spans="1:21" ht="29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s="6">
        <f t="shared" si="230"/>
        <v>42585.190509259257</v>
      </c>
      <c r="L2970" s="6">
        <f t="shared" si="231"/>
        <v>42598.832638888889</v>
      </c>
      <c r="M2970" s="15">
        <f t="shared" si="232"/>
        <v>2016</v>
      </c>
      <c r="N2970" t="b">
        <v>0</v>
      </c>
      <c r="O2970">
        <v>47</v>
      </c>
      <c r="P2970" t="b">
        <v>1</v>
      </c>
      <c r="Q2970" s="8">
        <f t="shared" si="233"/>
        <v>1.06</v>
      </c>
      <c r="R2970" s="10">
        <f t="shared" si="234"/>
        <v>78.936170212765958</v>
      </c>
      <c r="S2970" t="s">
        <v>8271</v>
      </c>
      <c r="T2970" t="s">
        <v>8318</v>
      </c>
      <c r="U2970" t="s">
        <v>8319</v>
      </c>
    </row>
    <row r="2971" spans="1:21" ht="43.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s="6">
        <f t="shared" si="230"/>
        <v>42097.453159722216</v>
      </c>
      <c r="L2971" s="6">
        <f t="shared" si="231"/>
        <v>42127.618750000001</v>
      </c>
      <c r="M2971" s="15">
        <f t="shared" si="232"/>
        <v>2015</v>
      </c>
      <c r="N2971" t="b">
        <v>0</v>
      </c>
      <c r="O2971">
        <v>17</v>
      </c>
      <c r="P2971" t="b">
        <v>1</v>
      </c>
      <c r="Q2971" s="8">
        <f t="shared" si="233"/>
        <v>1.625</v>
      </c>
      <c r="R2971" s="10">
        <f t="shared" si="234"/>
        <v>95.588235294117652</v>
      </c>
      <c r="S2971" t="s">
        <v>8271</v>
      </c>
      <c r="T2971" t="s">
        <v>8318</v>
      </c>
      <c r="U2971" t="s">
        <v>8319</v>
      </c>
    </row>
    <row r="2972" spans="1:21" ht="43.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s="6">
        <f t="shared" si="230"/>
        <v>41808.336238425924</v>
      </c>
      <c r="L2972" s="6">
        <f t="shared" si="231"/>
        <v>41838.336238425924</v>
      </c>
      <c r="M2972" s="15">
        <f t="shared" si="232"/>
        <v>2014</v>
      </c>
      <c r="N2972" t="b">
        <v>0</v>
      </c>
      <c r="O2972">
        <v>91</v>
      </c>
      <c r="P2972" t="b">
        <v>1</v>
      </c>
      <c r="Q2972" s="8">
        <f t="shared" si="233"/>
        <v>1.06</v>
      </c>
      <c r="R2972" s="10">
        <f t="shared" si="234"/>
        <v>69.890109890109883</v>
      </c>
      <c r="S2972" t="s">
        <v>8271</v>
      </c>
      <c r="T2972" t="s">
        <v>8318</v>
      </c>
      <c r="U2972" t="s">
        <v>8319</v>
      </c>
    </row>
    <row r="2973" spans="1:21" ht="43.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s="6">
        <f t="shared" si="230"/>
        <v>41852.324976851851</v>
      </c>
      <c r="L2973" s="6">
        <f t="shared" si="231"/>
        <v>41882.324976851851</v>
      </c>
      <c r="M2973" s="15">
        <f t="shared" si="232"/>
        <v>2014</v>
      </c>
      <c r="N2973" t="b">
        <v>0</v>
      </c>
      <c r="O2973">
        <v>43</v>
      </c>
      <c r="P2973" t="b">
        <v>1</v>
      </c>
      <c r="Q2973" s="8">
        <f t="shared" si="233"/>
        <v>1.0015624999999999</v>
      </c>
      <c r="R2973" s="10">
        <f t="shared" si="234"/>
        <v>74.534883720930239</v>
      </c>
      <c r="S2973" t="s">
        <v>8271</v>
      </c>
      <c r="T2973" t="s">
        <v>8318</v>
      </c>
      <c r="U2973" t="s">
        <v>8319</v>
      </c>
    </row>
    <row r="2974" spans="1:21" ht="29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s="6">
        <f t="shared" si="230"/>
        <v>42693.77685185185</v>
      </c>
      <c r="L2974" s="6">
        <f t="shared" si="231"/>
        <v>42708.708333333336</v>
      </c>
      <c r="M2974" s="15">
        <f t="shared" si="232"/>
        <v>2016</v>
      </c>
      <c r="N2974" t="b">
        <v>0</v>
      </c>
      <c r="O2974">
        <v>17</v>
      </c>
      <c r="P2974" t="b">
        <v>1</v>
      </c>
      <c r="Q2974" s="8">
        <f t="shared" si="233"/>
        <v>1.0535000000000001</v>
      </c>
      <c r="R2974" s="10">
        <f t="shared" si="234"/>
        <v>123.94117647058823</v>
      </c>
      <c r="S2974" t="s">
        <v>8271</v>
      </c>
      <c r="T2974" t="s">
        <v>8318</v>
      </c>
      <c r="U2974" t="s">
        <v>8319</v>
      </c>
    </row>
    <row r="2975" spans="1:21" ht="43.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s="6">
        <f t="shared" si="230"/>
        <v>42341.485046296293</v>
      </c>
      <c r="L2975" s="6">
        <f t="shared" si="231"/>
        <v>42369.833333333336</v>
      </c>
      <c r="M2975" s="15">
        <f t="shared" si="232"/>
        <v>2015</v>
      </c>
      <c r="N2975" t="b">
        <v>0</v>
      </c>
      <c r="O2975">
        <v>33</v>
      </c>
      <c r="P2975" t="b">
        <v>1</v>
      </c>
      <c r="Q2975" s="8">
        <f t="shared" si="233"/>
        <v>1.748</v>
      </c>
      <c r="R2975" s="10">
        <f t="shared" si="234"/>
        <v>264.84848484848487</v>
      </c>
      <c r="S2975" t="s">
        <v>8271</v>
      </c>
      <c r="T2975" t="s">
        <v>8318</v>
      </c>
      <c r="U2975" t="s">
        <v>8319</v>
      </c>
    </row>
    <row r="2976" spans="1:21" ht="58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s="6">
        <f t="shared" si="230"/>
        <v>41879.727673611109</v>
      </c>
      <c r="L2976" s="6">
        <f t="shared" si="231"/>
        <v>41907.732638888883</v>
      </c>
      <c r="M2976" s="15">
        <f t="shared" si="232"/>
        <v>2014</v>
      </c>
      <c r="N2976" t="b">
        <v>0</v>
      </c>
      <c r="O2976">
        <v>87</v>
      </c>
      <c r="P2976" t="b">
        <v>1</v>
      </c>
      <c r="Q2976" s="8">
        <f t="shared" si="233"/>
        <v>1.02</v>
      </c>
      <c r="R2976" s="10">
        <f t="shared" si="234"/>
        <v>58.620689655172413</v>
      </c>
      <c r="S2976" t="s">
        <v>8271</v>
      </c>
      <c r="T2976" t="s">
        <v>8318</v>
      </c>
      <c r="U2976" t="s">
        <v>8319</v>
      </c>
    </row>
    <row r="2977" spans="1:21" ht="58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s="6">
        <f t="shared" si="230"/>
        <v>41941.350532407407</v>
      </c>
      <c r="L2977" s="6">
        <f t="shared" si="231"/>
        <v>41969.791666666664</v>
      </c>
      <c r="M2977" s="15">
        <f t="shared" si="232"/>
        <v>2014</v>
      </c>
      <c r="N2977" t="b">
        <v>0</v>
      </c>
      <c r="O2977">
        <v>113</v>
      </c>
      <c r="P2977" t="b">
        <v>1</v>
      </c>
      <c r="Q2977" s="8">
        <f t="shared" si="233"/>
        <v>1.00125</v>
      </c>
      <c r="R2977" s="10">
        <f t="shared" si="234"/>
        <v>70.884955752212392</v>
      </c>
      <c r="S2977" t="s">
        <v>8271</v>
      </c>
      <c r="T2977" t="s">
        <v>8318</v>
      </c>
      <c r="U2977" t="s">
        <v>8319</v>
      </c>
    </row>
    <row r="2978" spans="1:21" ht="43.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s="6">
        <f t="shared" si="230"/>
        <v>42425.397337962961</v>
      </c>
      <c r="L2978" s="6">
        <f t="shared" si="231"/>
        <v>42442.166666666664</v>
      </c>
      <c r="M2978" s="15">
        <f t="shared" si="232"/>
        <v>2016</v>
      </c>
      <c r="N2978" t="b">
        <v>0</v>
      </c>
      <c r="O2978">
        <v>14</v>
      </c>
      <c r="P2978" t="b">
        <v>1</v>
      </c>
      <c r="Q2978" s="8">
        <f t="shared" si="233"/>
        <v>1.7142857142857142</v>
      </c>
      <c r="R2978" s="10">
        <f t="shared" si="234"/>
        <v>8.5714285714285712</v>
      </c>
      <c r="S2978" t="s">
        <v>8271</v>
      </c>
      <c r="T2978" t="s">
        <v>8318</v>
      </c>
      <c r="U2978" t="s">
        <v>8319</v>
      </c>
    </row>
    <row r="2979" spans="1:21" ht="58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s="6">
        <f t="shared" si="230"/>
        <v>42026.547847222224</v>
      </c>
      <c r="L2979" s="6">
        <f t="shared" si="231"/>
        <v>42085.759722222218</v>
      </c>
      <c r="M2979" s="15">
        <f t="shared" si="232"/>
        <v>2015</v>
      </c>
      <c r="N2979" t="b">
        <v>0</v>
      </c>
      <c r="O2979">
        <v>30</v>
      </c>
      <c r="P2979" t="b">
        <v>1</v>
      </c>
      <c r="Q2979" s="8">
        <f t="shared" si="233"/>
        <v>1.1356666666666666</v>
      </c>
      <c r="R2979" s="10">
        <f t="shared" si="234"/>
        <v>113.56666666666666</v>
      </c>
      <c r="S2979" t="s">
        <v>8271</v>
      </c>
      <c r="T2979" t="s">
        <v>8318</v>
      </c>
      <c r="U2979" t="s">
        <v>8319</v>
      </c>
    </row>
    <row r="2980" spans="1:21" ht="58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s="6">
        <f t="shared" si="230"/>
        <v>41922.307256944441</v>
      </c>
      <c r="L2980" s="6">
        <f t="shared" si="231"/>
        <v>41931.915972222218</v>
      </c>
      <c r="M2980" s="15">
        <f t="shared" si="232"/>
        <v>2014</v>
      </c>
      <c r="N2980" t="b">
        <v>0</v>
      </c>
      <c r="O2980">
        <v>16</v>
      </c>
      <c r="P2980" t="b">
        <v>1</v>
      </c>
      <c r="Q2980" s="8">
        <f t="shared" si="233"/>
        <v>1.2946666666666666</v>
      </c>
      <c r="R2980" s="10">
        <f t="shared" si="234"/>
        <v>60.6875</v>
      </c>
      <c r="S2980" t="s">
        <v>8271</v>
      </c>
      <c r="T2980" t="s">
        <v>8318</v>
      </c>
      <c r="U2980" t="s">
        <v>8319</v>
      </c>
    </row>
    <row r="2981" spans="1:21" ht="43.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s="6">
        <f t="shared" si="230"/>
        <v>41993.491006944438</v>
      </c>
      <c r="L2981" s="6">
        <f t="shared" si="231"/>
        <v>42009.916666666664</v>
      </c>
      <c r="M2981" s="15">
        <f t="shared" si="232"/>
        <v>2014</v>
      </c>
      <c r="N2981" t="b">
        <v>0</v>
      </c>
      <c r="O2981">
        <v>46</v>
      </c>
      <c r="P2981" t="b">
        <v>1</v>
      </c>
      <c r="Q2981" s="8">
        <f t="shared" si="233"/>
        <v>1.014</v>
      </c>
      <c r="R2981" s="10">
        <f t="shared" si="234"/>
        <v>110.21739130434783</v>
      </c>
      <c r="S2981" t="s">
        <v>8271</v>
      </c>
      <c r="T2981" t="s">
        <v>8318</v>
      </c>
      <c r="U2981" t="s">
        <v>8319</v>
      </c>
    </row>
    <row r="2982" spans="1:21" ht="43.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s="6">
        <f t="shared" si="230"/>
        <v>42219.58252314815</v>
      </c>
      <c r="L2982" s="6">
        <f t="shared" si="231"/>
        <v>42239.749999999993</v>
      </c>
      <c r="M2982" s="15">
        <f t="shared" si="232"/>
        <v>2015</v>
      </c>
      <c r="N2982" t="b">
        <v>0</v>
      </c>
      <c r="O2982">
        <v>24</v>
      </c>
      <c r="P2982" t="b">
        <v>1</v>
      </c>
      <c r="Q2982" s="8">
        <f t="shared" si="233"/>
        <v>1.0916666666666666</v>
      </c>
      <c r="R2982" s="10">
        <f t="shared" si="234"/>
        <v>136.45833333333334</v>
      </c>
      <c r="S2982" t="s">
        <v>8271</v>
      </c>
      <c r="T2982" t="s">
        <v>8318</v>
      </c>
      <c r="U2982" t="s">
        <v>8319</v>
      </c>
    </row>
    <row r="2983" spans="1:21" ht="58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s="6">
        <f t="shared" si="230"/>
        <v>42225.226342592585</v>
      </c>
      <c r="L2983" s="6">
        <f t="shared" si="231"/>
        <v>42270.226342592585</v>
      </c>
      <c r="M2983" s="15">
        <f t="shared" si="232"/>
        <v>2015</v>
      </c>
      <c r="N2983" t="b">
        <v>1</v>
      </c>
      <c r="O2983">
        <v>97</v>
      </c>
      <c r="P2983" t="b">
        <v>1</v>
      </c>
      <c r="Q2983" s="8">
        <f t="shared" si="233"/>
        <v>1.28925</v>
      </c>
      <c r="R2983" s="10">
        <f t="shared" si="234"/>
        <v>53.164948453608247</v>
      </c>
      <c r="S2983" t="s">
        <v>8303</v>
      </c>
      <c r="T2983" t="s">
        <v>8318</v>
      </c>
      <c r="U2983" t="s">
        <v>8358</v>
      </c>
    </row>
    <row r="2984" spans="1:21" ht="43.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s="6">
        <f t="shared" si="230"/>
        <v>42381.353506944441</v>
      </c>
      <c r="L2984" s="6">
        <f t="shared" si="231"/>
        <v>42411.353506944441</v>
      </c>
      <c r="M2984" s="15">
        <f t="shared" si="232"/>
        <v>2016</v>
      </c>
      <c r="N2984" t="b">
        <v>1</v>
      </c>
      <c r="O2984">
        <v>59</v>
      </c>
      <c r="P2984" t="b">
        <v>1</v>
      </c>
      <c r="Q2984" s="8">
        <f t="shared" si="233"/>
        <v>1.0206</v>
      </c>
      <c r="R2984" s="10">
        <f t="shared" si="234"/>
        <v>86.491525423728817</v>
      </c>
      <c r="S2984" t="s">
        <v>8303</v>
      </c>
      <c r="T2984" t="s">
        <v>8318</v>
      </c>
      <c r="U2984" t="s">
        <v>8358</v>
      </c>
    </row>
    <row r="2985" spans="1:21" ht="43.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s="6">
        <f t="shared" si="230"/>
        <v>41894.299027777779</v>
      </c>
      <c r="L2985" s="6">
        <f t="shared" si="231"/>
        <v>41954.340694444443</v>
      </c>
      <c r="M2985" s="15">
        <f t="shared" si="232"/>
        <v>2014</v>
      </c>
      <c r="N2985" t="b">
        <v>1</v>
      </c>
      <c r="O2985">
        <v>1095</v>
      </c>
      <c r="P2985" t="b">
        <v>1</v>
      </c>
      <c r="Q2985" s="8">
        <f t="shared" si="233"/>
        <v>1.465395775862069</v>
      </c>
      <c r="R2985" s="10">
        <f t="shared" si="234"/>
        <v>155.23827397260274</v>
      </c>
      <c r="S2985" t="s">
        <v>8303</v>
      </c>
      <c r="T2985" t="s">
        <v>8318</v>
      </c>
      <c r="U2985" t="s">
        <v>8358</v>
      </c>
    </row>
    <row r="2986" spans="1:21" ht="58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s="6">
        <f t="shared" si="230"/>
        <v>42575.945381944439</v>
      </c>
      <c r="L2986" s="6">
        <f t="shared" si="231"/>
        <v>42605.945381944439</v>
      </c>
      <c r="M2986" s="15">
        <f t="shared" si="232"/>
        <v>2016</v>
      </c>
      <c r="N2986" t="b">
        <v>1</v>
      </c>
      <c r="O2986">
        <v>218</v>
      </c>
      <c r="P2986" t="b">
        <v>1</v>
      </c>
      <c r="Q2986" s="8">
        <f t="shared" si="233"/>
        <v>1.00352</v>
      </c>
      <c r="R2986" s="10">
        <f t="shared" si="234"/>
        <v>115.08256880733946</v>
      </c>
      <c r="S2986" t="s">
        <v>8303</v>
      </c>
      <c r="T2986" t="s">
        <v>8318</v>
      </c>
      <c r="U2986" t="s">
        <v>8358</v>
      </c>
    </row>
    <row r="2987" spans="1:21" ht="58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s="6">
        <f t="shared" si="230"/>
        <v>42654.640370370369</v>
      </c>
      <c r="L2987" s="6">
        <f t="shared" si="231"/>
        <v>42673.833333333336</v>
      </c>
      <c r="M2987" s="15">
        <f t="shared" si="232"/>
        <v>2016</v>
      </c>
      <c r="N2987" t="b">
        <v>0</v>
      </c>
      <c r="O2987">
        <v>111</v>
      </c>
      <c r="P2987" t="b">
        <v>1</v>
      </c>
      <c r="Q2987" s="8">
        <f t="shared" si="233"/>
        <v>1.2164999999999999</v>
      </c>
      <c r="R2987" s="10">
        <f t="shared" si="234"/>
        <v>109.5945945945946</v>
      </c>
      <c r="S2987" t="s">
        <v>8303</v>
      </c>
      <c r="T2987" t="s">
        <v>8318</v>
      </c>
      <c r="U2987" t="s">
        <v>8358</v>
      </c>
    </row>
    <row r="2988" spans="1:21" ht="43.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s="6">
        <f t="shared" si="230"/>
        <v>42431.16673611111</v>
      </c>
      <c r="L2988" s="6">
        <f t="shared" si="231"/>
        <v>42491.125069444439</v>
      </c>
      <c r="M2988" s="15">
        <f t="shared" si="232"/>
        <v>2016</v>
      </c>
      <c r="N2988" t="b">
        <v>0</v>
      </c>
      <c r="O2988">
        <v>56</v>
      </c>
      <c r="P2988" t="b">
        <v>1</v>
      </c>
      <c r="Q2988" s="8">
        <f t="shared" si="233"/>
        <v>1.0549999999999999</v>
      </c>
      <c r="R2988" s="10">
        <f t="shared" si="234"/>
        <v>45.214285714285715</v>
      </c>
      <c r="S2988" t="s">
        <v>8303</v>
      </c>
      <c r="T2988" t="s">
        <v>8318</v>
      </c>
      <c r="U2988" t="s">
        <v>8358</v>
      </c>
    </row>
    <row r="2989" spans="1:21" ht="58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s="6">
        <f t="shared" si="230"/>
        <v>42626.973969907405</v>
      </c>
      <c r="L2989" s="6">
        <f t="shared" si="231"/>
        <v>42655.666666666664</v>
      </c>
      <c r="M2989" s="15">
        <f t="shared" si="232"/>
        <v>2016</v>
      </c>
      <c r="N2989" t="b">
        <v>0</v>
      </c>
      <c r="O2989">
        <v>265</v>
      </c>
      <c r="P2989" t="b">
        <v>1</v>
      </c>
      <c r="Q2989" s="8">
        <f t="shared" si="233"/>
        <v>1.1040080000000001</v>
      </c>
      <c r="R2989" s="10">
        <f t="shared" si="234"/>
        <v>104.15169811320754</v>
      </c>
      <c r="S2989" t="s">
        <v>8303</v>
      </c>
      <c r="T2989" t="s">
        <v>8318</v>
      </c>
      <c r="U2989" t="s">
        <v>8358</v>
      </c>
    </row>
    <row r="2990" spans="1:21" ht="43.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s="6">
        <f t="shared" si="230"/>
        <v>42511.028715277775</v>
      </c>
      <c r="L2990" s="6">
        <f t="shared" si="231"/>
        <v>42541.028715277775</v>
      </c>
      <c r="M2990" s="15">
        <f t="shared" si="232"/>
        <v>2016</v>
      </c>
      <c r="N2990" t="b">
        <v>0</v>
      </c>
      <c r="O2990">
        <v>28</v>
      </c>
      <c r="P2990" t="b">
        <v>1</v>
      </c>
      <c r="Q2990" s="8">
        <f t="shared" si="233"/>
        <v>1</v>
      </c>
      <c r="R2990" s="10">
        <f t="shared" si="234"/>
        <v>35.714285714285715</v>
      </c>
      <c r="S2990" t="s">
        <v>8303</v>
      </c>
      <c r="T2990" t="s">
        <v>8318</v>
      </c>
      <c r="U2990" t="s">
        <v>8358</v>
      </c>
    </row>
    <row r="2991" spans="1:21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s="6">
        <f t="shared" si="230"/>
        <v>42336.687060185184</v>
      </c>
      <c r="L2991" s="6">
        <f t="shared" si="231"/>
        <v>42358.874305555553</v>
      </c>
      <c r="M2991" s="15">
        <f t="shared" si="232"/>
        <v>2015</v>
      </c>
      <c r="N2991" t="b">
        <v>0</v>
      </c>
      <c r="O2991">
        <v>364</v>
      </c>
      <c r="P2991" t="b">
        <v>1</v>
      </c>
      <c r="Q2991" s="8">
        <f t="shared" si="233"/>
        <v>1.76535</v>
      </c>
      <c r="R2991" s="10">
        <f t="shared" si="234"/>
        <v>96.997252747252745</v>
      </c>
      <c r="S2991" t="s">
        <v>8303</v>
      </c>
      <c r="T2991" t="s">
        <v>8318</v>
      </c>
      <c r="U2991" t="s">
        <v>8358</v>
      </c>
    </row>
    <row r="2992" spans="1:21" ht="43.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s="6">
        <f t="shared" si="230"/>
        <v>42341.240972222215</v>
      </c>
      <c r="L2992" s="6">
        <f t="shared" si="231"/>
        <v>42376.240972222215</v>
      </c>
      <c r="M2992" s="15">
        <f t="shared" si="232"/>
        <v>2015</v>
      </c>
      <c r="N2992" t="b">
        <v>0</v>
      </c>
      <c r="O2992">
        <v>27</v>
      </c>
      <c r="P2992" t="b">
        <v>1</v>
      </c>
      <c r="Q2992" s="8">
        <f t="shared" si="233"/>
        <v>1</v>
      </c>
      <c r="R2992" s="10">
        <f t="shared" si="234"/>
        <v>370.37037037037038</v>
      </c>
      <c r="S2992" t="s">
        <v>8303</v>
      </c>
      <c r="T2992" t="s">
        <v>8318</v>
      </c>
      <c r="U2992" t="s">
        <v>8358</v>
      </c>
    </row>
    <row r="2993" spans="1:21" ht="43.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s="6">
        <f t="shared" si="230"/>
        <v>42740.503819444442</v>
      </c>
      <c r="L2993" s="6">
        <f t="shared" si="231"/>
        <v>42762.503819444442</v>
      </c>
      <c r="M2993" s="15">
        <f t="shared" si="232"/>
        <v>2017</v>
      </c>
      <c r="N2993" t="b">
        <v>0</v>
      </c>
      <c r="O2993">
        <v>93</v>
      </c>
      <c r="P2993" t="b">
        <v>1</v>
      </c>
      <c r="Q2993" s="8">
        <f t="shared" si="233"/>
        <v>1.0329411764705883</v>
      </c>
      <c r="R2993" s="10">
        <f t="shared" si="234"/>
        <v>94.408602150537632</v>
      </c>
      <c r="S2993" t="s">
        <v>8303</v>
      </c>
      <c r="T2993" t="s">
        <v>8318</v>
      </c>
      <c r="U2993" t="s">
        <v>8358</v>
      </c>
    </row>
    <row r="2994" spans="1:21" ht="43.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s="6">
        <f t="shared" si="230"/>
        <v>42622.434143518512</v>
      </c>
      <c r="L2994" s="6">
        <f t="shared" si="231"/>
        <v>42652.434143518512</v>
      </c>
      <c r="M2994" s="15">
        <f t="shared" si="232"/>
        <v>2016</v>
      </c>
      <c r="N2994" t="b">
        <v>0</v>
      </c>
      <c r="O2994">
        <v>64</v>
      </c>
      <c r="P2994" t="b">
        <v>1</v>
      </c>
      <c r="Q2994" s="8">
        <f t="shared" si="233"/>
        <v>1.0449999999999999</v>
      </c>
      <c r="R2994" s="10">
        <f t="shared" si="234"/>
        <v>48.984375</v>
      </c>
      <c r="S2994" t="s">
        <v>8303</v>
      </c>
      <c r="T2994" t="s">
        <v>8318</v>
      </c>
      <c r="U2994" t="s">
        <v>8358</v>
      </c>
    </row>
    <row r="2995" spans="1:21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s="6">
        <f t="shared" si="230"/>
        <v>42390.50540509259</v>
      </c>
      <c r="L2995" s="6">
        <f t="shared" si="231"/>
        <v>42420.50540509259</v>
      </c>
      <c r="M2995" s="15">
        <f t="shared" si="232"/>
        <v>2016</v>
      </c>
      <c r="N2995" t="b">
        <v>0</v>
      </c>
      <c r="O2995">
        <v>22</v>
      </c>
      <c r="P2995" t="b">
        <v>1</v>
      </c>
      <c r="Q2995" s="8">
        <f t="shared" si="233"/>
        <v>1.0029999999999999</v>
      </c>
      <c r="R2995" s="10">
        <f t="shared" si="234"/>
        <v>45.590909090909093</v>
      </c>
      <c r="S2995" t="s">
        <v>8303</v>
      </c>
      <c r="T2995" t="s">
        <v>8318</v>
      </c>
      <c r="U2995" t="s">
        <v>8358</v>
      </c>
    </row>
    <row r="2996" spans="1:21" ht="43.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s="6">
        <f t="shared" si="230"/>
        <v>41885.145509259259</v>
      </c>
      <c r="L2996" s="6">
        <f t="shared" si="231"/>
        <v>41915.145509259259</v>
      </c>
      <c r="M2996" s="15">
        <f t="shared" si="232"/>
        <v>2014</v>
      </c>
      <c r="N2996" t="b">
        <v>0</v>
      </c>
      <c r="O2996">
        <v>59</v>
      </c>
      <c r="P2996" t="b">
        <v>1</v>
      </c>
      <c r="Q2996" s="8">
        <f t="shared" si="233"/>
        <v>4.577466666666667</v>
      </c>
      <c r="R2996" s="10">
        <f t="shared" si="234"/>
        <v>23.275254237288134</v>
      </c>
      <c r="S2996" t="s">
        <v>8303</v>
      </c>
      <c r="T2996" t="s">
        <v>8318</v>
      </c>
      <c r="U2996" t="s">
        <v>8358</v>
      </c>
    </row>
    <row r="2997" spans="1:21" ht="43.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s="6">
        <f t="shared" si="230"/>
        <v>42724.331840277773</v>
      </c>
      <c r="L2997" s="6">
        <f t="shared" si="231"/>
        <v>42754.331840277773</v>
      </c>
      <c r="M2997" s="15">
        <f t="shared" si="232"/>
        <v>2016</v>
      </c>
      <c r="N2997" t="b">
        <v>0</v>
      </c>
      <c r="O2997">
        <v>249</v>
      </c>
      <c r="P2997" t="b">
        <v>1</v>
      </c>
      <c r="Q2997" s="8">
        <f t="shared" si="233"/>
        <v>1.0496000000000001</v>
      </c>
      <c r="R2997" s="10">
        <f t="shared" si="234"/>
        <v>63.2289156626506</v>
      </c>
      <c r="S2997" t="s">
        <v>8303</v>
      </c>
      <c r="T2997" t="s">
        <v>8318</v>
      </c>
      <c r="U2997" t="s">
        <v>8358</v>
      </c>
    </row>
    <row r="2998" spans="1:21" ht="29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s="6">
        <f t="shared" si="230"/>
        <v>42090.579166666663</v>
      </c>
      <c r="L2998" s="6">
        <f t="shared" si="231"/>
        <v>42150.579166666663</v>
      </c>
      <c r="M2998" s="15">
        <f t="shared" si="232"/>
        <v>2015</v>
      </c>
      <c r="N2998" t="b">
        <v>0</v>
      </c>
      <c r="O2998">
        <v>392</v>
      </c>
      <c r="P2998" t="b">
        <v>1</v>
      </c>
      <c r="Q2998" s="8">
        <f t="shared" si="233"/>
        <v>1.7194285714285715</v>
      </c>
      <c r="R2998" s="10">
        <f t="shared" si="234"/>
        <v>153.5204081632653</v>
      </c>
      <c r="S2998" t="s">
        <v>8303</v>
      </c>
      <c r="T2998" t="s">
        <v>8318</v>
      </c>
      <c r="U2998" t="s">
        <v>8358</v>
      </c>
    </row>
    <row r="2999" spans="1:21" ht="43.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s="6">
        <f t="shared" si="230"/>
        <v>42775.400381944441</v>
      </c>
      <c r="L2999" s="6">
        <f t="shared" si="231"/>
        <v>42792.874305555553</v>
      </c>
      <c r="M2999" s="15">
        <f t="shared" si="232"/>
        <v>2017</v>
      </c>
      <c r="N2999" t="b">
        <v>0</v>
      </c>
      <c r="O2999">
        <v>115</v>
      </c>
      <c r="P2999" t="b">
        <v>1</v>
      </c>
      <c r="Q2999" s="8">
        <f t="shared" si="233"/>
        <v>1.0373000000000001</v>
      </c>
      <c r="R2999" s="10">
        <f t="shared" si="234"/>
        <v>90.2</v>
      </c>
      <c r="S2999" t="s">
        <v>8303</v>
      </c>
      <c r="T2999" t="s">
        <v>8318</v>
      </c>
      <c r="U2999" t="s">
        <v>8358</v>
      </c>
    </row>
    <row r="3000" spans="1:21" ht="43.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s="6">
        <f t="shared" si="230"/>
        <v>41777.860289351847</v>
      </c>
      <c r="L3000" s="6">
        <f t="shared" si="231"/>
        <v>41805.850694444445</v>
      </c>
      <c r="M3000" s="15">
        <f t="shared" si="232"/>
        <v>2014</v>
      </c>
      <c r="N3000" t="b">
        <v>0</v>
      </c>
      <c r="O3000">
        <v>433</v>
      </c>
      <c r="P3000" t="b">
        <v>1</v>
      </c>
      <c r="Q3000" s="8">
        <f t="shared" si="233"/>
        <v>1.0302899999999999</v>
      </c>
      <c r="R3000" s="10">
        <f t="shared" si="234"/>
        <v>118.97113163972287</v>
      </c>
      <c r="S3000" t="s">
        <v>8303</v>
      </c>
      <c r="T3000" t="s">
        <v>8318</v>
      </c>
      <c r="U3000" t="s">
        <v>8358</v>
      </c>
    </row>
    <row r="3001" spans="1:21" ht="43.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s="6">
        <f t="shared" si="230"/>
        <v>42780.406944444439</v>
      </c>
      <c r="L3001" s="6">
        <f t="shared" si="231"/>
        <v>42794.749999999993</v>
      </c>
      <c r="M3001" s="15">
        <f t="shared" si="232"/>
        <v>2017</v>
      </c>
      <c r="N3001" t="b">
        <v>0</v>
      </c>
      <c r="O3001">
        <v>20</v>
      </c>
      <c r="P3001" t="b">
        <v>1</v>
      </c>
      <c r="Q3001" s="8">
        <f t="shared" si="233"/>
        <v>1.1888888888888889</v>
      </c>
      <c r="R3001" s="10">
        <f t="shared" si="234"/>
        <v>80.25</v>
      </c>
      <c r="S3001" t="s">
        <v>8303</v>
      </c>
      <c r="T3001" t="s">
        <v>8318</v>
      </c>
      <c r="U3001" t="s">
        <v>8358</v>
      </c>
    </row>
    <row r="3002" spans="1:21" ht="43.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s="6">
        <f t="shared" si="230"/>
        <v>42752.49386574074</v>
      </c>
      <c r="L3002" s="6">
        <f t="shared" si="231"/>
        <v>42766.416666666664</v>
      </c>
      <c r="M3002" s="15">
        <f t="shared" si="232"/>
        <v>2017</v>
      </c>
      <c r="N3002" t="b">
        <v>0</v>
      </c>
      <c r="O3002">
        <v>8</v>
      </c>
      <c r="P3002" t="b">
        <v>1</v>
      </c>
      <c r="Q3002" s="8">
        <f t="shared" si="233"/>
        <v>1</v>
      </c>
      <c r="R3002" s="10">
        <f t="shared" si="234"/>
        <v>62.5</v>
      </c>
      <c r="S3002" t="s">
        <v>8303</v>
      </c>
      <c r="T3002" t="s">
        <v>8318</v>
      </c>
      <c r="U3002" t="s">
        <v>8358</v>
      </c>
    </row>
    <row r="3003" spans="1:21" ht="43.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s="6">
        <f t="shared" si="230"/>
        <v>42534.562291666669</v>
      </c>
      <c r="L3003" s="6">
        <f t="shared" si="231"/>
        <v>42564.562291666669</v>
      </c>
      <c r="M3003" s="15">
        <f t="shared" si="232"/>
        <v>2016</v>
      </c>
      <c r="N3003" t="b">
        <v>0</v>
      </c>
      <c r="O3003">
        <v>175</v>
      </c>
      <c r="P3003" t="b">
        <v>1</v>
      </c>
      <c r="Q3003" s="8">
        <f t="shared" si="233"/>
        <v>3.1869988910451896</v>
      </c>
      <c r="R3003" s="10">
        <f t="shared" si="234"/>
        <v>131.37719999999999</v>
      </c>
      <c r="S3003" t="s">
        <v>8303</v>
      </c>
      <c r="T3003" t="s">
        <v>8318</v>
      </c>
      <c r="U3003" t="s">
        <v>8358</v>
      </c>
    </row>
    <row r="3004" spans="1:21" ht="29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s="6">
        <f t="shared" si="230"/>
        <v>41239.502916666665</v>
      </c>
      <c r="L3004" s="6">
        <f t="shared" si="231"/>
        <v>41269.502916666665</v>
      </c>
      <c r="M3004" s="15">
        <f t="shared" si="232"/>
        <v>2012</v>
      </c>
      <c r="N3004" t="b">
        <v>0</v>
      </c>
      <c r="O3004">
        <v>104</v>
      </c>
      <c r="P3004" t="b">
        <v>1</v>
      </c>
      <c r="Q3004" s="8">
        <f t="shared" si="233"/>
        <v>1.0850614285714286</v>
      </c>
      <c r="R3004" s="10">
        <f t="shared" si="234"/>
        <v>73.032980769230775</v>
      </c>
      <c r="S3004" t="s">
        <v>8303</v>
      </c>
      <c r="T3004" t="s">
        <v>8318</v>
      </c>
      <c r="U3004" t="s">
        <v>8358</v>
      </c>
    </row>
    <row r="3005" spans="1:21" ht="43.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s="6">
        <f t="shared" si="230"/>
        <v>42398.515925925924</v>
      </c>
      <c r="L3005" s="6">
        <f t="shared" si="231"/>
        <v>42429.915972222218</v>
      </c>
      <c r="M3005" s="15">
        <f t="shared" si="232"/>
        <v>2016</v>
      </c>
      <c r="N3005" t="b">
        <v>0</v>
      </c>
      <c r="O3005">
        <v>17</v>
      </c>
      <c r="P3005" t="b">
        <v>1</v>
      </c>
      <c r="Q3005" s="8">
        <f t="shared" si="233"/>
        <v>1.0116666666666667</v>
      </c>
      <c r="R3005" s="10">
        <f t="shared" si="234"/>
        <v>178.52941176470588</v>
      </c>
      <c r="S3005" t="s">
        <v>8303</v>
      </c>
      <c r="T3005" t="s">
        <v>8318</v>
      </c>
      <c r="U3005" t="s">
        <v>8358</v>
      </c>
    </row>
    <row r="3006" spans="1:21" ht="58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s="6">
        <f t="shared" si="230"/>
        <v>41928.547731481478</v>
      </c>
      <c r="L3006" s="6">
        <f t="shared" si="231"/>
        <v>41958.589398148142</v>
      </c>
      <c r="M3006" s="15">
        <f t="shared" si="232"/>
        <v>2014</v>
      </c>
      <c r="N3006" t="b">
        <v>0</v>
      </c>
      <c r="O3006">
        <v>277</v>
      </c>
      <c r="P3006" t="b">
        <v>1</v>
      </c>
      <c r="Q3006" s="8">
        <f t="shared" si="233"/>
        <v>1.12815</v>
      </c>
      <c r="R3006" s="10">
        <f t="shared" si="234"/>
        <v>162.90974729241879</v>
      </c>
      <c r="S3006" t="s">
        <v>8303</v>
      </c>
      <c r="T3006" t="s">
        <v>8318</v>
      </c>
      <c r="U3006" t="s">
        <v>8358</v>
      </c>
    </row>
    <row r="3007" spans="1:21" ht="58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s="6">
        <f t="shared" si="230"/>
        <v>41888.341493055552</v>
      </c>
      <c r="L3007" s="6">
        <f t="shared" si="231"/>
        <v>41918.341493055552</v>
      </c>
      <c r="M3007" s="15">
        <f t="shared" si="232"/>
        <v>2014</v>
      </c>
      <c r="N3007" t="b">
        <v>0</v>
      </c>
      <c r="O3007">
        <v>118</v>
      </c>
      <c r="P3007" t="b">
        <v>1</v>
      </c>
      <c r="Q3007" s="8">
        <f t="shared" si="233"/>
        <v>1.2049622641509434</v>
      </c>
      <c r="R3007" s="10">
        <f t="shared" si="234"/>
        <v>108.24237288135593</v>
      </c>
      <c r="S3007" t="s">
        <v>8303</v>
      </c>
      <c r="T3007" t="s">
        <v>8318</v>
      </c>
      <c r="U3007" t="s">
        <v>8358</v>
      </c>
    </row>
    <row r="3008" spans="1:21" ht="29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s="6">
        <f t="shared" si="230"/>
        <v>41957.42350694444</v>
      </c>
      <c r="L3008" s="6">
        <f t="shared" si="231"/>
        <v>41987.42350694444</v>
      </c>
      <c r="M3008" s="15">
        <f t="shared" si="232"/>
        <v>2014</v>
      </c>
      <c r="N3008" t="b">
        <v>0</v>
      </c>
      <c r="O3008">
        <v>97</v>
      </c>
      <c r="P3008" t="b">
        <v>1</v>
      </c>
      <c r="Q3008" s="8">
        <f t="shared" si="233"/>
        <v>1.0774999999999999</v>
      </c>
      <c r="R3008" s="10">
        <f t="shared" si="234"/>
        <v>88.865979381443296</v>
      </c>
      <c r="S3008" t="s">
        <v>8303</v>
      </c>
      <c r="T3008" t="s">
        <v>8318</v>
      </c>
      <c r="U3008" t="s">
        <v>8358</v>
      </c>
    </row>
    <row r="3009" spans="1:21" ht="29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s="6">
        <f t="shared" si="230"/>
        <v>42097.882905092592</v>
      </c>
      <c r="L3009" s="6">
        <f t="shared" si="231"/>
        <v>42118.882905092592</v>
      </c>
      <c r="M3009" s="15">
        <f t="shared" si="232"/>
        <v>2015</v>
      </c>
      <c r="N3009" t="b">
        <v>0</v>
      </c>
      <c r="O3009">
        <v>20</v>
      </c>
      <c r="P3009" t="b">
        <v>1</v>
      </c>
      <c r="Q3009" s="8">
        <f t="shared" si="233"/>
        <v>1.8</v>
      </c>
      <c r="R3009" s="10">
        <f t="shared" si="234"/>
        <v>54</v>
      </c>
      <c r="S3009" t="s">
        <v>8303</v>
      </c>
      <c r="T3009" t="s">
        <v>8318</v>
      </c>
      <c r="U3009" t="s">
        <v>8358</v>
      </c>
    </row>
    <row r="3010" spans="1:21" ht="43.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s="6">
        <f t="shared" si="230"/>
        <v>42359.878692129627</v>
      </c>
      <c r="L3010" s="6">
        <f t="shared" si="231"/>
        <v>42389.878692129627</v>
      </c>
      <c r="M3010" s="15">
        <f t="shared" si="232"/>
        <v>2015</v>
      </c>
      <c r="N3010" t="b">
        <v>0</v>
      </c>
      <c r="O3010">
        <v>26</v>
      </c>
      <c r="P3010" t="b">
        <v>1</v>
      </c>
      <c r="Q3010" s="8">
        <f t="shared" si="233"/>
        <v>1.0116666666666667</v>
      </c>
      <c r="R3010" s="10">
        <f t="shared" si="234"/>
        <v>116.73076923076923</v>
      </c>
      <c r="S3010" t="s">
        <v>8303</v>
      </c>
      <c r="T3010" t="s">
        <v>8318</v>
      </c>
      <c r="U3010" t="s">
        <v>8358</v>
      </c>
    </row>
    <row r="3011" spans="1:21" ht="43.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s="6">
        <f t="shared" ref="K3011:K3074" si="235">(J3011/86400)+25569+(-8/24)</f>
        <v>41939.236574074072</v>
      </c>
      <c r="L3011" s="6">
        <f t="shared" ref="L3011:L3074" si="236">(I3011/86400)+25569+(-8/24)</f>
        <v>41969.278240740743</v>
      </c>
      <c r="M3011" s="15">
        <f t="shared" ref="M3011:M3074" si="237">YEAR(K3011)</f>
        <v>2014</v>
      </c>
      <c r="N3011" t="b">
        <v>0</v>
      </c>
      <c r="O3011">
        <v>128</v>
      </c>
      <c r="P3011" t="b">
        <v>1</v>
      </c>
      <c r="Q3011" s="8">
        <f t="shared" ref="Q3011:Q3074" si="238">E3011/D3011</f>
        <v>1.19756</v>
      </c>
      <c r="R3011" s="10">
        <f t="shared" ref="R3011:R3074" si="239">IFERROR(E3011/O3011,0)</f>
        <v>233.8984375</v>
      </c>
      <c r="S3011" t="s">
        <v>8303</v>
      </c>
      <c r="T3011" t="s">
        <v>8318</v>
      </c>
      <c r="U3011" t="s">
        <v>8358</v>
      </c>
    </row>
    <row r="3012" spans="1:21" ht="43.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s="6">
        <f t="shared" si="235"/>
        <v>41996.499062499999</v>
      </c>
      <c r="L3012" s="6">
        <f t="shared" si="236"/>
        <v>42056.499062499999</v>
      </c>
      <c r="M3012" s="15">
        <f t="shared" si="237"/>
        <v>2014</v>
      </c>
      <c r="N3012" t="b">
        <v>0</v>
      </c>
      <c r="O3012">
        <v>15</v>
      </c>
      <c r="P3012" t="b">
        <v>1</v>
      </c>
      <c r="Q3012" s="8">
        <f t="shared" si="238"/>
        <v>1.58</v>
      </c>
      <c r="R3012" s="10">
        <f t="shared" si="239"/>
        <v>158</v>
      </c>
      <c r="S3012" t="s">
        <v>8303</v>
      </c>
      <c r="T3012" t="s">
        <v>8318</v>
      </c>
      <c r="U3012" t="s">
        <v>8358</v>
      </c>
    </row>
    <row r="3013" spans="1:21" ht="43.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s="6">
        <f t="shared" si="235"/>
        <v>42334.135601851849</v>
      </c>
      <c r="L3013" s="6">
        <f t="shared" si="236"/>
        <v>42361.624305555553</v>
      </c>
      <c r="M3013" s="15">
        <f t="shared" si="237"/>
        <v>2015</v>
      </c>
      <c r="N3013" t="b">
        <v>0</v>
      </c>
      <c r="O3013">
        <v>25</v>
      </c>
      <c r="P3013" t="b">
        <v>1</v>
      </c>
      <c r="Q3013" s="8">
        <f t="shared" si="238"/>
        <v>1.2366666666666666</v>
      </c>
      <c r="R3013" s="10">
        <f t="shared" si="239"/>
        <v>14.84</v>
      </c>
      <c r="S3013" t="s">
        <v>8303</v>
      </c>
      <c r="T3013" t="s">
        <v>8318</v>
      </c>
      <c r="U3013" t="s">
        <v>8358</v>
      </c>
    </row>
    <row r="3014" spans="1:21" ht="43.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s="6">
        <f t="shared" si="235"/>
        <v>42024.369560185187</v>
      </c>
      <c r="L3014" s="6">
        <f t="shared" si="236"/>
        <v>42045.369560185187</v>
      </c>
      <c r="M3014" s="15">
        <f t="shared" si="237"/>
        <v>2015</v>
      </c>
      <c r="N3014" t="b">
        <v>0</v>
      </c>
      <c r="O3014">
        <v>55</v>
      </c>
      <c r="P3014" t="b">
        <v>1</v>
      </c>
      <c r="Q3014" s="8">
        <f t="shared" si="238"/>
        <v>1.1712499999999999</v>
      </c>
      <c r="R3014" s="10">
        <f t="shared" si="239"/>
        <v>85.181818181818187</v>
      </c>
      <c r="S3014" t="s">
        <v>8303</v>
      </c>
      <c r="T3014" t="s">
        <v>8318</v>
      </c>
      <c r="U3014" t="s">
        <v>8358</v>
      </c>
    </row>
    <row r="3015" spans="1:21" ht="43.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s="6">
        <f t="shared" si="235"/>
        <v>42146.502881944441</v>
      </c>
      <c r="L3015" s="6">
        <f t="shared" si="236"/>
        <v>42176.502881944441</v>
      </c>
      <c r="M3015" s="15">
        <f t="shared" si="237"/>
        <v>2015</v>
      </c>
      <c r="N3015" t="b">
        <v>0</v>
      </c>
      <c r="O3015">
        <v>107</v>
      </c>
      <c r="P3015" t="b">
        <v>1</v>
      </c>
      <c r="Q3015" s="8">
        <f t="shared" si="238"/>
        <v>1.5696000000000001</v>
      </c>
      <c r="R3015" s="10">
        <f t="shared" si="239"/>
        <v>146.69158878504672</v>
      </c>
      <c r="S3015" t="s">
        <v>8303</v>
      </c>
      <c r="T3015" t="s">
        <v>8318</v>
      </c>
      <c r="U3015" t="s">
        <v>8358</v>
      </c>
    </row>
    <row r="3016" spans="1:21" ht="43.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s="6">
        <f t="shared" si="235"/>
        <v>41919.790277777771</v>
      </c>
      <c r="L3016" s="6">
        <f t="shared" si="236"/>
        <v>41947.875</v>
      </c>
      <c r="M3016" s="15">
        <f t="shared" si="237"/>
        <v>2014</v>
      </c>
      <c r="N3016" t="b">
        <v>0</v>
      </c>
      <c r="O3016">
        <v>557</v>
      </c>
      <c r="P3016" t="b">
        <v>1</v>
      </c>
      <c r="Q3016" s="8">
        <f t="shared" si="238"/>
        <v>1.13104</v>
      </c>
      <c r="R3016" s="10">
        <f t="shared" si="239"/>
        <v>50.764811490125673</v>
      </c>
      <c r="S3016" t="s">
        <v>8303</v>
      </c>
      <c r="T3016" t="s">
        <v>8318</v>
      </c>
      <c r="U3016" t="s">
        <v>8358</v>
      </c>
    </row>
    <row r="3017" spans="1:21" ht="43.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s="6">
        <f t="shared" si="235"/>
        <v>41785.393958333334</v>
      </c>
      <c r="L3017" s="6">
        <f t="shared" si="236"/>
        <v>41800.833333333328</v>
      </c>
      <c r="M3017" s="15">
        <f t="shared" si="237"/>
        <v>2014</v>
      </c>
      <c r="N3017" t="b">
        <v>0</v>
      </c>
      <c r="O3017">
        <v>40</v>
      </c>
      <c r="P3017" t="b">
        <v>1</v>
      </c>
      <c r="Q3017" s="8">
        <f t="shared" si="238"/>
        <v>1.0317647058823529</v>
      </c>
      <c r="R3017" s="10">
        <f t="shared" si="239"/>
        <v>87.7</v>
      </c>
      <c r="S3017" t="s">
        <v>8303</v>
      </c>
      <c r="T3017" t="s">
        <v>8318</v>
      </c>
      <c r="U3017" t="s">
        <v>8358</v>
      </c>
    </row>
    <row r="3018" spans="1:21" ht="58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s="6">
        <f t="shared" si="235"/>
        <v>41778.214722222219</v>
      </c>
      <c r="L3018" s="6">
        <f t="shared" si="236"/>
        <v>41838.214722222219</v>
      </c>
      <c r="M3018" s="15">
        <f t="shared" si="237"/>
        <v>2014</v>
      </c>
      <c r="N3018" t="b">
        <v>0</v>
      </c>
      <c r="O3018">
        <v>36</v>
      </c>
      <c r="P3018" t="b">
        <v>1</v>
      </c>
      <c r="Q3018" s="8">
        <f t="shared" si="238"/>
        <v>1.0261176470588236</v>
      </c>
      <c r="R3018" s="10">
        <f t="shared" si="239"/>
        <v>242.27777777777777</v>
      </c>
      <c r="S3018" t="s">
        <v>8303</v>
      </c>
      <c r="T3018" t="s">
        <v>8318</v>
      </c>
      <c r="U3018" t="s">
        <v>8358</v>
      </c>
    </row>
    <row r="3019" spans="1:21" ht="43.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s="6">
        <f t="shared" si="235"/>
        <v>41841.516701388886</v>
      </c>
      <c r="L3019" s="6">
        <f t="shared" si="236"/>
        <v>41871.516701388886</v>
      </c>
      <c r="M3019" s="15">
        <f t="shared" si="237"/>
        <v>2014</v>
      </c>
      <c r="N3019" t="b">
        <v>0</v>
      </c>
      <c r="O3019">
        <v>159</v>
      </c>
      <c r="P3019" t="b">
        <v>1</v>
      </c>
      <c r="Q3019" s="8">
        <f t="shared" si="238"/>
        <v>1.0584090909090909</v>
      </c>
      <c r="R3019" s="10">
        <f t="shared" si="239"/>
        <v>146.44654088050314</v>
      </c>
      <c r="S3019" t="s">
        <v>8303</v>
      </c>
      <c r="T3019" t="s">
        <v>8318</v>
      </c>
      <c r="U3019" t="s">
        <v>8358</v>
      </c>
    </row>
    <row r="3020" spans="1:21" ht="43.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s="6">
        <f t="shared" si="235"/>
        <v>42162.964999999997</v>
      </c>
      <c r="L3020" s="6">
        <f t="shared" si="236"/>
        <v>42205.583333333336</v>
      </c>
      <c r="M3020" s="15">
        <f t="shared" si="237"/>
        <v>2015</v>
      </c>
      <c r="N3020" t="b">
        <v>0</v>
      </c>
      <c r="O3020">
        <v>41</v>
      </c>
      <c r="P3020" t="b">
        <v>1</v>
      </c>
      <c r="Q3020" s="8">
        <f t="shared" si="238"/>
        <v>1.0071428571428571</v>
      </c>
      <c r="R3020" s="10">
        <f t="shared" si="239"/>
        <v>103.17073170731707</v>
      </c>
      <c r="S3020" t="s">
        <v>8303</v>
      </c>
      <c r="T3020" t="s">
        <v>8318</v>
      </c>
      <c r="U3020" t="s">
        <v>8358</v>
      </c>
    </row>
    <row r="3021" spans="1:21" ht="43.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s="6">
        <f t="shared" si="235"/>
        <v>41758.500231481477</v>
      </c>
      <c r="L3021" s="6">
        <f t="shared" si="236"/>
        <v>41785.791666666664</v>
      </c>
      <c r="M3021" s="15">
        <f t="shared" si="237"/>
        <v>2014</v>
      </c>
      <c r="N3021" t="b">
        <v>0</v>
      </c>
      <c r="O3021">
        <v>226</v>
      </c>
      <c r="P3021" t="b">
        <v>1</v>
      </c>
      <c r="Q3021" s="8">
        <f t="shared" si="238"/>
        <v>1.2123333333333333</v>
      </c>
      <c r="R3021" s="10">
        <f t="shared" si="239"/>
        <v>80.464601769911511</v>
      </c>
      <c r="S3021" t="s">
        <v>8303</v>
      </c>
      <c r="T3021" t="s">
        <v>8318</v>
      </c>
      <c r="U3021" t="s">
        <v>8358</v>
      </c>
    </row>
    <row r="3022" spans="1:21" ht="58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s="6">
        <f t="shared" si="235"/>
        <v>42170.513113425921</v>
      </c>
      <c r="L3022" s="6">
        <f t="shared" si="236"/>
        <v>42230.513113425921</v>
      </c>
      <c r="M3022" s="15">
        <f t="shared" si="237"/>
        <v>2015</v>
      </c>
      <c r="N3022" t="b">
        <v>0</v>
      </c>
      <c r="O3022">
        <v>30</v>
      </c>
      <c r="P3022" t="b">
        <v>1</v>
      </c>
      <c r="Q3022" s="8">
        <f t="shared" si="238"/>
        <v>1.0057142857142858</v>
      </c>
      <c r="R3022" s="10">
        <f t="shared" si="239"/>
        <v>234.66666666666666</v>
      </c>
      <c r="S3022" t="s">
        <v>8303</v>
      </c>
      <c r="T3022" t="s">
        <v>8318</v>
      </c>
      <c r="U3022" t="s">
        <v>8358</v>
      </c>
    </row>
    <row r="3023" spans="1:21" ht="43.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s="6">
        <f t="shared" si="235"/>
        <v>42660.285520833328</v>
      </c>
      <c r="L3023" s="6">
        <f t="shared" si="236"/>
        <v>42695.915972222218</v>
      </c>
      <c r="M3023" s="15">
        <f t="shared" si="237"/>
        <v>2016</v>
      </c>
      <c r="N3023" t="b">
        <v>0</v>
      </c>
      <c r="O3023">
        <v>103</v>
      </c>
      <c r="P3023" t="b">
        <v>1</v>
      </c>
      <c r="Q3023" s="8">
        <f t="shared" si="238"/>
        <v>1.1602222222222223</v>
      </c>
      <c r="R3023" s="10">
        <f t="shared" si="239"/>
        <v>50.689320388349515</v>
      </c>
      <c r="S3023" t="s">
        <v>8303</v>
      </c>
      <c r="T3023" t="s">
        <v>8318</v>
      </c>
      <c r="U3023" t="s">
        <v>8358</v>
      </c>
    </row>
    <row r="3024" spans="1:21" ht="43.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s="6">
        <f t="shared" si="235"/>
        <v>42564.620474537034</v>
      </c>
      <c r="L3024" s="6">
        <f t="shared" si="236"/>
        <v>42609.620474537034</v>
      </c>
      <c r="M3024" s="15">
        <f t="shared" si="237"/>
        <v>2016</v>
      </c>
      <c r="N3024" t="b">
        <v>0</v>
      </c>
      <c r="O3024">
        <v>62</v>
      </c>
      <c r="P3024" t="b">
        <v>1</v>
      </c>
      <c r="Q3024" s="8">
        <f t="shared" si="238"/>
        <v>1.0087999999999999</v>
      </c>
      <c r="R3024" s="10">
        <f t="shared" si="239"/>
        <v>162.70967741935485</v>
      </c>
      <c r="S3024" t="s">
        <v>8303</v>
      </c>
      <c r="T3024" t="s">
        <v>8318</v>
      </c>
      <c r="U3024" t="s">
        <v>8358</v>
      </c>
    </row>
    <row r="3025" spans="1:21" ht="58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s="6">
        <f t="shared" si="235"/>
        <v>42121.342430555553</v>
      </c>
      <c r="L3025" s="6">
        <f t="shared" si="236"/>
        <v>42166.342430555553</v>
      </c>
      <c r="M3025" s="15">
        <f t="shared" si="237"/>
        <v>2015</v>
      </c>
      <c r="N3025" t="b">
        <v>0</v>
      </c>
      <c r="O3025">
        <v>6</v>
      </c>
      <c r="P3025" t="b">
        <v>1</v>
      </c>
      <c r="Q3025" s="8">
        <f t="shared" si="238"/>
        <v>1.03</v>
      </c>
      <c r="R3025" s="10">
        <f t="shared" si="239"/>
        <v>120.16666666666667</v>
      </c>
      <c r="S3025" t="s">
        <v>8303</v>
      </c>
      <c r="T3025" t="s">
        <v>8318</v>
      </c>
      <c r="U3025" t="s">
        <v>8358</v>
      </c>
    </row>
    <row r="3026" spans="1:21" ht="43.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s="6">
        <f t="shared" si="235"/>
        <v>41158.660590277774</v>
      </c>
      <c r="L3026" s="6">
        <f t="shared" si="236"/>
        <v>41188.660590277774</v>
      </c>
      <c r="M3026" s="15">
        <f t="shared" si="237"/>
        <v>2012</v>
      </c>
      <c r="N3026" t="b">
        <v>0</v>
      </c>
      <c r="O3026">
        <v>182</v>
      </c>
      <c r="P3026" t="b">
        <v>1</v>
      </c>
      <c r="Q3026" s="8">
        <f t="shared" si="238"/>
        <v>2.4641999999999999</v>
      </c>
      <c r="R3026" s="10">
        <f t="shared" si="239"/>
        <v>67.697802197802204</v>
      </c>
      <c r="S3026" t="s">
        <v>8303</v>
      </c>
      <c r="T3026" t="s">
        <v>8318</v>
      </c>
      <c r="U3026" t="s">
        <v>8358</v>
      </c>
    </row>
    <row r="3027" spans="1:21" ht="43.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s="6">
        <f t="shared" si="235"/>
        <v>41761.176076388889</v>
      </c>
      <c r="L3027" s="6">
        <f t="shared" si="236"/>
        <v>41789.333333333328</v>
      </c>
      <c r="M3027" s="15">
        <f t="shared" si="237"/>
        <v>2014</v>
      </c>
      <c r="N3027" t="b">
        <v>0</v>
      </c>
      <c r="O3027">
        <v>145</v>
      </c>
      <c r="P3027" t="b">
        <v>1</v>
      </c>
      <c r="Q3027" s="8">
        <f t="shared" si="238"/>
        <v>3.0219999999999998</v>
      </c>
      <c r="R3027" s="10">
        <f t="shared" si="239"/>
        <v>52.103448275862071</v>
      </c>
      <c r="S3027" t="s">
        <v>8303</v>
      </c>
      <c r="T3027" t="s">
        <v>8318</v>
      </c>
      <c r="U3027" t="s">
        <v>8358</v>
      </c>
    </row>
    <row r="3028" spans="1:21" ht="58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s="6">
        <f t="shared" si="235"/>
        <v>42783.126064814809</v>
      </c>
      <c r="L3028" s="6">
        <f t="shared" si="236"/>
        <v>42797.126064814809</v>
      </c>
      <c r="M3028" s="15">
        <f t="shared" si="237"/>
        <v>2017</v>
      </c>
      <c r="N3028" t="b">
        <v>0</v>
      </c>
      <c r="O3028">
        <v>25</v>
      </c>
      <c r="P3028" t="b">
        <v>1</v>
      </c>
      <c r="Q3028" s="8">
        <f t="shared" si="238"/>
        <v>1.4333333333333333</v>
      </c>
      <c r="R3028" s="10">
        <f t="shared" si="239"/>
        <v>51.6</v>
      </c>
      <c r="S3028" t="s">
        <v>8303</v>
      </c>
      <c r="T3028" t="s">
        <v>8318</v>
      </c>
      <c r="U3028" t="s">
        <v>8358</v>
      </c>
    </row>
    <row r="3029" spans="1:21" ht="43.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s="6">
        <f t="shared" si="235"/>
        <v>42053.37096064815</v>
      </c>
      <c r="L3029" s="6">
        <f t="shared" si="236"/>
        <v>42083.329293981478</v>
      </c>
      <c r="M3029" s="15">
        <f t="shared" si="237"/>
        <v>2015</v>
      </c>
      <c r="N3029" t="b">
        <v>0</v>
      </c>
      <c r="O3029">
        <v>320</v>
      </c>
      <c r="P3029" t="b">
        <v>1</v>
      </c>
      <c r="Q3029" s="8">
        <f t="shared" si="238"/>
        <v>1.3144</v>
      </c>
      <c r="R3029" s="10">
        <f t="shared" si="239"/>
        <v>164.3</v>
      </c>
      <c r="S3029" t="s">
        <v>8303</v>
      </c>
      <c r="T3029" t="s">
        <v>8318</v>
      </c>
      <c r="U3029" t="s">
        <v>8358</v>
      </c>
    </row>
    <row r="3030" spans="1:21" ht="29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s="6">
        <f t="shared" si="235"/>
        <v>42566.930844907409</v>
      </c>
      <c r="L3030" s="6">
        <f t="shared" si="236"/>
        <v>42596.930844907409</v>
      </c>
      <c r="M3030" s="15">
        <f t="shared" si="237"/>
        <v>2016</v>
      </c>
      <c r="N3030" t="b">
        <v>0</v>
      </c>
      <c r="O3030">
        <v>99</v>
      </c>
      <c r="P3030" t="b">
        <v>1</v>
      </c>
      <c r="Q3030" s="8">
        <f t="shared" si="238"/>
        <v>1.6801999999999999</v>
      </c>
      <c r="R3030" s="10">
        <f t="shared" si="239"/>
        <v>84.858585858585855</v>
      </c>
      <c r="S3030" t="s">
        <v>8303</v>
      </c>
      <c r="T3030" t="s">
        <v>8318</v>
      </c>
      <c r="U3030" t="s">
        <v>8358</v>
      </c>
    </row>
    <row r="3031" spans="1:21" ht="43.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s="6">
        <f t="shared" si="235"/>
        <v>41932.375543981478</v>
      </c>
      <c r="L3031" s="6">
        <f t="shared" si="236"/>
        <v>41960.857638888883</v>
      </c>
      <c r="M3031" s="15">
        <f t="shared" si="237"/>
        <v>2014</v>
      </c>
      <c r="N3031" t="b">
        <v>0</v>
      </c>
      <c r="O3031">
        <v>348</v>
      </c>
      <c r="P3031" t="b">
        <v>1</v>
      </c>
      <c r="Q3031" s="8">
        <f t="shared" si="238"/>
        <v>1.0967666666666667</v>
      </c>
      <c r="R3031" s="10">
        <f t="shared" si="239"/>
        <v>94.548850574712645</v>
      </c>
      <c r="S3031" t="s">
        <v>8303</v>
      </c>
      <c r="T3031" t="s">
        <v>8318</v>
      </c>
      <c r="U3031" t="s">
        <v>8358</v>
      </c>
    </row>
    <row r="3032" spans="1:21" ht="43.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s="6">
        <f t="shared" si="235"/>
        <v>42233.4140162037</v>
      </c>
      <c r="L3032" s="6">
        <f t="shared" si="236"/>
        <v>42263.4140162037</v>
      </c>
      <c r="M3032" s="15">
        <f t="shared" si="237"/>
        <v>2015</v>
      </c>
      <c r="N3032" t="b">
        <v>0</v>
      </c>
      <c r="O3032">
        <v>41</v>
      </c>
      <c r="P3032" t="b">
        <v>1</v>
      </c>
      <c r="Q3032" s="8">
        <f t="shared" si="238"/>
        <v>1.0668571428571429</v>
      </c>
      <c r="R3032" s="10">
        <f t="shared" si="239"/>
        <v>45.536585365853661</v>
      </c>
      <c r="S3032" t="s">
        <v>8303</v>
      </c>
      <c r="T3032" t="s">
        <v>8318</v>
      </c>
      <c r="U3032" t="s">
        <v>8358</v>
      </c>
    </row>
    <row r="3033" spans="1:21" ht="72.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s="6">
        <f t="shared" si="235"/>
        <v>42597.549155092587</v>
      </c>
      <c r="L3033" s="6">
        <f t="shared" si="236"/>
        <v>42657.549155092587</v>
      </c>
      <c r="M3033" s="15">
        <f t="shared" si="237"/>
        <v>2016</v>
      </c>
      <c r="N3033" t="b">
        <v>0</v>
      </c>
      <c r="O3033">
        <v>29</v>
      </c>
      <c r="P3033" t="b">
        <v>1</v>
      </c>
      <c r="Q3033" s="8">
        <f t="shared" si="238"/>
        <v>1</v>
      </c>
      <c r="R3033" s="10">
        <f t="shared" si="239"/>
        <v>51.724137931034484</v>
      </c>
      <c r="S3033" t="s">
        <v>8303</v>
      </c>
      <c r="T3033" t="s">
        <v>8318</v>
      </c>
      <c r="U3033" t="s">
        <v>8358</v>
      </c>
    </row>
    <row r="3034" spans="1:21" ht="43.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s="6">
        <f t="shared" si="235"/>
        <v>42227.711331018516</v>
      </c>
      <c r="L3034" s="6">
        <f t="shared" si="236"/>
        <v>42257.711331018516</v>
      </c>
      <c r="M3034" s="15">
        <f t="shared" si="237"/>
        <v>2015</v>
      </c>
      <c r="N3034" t="b">
        <v>0</v>
      </c>
      <c r="O3034">
        <v>25</v>
      </c>
      <c r="P3034" t="b">
        <v>1</v>
      </c>
      <c r="Q3034" s="8">
        <f t="shared" si="238"/>
        <v>1.272</v>
      </c>
      <c r="R3034" s="10">
        <f t="shared" si="239"/>
        <v>50.88</v>
      </c>
      <c r="S3034" t="s">
        <v>8303</v>
      </c>
      <c r="T3034" t="s">
        <v>8318</v>
      </c>
      <c r="U3034" t="s">
        <v>8358</v>
      </c>
    </row>
    <row r="3035" spans="1:21" ht="43.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s="6">
        <f t="shared" si="235"/>
        <v>42569.776909722219</v>
      </c>
      <c r="L3035" s="6">
        <f t="shared" si="236"/>
        <v>42599.776909722219</v>
      </c>
      <c r="M3035" s="15">
        <f t="shared" si="237"/>
        <v>2016</v>
      </c>
      <c r="N3035" t="b">
        <v>0</v>
      </c>
      <c r="O3035">
        <v>23</v>
      </c>
      <c r="P3035" t="b">
        <v>1</v>
      </c>
      <c r="Q3035" s="8">
        <f t="shared" si="238"/>
        <v>1.4653333333333334</v>
      </c>
      <c r="R3035" s="10">
        <f t="shared" si="239"/>
        <v>191.13043478260869</v>
      </c>
      <c r="S3035" t="s">
        <v>8303</v>
      </c>
      <c r="T3035" t="s">
        <v>8318</v>
      </c>
      <c r="U3035" t="s">
        <v>8358</v>
      </c>
    </row>
    <row r="3036" spans="1:21" ht="72.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s="6">
        <f t="shared" si="235"/>
        <v>42644.202025462961</v>
      </c>
      <c r="L3036" s="6">
        <f t="shared" si="236"/>
        <v>42674.832638888889</v>
      </c>
      <c r="M3036" s="15">
        <f t="shared" si="237"/>
        <v>2016</v>
      </c>
      <c r="N3036" t="b">
        <v>0</v>
      </c>
      <c r="O3036">
        <v>1260</v>
      </c>
      <c r="P3036" t="b">
        <v>1</v>
      </c>
      <c r="Q3036" s="8">
        <f t="shared" si="238"/>
        <v>1.1253599999999999</v>
      </c>
      <c r="R3036" s="10">
        <f t="shared" si="239"/>
        <v>89.314285714285717</v>
      </c>
      <c r="S3036" t="s">
        <v>8303</v>
      </c>
      <c r="T3036" t="s">
        <v>8318</v>
      </c>
      <c r="U3036" t="s">
        <v>8358</v>
      </c>
    </row>
    <row r="3037" spans="1:21" ht="29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s="6">
        <f t="shared" si="235"/>
        <v>41368.226956018516</v>
      </c>
      <c r="L3037" s="6">
        <f t="shared" si="236"/>
        <v>41398.226956018516</v>
      </c>
      <c r="M3037" s="15">
        <f t="shared" si="237"/>
        <v>2013</v>
      </c>
      <c r="N3037" t="b">
        <v>0</v>
      </c>
      <c r="O3037">
        <v>307</v>
      </c>
      <c r="P3037" t="b">
        <v>1</v>
      </c>
      <c r="Q3037" s="8">
        <f t="shared" si="238"/>
        <v>1.0878684000000001</v>
      </c>
      <c r="R3037" s="10">
        <f t="shared" si="239"/>
        <v>88.588631921824103</v>
      </c>
      <c r="S3037" t="s">
        <v>8303</v>
      </c>
      <c r="T3037" t="s">
        <v>8318</v>
      </c>
      <c r="U3037" t="s">
        <v>8358</v>
      </c>
    </row>
    <row r="3038" spans="1:21" ht="43.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s="6">
        <f t="shared" si="235"/>
        <v>41466.451898148145</v>
      </c>
      <c r="L3038" s="6">
        <f t="shared" si="236"/>
        <v>41502.165972222218</v>
      </c>
      <c r="M3038" s="15">
        <f t="shared" si="237"/>
        <v>2013</v>
      </c>
      <c r="N3038" t="b">
        <v>0</v>
      </c>
      <c r="O3038">
        <v>329</v>
      </c>
      <c r="P3038" t="b">
        <v>1</v>
      </c>
      <c r="Q3038" s="8">
        <f t="shared" si="238"/>
        <v>1.26732</v>
      </c>
      <c r="R3038" s="10">
        <f t="shared" si="239"/>
        <v>96.300911854103347</v>
      </c>
      <c r="S3038" t="s">
        <v>8303</v>
      </c>
      <c r="T3038" t="s">
        <v>8318</v>
      </c>
      <c r="U3038" t="s">
        <v>8358</v>
      </c>
    </row>
    <row r="3039" spans="1:21" ht="58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s="6">
        <f t="shared" si="235"/>
        <v>40378.559872685182</v>
      </c>
      <c r="L3039" s="6">
        <f t="shared" si="236"/>
        <v>40452.874305555553</v>
      </c>
      <c r="M3039" s="15">
        <f t="shared" si="237"/>
        <v>2010</v>
      </c>
      <c r="N3039" t="b">
        <v>0</v>
      </c>
      <c r="O3039">
        <v>32</v>
      </c>
      <c r="P3039" t="b">
        <v>1</v>
      </c>
      <c r="Q3039" s="8">
        <f t="shared" si="238"/>
        <v>2.1320000000000001</v>
      </c>
      <c r="R3039" s="10">
        <f t="shared" si="239"/>
        <v>33.3125</v>
      </c>
      <c r="S3039" t="s">
        <v>8303</v>
      </c>
      <c r="T3039" t="s">
        <v>8318</v>
      </c>
      <c r="U3039" t="s">
        <v>8358</v>
      </c>
    </row>
    <row r="3040" spans="1:21" ht="43.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s="6">
        <f t="shared" si="235"/>
        <v>42372.918946759259</v>
      </c>
      <c r="L3040" s="6">
        <f t="shared" si="236"/>
        <v>42432.918946759259</v>
      </c>
      <c r="M3040" s="15">
        <f t="shared" si="237"/>
        <v>2016</v>
      </c>
      <c r="N3040" t="b">
        <v>0</v>
      </c>
      <c r="O3040">
        <v>27</v>
      </c>
      <c r="P3040" t="b">
        <v>1</v>
      </c>
      <c r="Q3040" s="8">
        <f t="shared" si="238"/>
        <v>1.0049999999999999</v>
      </c>
      <c r="R3040" s="10">
        <f t="shared" si="239"/>
        <v>37.222222222222221</v>
      </c>
      <c r="S3040" t="s">
        <v>8303</v>
      </c>
      <c r="T3040" t="s">
        <v>8318</v>
      </c>
      <c r="U3040" t="s">
        <v>8358</v>
      </c>
    </row>
    <row r="3041" spans="1:21" ht="43.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s="6">
        <f t="shared" si="235"/>
        <v>41610.461087962962</v>
      </c>
      <c r="L3041" s="6">
        <f t="shared" si="236"/>
        <v>41636.999305555553</v>
      </c>
      <c r="M3041" s="15">
        <f t="shared" si="237"/>
        <v>2013</v>
      </c>
      <c r="N3041" t="b">
        <v>0</v>
      </c>
      <c r="O3041">
        <v>236</v>
      </c>
      <c r="P3041" t="b">
        <v>1</v>
      </c>
      <c r="Q3041" s="8">
        <f t="shared" si="238"/>
        <v>1.0871389999999999</v>
      </c>
      <c r="R3041" s="10">
        <f t="shared" si="239"/>
        <v>92.130423728813554</v>
      </c>
      <c r="S3041" t="s">
        <v>8303</v>
      </c>
      <c r="T3041" t="s">
        <v>8318</v>
      </c>
      <c r="U3041" t="s">
        <v>8358</v>
      </c>
    </row>
    <row r="3042" spans="1:21" ht="43.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s="6">
        <f t="shared" si="235"/>
        <v>42177.458576388883</v>
      </c>
      <c r="L3042" s="6">
        <f t="shared" si="236"/>
        <v>42181.624999999993</v>
      </c>
      <c r="M3042" s="15">
        <f t="shared" si="237"/>
        <v>2015</v>
      </c>
      <c r="N3042" t="b">
        <v>0</v>
      </c>
      <c r="O3042">
        <v>42</v>
      </c>
      <c r="P3042" t="b">
        <v>1</v>
      </c>
      <c r="Q3042" s="8">
        <f t="shared" si="238"/>
        <v>1.075</v>
      </c>
      <c r="R3042" s="10">
        <f t="shared" si="239"/>
        <v>76.785714285714292</v>
      </c>
      <c r="S3042" t="s">
        <v>8303</v>
      </c>
      <c r="T3042" t="s">
        <v>8318</v>
      </c>
      <c r="U3042" t="s">
        <v>8358</v>
      </c>
    </row>
    <row r="3043" spans="1:21" ht="29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s="6">
        <f t="shared" si="235"/>
        <v>42359.535277777781</v>
      </c>
      <c r="L3043" s="6">
        <f t="shared" si="236"/>
        <v>42389.535277777781</v>
      </c>
      <c r="M3043" s="15">
        <f t="shared" si="237"/>
        <v>2015</v>
      </c>
      <c r="N3043" t="b">
        <v>0</v>
      </c>
      <c r="O3043">
        <v>95</v>
      </c>
      <c r="P3043" t="b">
        <v>1</v>
      </c>
      <c r="Q3043" s="8">
        <f t="shared" si="238"/>
        <v>1.1048192771084338</v>
      </c>
      <c r="R3043" s="10">
        <f t="shared" si="239"/>
        <v>96.526315789473685</v>
      </c>
      <c r="S3043" t="s">
        <v>8303</v>
      </c>
      <c r="T3043" t="s">
        <v>8318</v>
      </c>
      <c r="U3043" t="s">
        <v>8358</v>
      </c>
    </row>
    <row r="3044" spans="1:21" ht="58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s="6">
        <f t="shared" si="235"/>
        <v>42253.354710648149</v>
      </c>
      <c r="L3044" s="6">
        <f t="shared" si="236"/>
        <v>42283.354710648149</v>
      </c>
      <c r="M3044" s="15">
        <f t="shared" si="237"/>
        <v>2015</v>
      </c>
      <c r="N3044" t="b">
        <v>0</v>
      </c>
      <c r="O3044">
        <v>37</v>
      </c>
      <c r="P3044" t="b">
        <v>1</v>
      </c>
      <c r="Q3044" s="8">
        <f t="shared" si="238"/>
        <v>1.28</v>
      </c>
      <c r="R3044" s="10">
        <f t="shared" si="239"/>
        <v>51.891891891891895</v>
      </c>
      <c r="S3044" t="s">
        <v>8303</v>
      </c>
      <c r="T3044" t="s">
        <v>8318</v>
      </c>
      <c r="U3044" t="s">
        <v>8358</v>
      </c>
    </row>
    <row r="3045" spans="1:21" ht="43.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s="6">
        <f t="shared" si="235"/>
        <v>42082.737256944441</v>
      </c>
      <c r="L3045" s="6">
        <f t="shared" si="236"/>
        <v>42109.784722222219</v>
      </c>
      <c r="M3045" s="15">
        <f t="shared" si="237"/>
        <v>2015</v>
      </c>
      <c r="N3045" t="b">
        <v>0</v>
      </c>
      <c r="O3045">
        <v>128</v>
      </c>
      <c r="P3045" t="b">
        <v>1</v>
      </c>
      <c r="Q3045" s="8">
        <f t="shared" si="238"/>
        <v>1.1000666666666667</v>
      </c>
      <c r="R3045" s="10">
        <f t="shared" si="239"/>
        <v>128.9140625</v>
      </c>
      <c r="S3045" t="s">
        <v>8303</v>
      </c>
      <c r="T3045" t="s">
        <v>8318</v>
      </c>
      <c r="U3045" t="s">
        <v>8358</v>
      </c>
    </row>
    <row r="3046" spans="1:21" ht="43.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s="6">
        <f t="shared" si="235"/>
        <v>42387.393495370365</v>
      </c>
      <c r="L3046" s="6">
        <f t="shared" si="236"/>
        <v>42402.393495370365</v>
      </c>
      <c r="M3046" s="15">
        <f t="shared" si="237"/>
        <v>2016</v>
      </c>
      <c r="N3046" t="b">
        <v>0</v>
      </c>
      <c r="O3046">
        <v>156</v>
      </c>
      <c r="P3046" t="b">
        <v>1</v>
      </c>
      <c r="Q3046" s="8">
        <f t="shared" si="238"/>
        <v>1.0934166666666667</v>
      </c>
      <c r="R3046" s="10">
        <f t="shared" si="239"/>
        <v>84.108974358974365</v>
      </c>
      <c r="S3046" t="s">
        <v>8303</v>
      </c>
      <c r="T3046" t="s">
        <v>8318</v>
      </c>
      <c r="U3046" t="s">
        <v>8358</v>
      </c>
    </row>
    <row r="3047" spans="1:21" ht="58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s="6">
        <f t="shared" si="235"/>
        <v>41842.822395833333</v>
      </c>
      <c r="L3047" s="6">
        <f t="shared" si="236"/>
        <v>41872.822395833333</v>
      </c>
      <c r="M3047" s="15">
        <f t="shared" si="237"/>
        <v>2014</v>
      </c>
      <c r="N3047" t="b">
        <v>0</v>
      </c>
      <c r="O3047">
        <v>64</v>
      </c>
      <c r="P3047" t="b">
        <v>1</v>
      </c>
      <c r="Q3047" s="8">
        <f t="shared" si="238"/>
        <v>1.3270650000000002</v>
      </c>
      <c r="R3047" s="10">
        <f t="shared" si="239"/>
        <v>82.941562500000003</v>
      </c>
      <c r="S3047" t="s">
        <v>8303</v>
      </c>
      <c r="T3047" t="s">
        <v>8318</v>
      </c>
      <c r="U3047" t="s">
        <v>8358</v>
      </c>
    </row>
    <row r="3048" spans="1:21" ht="58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s="6">
        <f t="shared" si="235"/>
        <v>41862.46974537037</v>
      </c>
      <c r="L3048" s="6">
        <f t="shared" si="236"/>
        <v>41891.869444444441</v>
      </c>
      <c r="M3048" s="15">
        <f t="shared" si="237"/>
        <v>2014</v>
      </c>
      <c r="N3048" t="b">
        <v>0</v>
      </c>
      <c r="O3048">
        <v>58</v>
      </c>
      <c r="P3048" t="b">
        <v>1</v>
      </c>
      <c r="Q3048" s="8">
        <f t="shared" si="238"/>
        <v>1.9084810126582279</v>
      </c>
      <c r="R3048" s="10">
        <f t="shared" si="239"/>
        <v>259.94827586206895</v>
      </c>
      <c r="S3048" t="s">
        <v>8303</v>
      </c>
      <c r="T3048" t="s">
        <v>8318</v>
      </c>
      <c r="U3048" t="s">
        <v>8358</v>
      </c>
    </row>
    <row r="3049" spans="1:21" ht="43.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s="6">
        <f t="shared" si="235"/>
        <v>42443.655717592592</v>
      </c>
      <c r="L3049" s="6">
        <f t="shared" si="236"/>
        <v>42487.219444444439</v>
      </c>
      <c r="M3049" s="15">
        <f t="shared" si="237"/>
        <v>2016</v>
      </c>
      <c r="N3049" t="b">
        <v>0</v>
      </c>
      <c r="O3049">
        <v>20</v>
      </c>
      <c r="P3049" t="b">
        <v>1</v>
      </c>
      <c r="Q3049" s="8">
        <f t="shared" si="238"/>
        <v>1.49</v>
      </c>
      <c r="R3049" s="10">
        <f t="shared" si="239"/>
        <v>37.25</v>
      </c>
      <c r="S3049" t="s">
        <v>8303</v>
      </c>
      <c r="T3049" t="s">
        <v>8318</v>
      </c>
      <c r="U3049" t="s">
        <v>8358</v>
      </c>
    </row>
    <row r="3050" spans="1:21" ht="58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s="6">
        <f t="shared" si="235"/>
        <v>41975.567847222221</v>
      </c>
      <c r="L3050" s="6">
        <f t="shared" si="236"/>
        <v>42004.556944444441</v>
      </c>
      <c r="M3050" s="15">
        <f t="shared" si="237"/>
        <v>2014</v>
      </c>
      <c r="N3050" t="b">
        <v>0</v>
      </c>
      <c r="O3050">
        <v>47</v>
      </c>
      <c r="P3050" t="b">
        <v>1</v>
      </c>
      <c r="Q3050" s="8">
        <f t="shared" si="238"/>
        <v>1.6639999999999999</v>
      </c>
      <c r="R3050" s="10">
        <f t="shared" si="239"/>
        <v>177.02127659574469</v>
      </c>
      <c r="S3050" t="s">
        <v>8303</v>
      </c>
      <c r="T3050" t="s">
        <v>8318</v>
      </c>
      <c r="U3050" t="s">
        <v>8358</v>
      </c>
    </row>
    <row r="3051" spans="1:21" ht="58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s="6">
        <f t="shared" si="235"/>
        <v>42138.681192129625</v>
      </c>
      <c r="L3051" s="6">
        <f t="shared" si="236"/>
        <v>42168.681192129625</v>
      </c>
      <c r="M3051" s="15">
        <f t="shared" si="237"/>
        <v>2015</v>
      </c>
      <c r="N3051" t="b">
        <v>0</v>
      </c>
      <c r="O3051">
        <v>54</v>
      </c>
      <c r="P3051" t="b">
        <v>1</v>
      </c>
      <c r="Q3051" s="8">
        <f t="shared" si="238"/>
        <v>1.0666666666666667</v>
      </c>
      <c r="R3051" s="10">
        <f t="shared" si="239"/>
        <v>74.074074074074076</v>
      </c>
      <c r="S3051" t="s">
        <v>8303</v>
      </c>
      <c r="T3051" t="s">
        <v>8318</v>
      </c>
      <c r="U3051" t="s">
        <v>8358</v>
      </c>
    </row>
    <row r="3052" spans="1:21" ht="29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s="6">
        <f t="shared" si="235"/>
        <v>42464.835185185184</v>
      </c>
      <c r="L3052" s="6">
        <f t="shared" si="236"/>
        <v>42494.835185185184</v>
      </c>
      <c r="M3052" s="15">
        <f t="shared" si="237"/>
        <v>2016</v>
      </c>
      <c r="N3052" t="b">
        <v>0</v>
      </c>
      <c r="O3052">
        <v>9</v>
      </c>
      <c r="P3052" t="b">
        <v>1</v>
      </c>
      <c r="Q3052" s="8">
        <f t="shared" si="238"/>
        <v>1.06</v>
      </c>
      <c r="R3052" s="10">
        <f t="shared" si="239"/>
        <v>70.666666666666671</v>
      </c>
      <c r="S3052" t="s">
        <v>8303</v>
      </c>
      <c r="T3052" t="s">
        <v>8318</v>
      </c>
      <c r="U3052" t="s">
        <v>8358</v>
      </c>
    </row>
    <row r="3053" spans="1:21" ht="58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s="6">
        <f t="shared" si="235"/>
        <v>42744.082696759258</v>
      </c>
      <c r="L3053" s="6">
        <f t="shared" si="236"/>
        <v>42774.082696759258</v>
      </c>
      <c r="M3053" s="15">
        <f t="shared" si="237"/>
        <v>2017</v>
      </c>
      <c r="N3053" t="b">
        <v>1</v>
      </c>
      <c r="O3053">
        <v>35</v>
      </c>
      <c r="P3053" t="b">
        <v>0</v>
      </c>
      <c r="Q3053" s="8">
        <f t="shared" si="238"/>
        <v>0.23628571428571429</v>
      </c>
      <c r="R3053" s="10">
        <f t="shared" si="239"/>
        <v>23.62857142857143</v>
      </c>
      <c r="S3053" t="s">
        <v>8303</v>
      </c>
      <c r="T3053" t="s">
        <v>8318</v>
      </c>
      <c r="U3053" t="s">
        <v>8358</v>
      </c>
    </row>
    <row r="3054" spans="1:21" ht="43.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s="6">
        <f t="shared" si="235"/>
        <v>42122.336736111109</v>
      </c>
      <c r="L3054" s="6">
        <f t="shared" si="236"/>
        <v>42152.332638888889</v>
      </c>
      <c r="M3054" s="15">
        <f t="shared" si="237"/>
        <v>2015</v>
      </c>
      <c r="N3054" t="b">
        <v>0</v>
      </c>
      <c r="O3054">
        <v>2</v>
      </c>
      <c r="P3054" t="b">
        <v>0</v>
      </c>
      <c r="Q3054" s="8">
        <f t="shared" si="238"/>
        <v>1.5E-3</v>
      </c>
      <c r="R3054" s="10">
        <f t="shared" si="239"/>
        <v>37.5</v>
      </c>
      <c r="S3054" t="s">
        <v>8303</v>
      </c>
      <c r="T3054" t="s">
        <v>8318</v>
      </c>
      <c r="U3054" t="s">
        <v>8358</v>
      </c>
    </row>
    <row r="3055" spans="1:21" ht="58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s="6">
        <f t="shared" si="235"/>
        <v>41862.428391203699</v>
      </c>
      <c r="L3055" s="6">
        <f t="shared" si="236"/>
        <v>41913.832638888889</v>
      </c>
      <c r="M3055" s="15">
        <f t="shared" si="237"/>
        <v>2014</v>
      </c>
      <c r="N3055" t="b">
        <v>0</v>
      </c>
      <c r="O3055">
        <v>3</v>
      </c>
      <c r="P3055" t="b">
        <v>0</v>
      </c>
      <c r="Q3055" s="8">
        <f t="shared" si="238"/>
        <v>4.0000000000000001E-3</v>
      </c>
      <c r="R3055" s="10">
        <f t="shared" si="239"/>
        <v>13.333333333333334</v>
      </c>
      <c r="S3055" t="s">
        <v>8303</v>
      </c>
      <c r="T3055" t="s">
        <v>8318</v>
      </c>
      <c r="U3055" t="s">
        <v>8358</v>
      </c>
    </row>
    <row r="3056" spans="1:21" ht="58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s="6">
        <f t="shared" si="235"/>
        <v>42027.499467592592</v>
      </c>
      <c r="L3056" s="6">
        <f t="shared" si="236"/>
        <v>42064.711111111108</v>
      </c>
      <c r="M3056" s="15">
        <f t="shared" si="237"/>
        <v>2015</v>
      </c>
      <c r="N3056" t="b">
        <v>0</v>
      </c>
      <c r="O3056">
        <v>0</v>
      </c>
      <c r="P3056" t="b">
        <v>0</v>
      </c>
      <c r="Q3056" s="8">
        <f t="shared" si="238"/>
        <v>0</v>
      </c>
      <c r="R3056" s="10">
        <f t="shared" si="239"/>
        <v>0</v>
      </c>
      <c r="S3056" t="s">
        <v>8303</v>
      </c>
      <c r="T3056" t="s">
        <v>8318</v>
      </c>
      <c r="U3056" t="s">
        <v>8358</v>
      </c>
    </row>
    <row r="3057" spans="1:21" ht="43.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s="6">
        <f t="shared" si="235"/>
        <v>41953.624884259254</v>
      </c>
      <c r="L3057" s="6">
        <f t="shared" si="236"/>
        <v>42013.624884259254</v>
      </c>
      <c r="M3057" s="15">
        <f t="shared" si="237"/>
        <v>2014</v>
      </c>
      <c r="N3057" t="b">
        <v>0</v>
      </c>
      <c r="O3057">
        <v>1</v>
      </c>
      <c r="P3057" t="b">
        <v>0</v>
      </c>
      <c r="Q3057" s="8">
        <f t="shared" si="238"/>
        <v>5.0000000000000002E-5</v>
      </c>
      <c r="R3057" s="10">
        <f t="shared" si="239"/>
        <v>1</v>
      </c>
      <c r="S3057" t="s">
        <v>8303</v>
      </c>
      <c r="T3057" t="s">
        <v>8318</v>
      </c>
      <c r="U3057" t="s">
        <v>8358</v>
      </c>
    </row>
    <row r="3058" spans="1:21" ht="58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s="6">
        <f t="shared" si="235"/>
        <v>41851.303055555552</v>
      </c>
      <c r="L3058" s="6">
        <f t="shared" si="236"/>
        <v>41911.303055555552</v>
      </c>
      <c r="M3058" s="15">
        <f t="shared" si="237"/>
        <v>2014</v>
      </c>
      <c r="N3058" t="b">
        <v>0</v>
      </c>
      <c r="O3058">
        <v>0</v>
      </c>
      <c r="P3058" t="b">
        <v>0</v>
      </c>
      <c r="Q3058" s="8">
        <f t="shared" si="238"/>
        <v>0</v>
      </c>
      <c r="R3058" s="10">
        <f t="shared" si="239"/>
        <v>0</v>
      </c>
      <c r="S3058" t="s">
        <v>8303</v>
      </c>
      <c r="T3058" t="s">
        <v>8318</v>
      </c>
      <c r="U3058" t="s">
        <v>8358</v>
      </c>
    </row>
    <row r="3059" spans="1:21" ht="43.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s="6">
        <f t="shared" si="235"/>
        <v>42433.317256944443</v>
      </c>
      <c r="L3059" s="6">
        <f t="shared" si="236"/>
        <v>42463.275590277779</v>
      </c>
      <c r="M3059" s="15">
        <f t="shared" si="237"/>
        <v>2016</v>
      </c>
      <c r="N3059" t="b">
        <v>0</v>
      </c>
      <c r="O3059">
        <v>0</v>
      </c>
      <c r="P3059" t="b">
        <v>0</v>
      </c>
      <c r="Q3059" s="8">
        <f t="shared" si="238"/>
        <v>0</v>
      </c>
      <c r="R3059" s="10">
        <f t="shared" si="239"/>
        <v>0</v>
      </c>
      <c r="S3059" t="s">
        <v>8303</v>
      </c>
      <c r="T3059" t="s">
        <v>8318</v>
      </c>
      <c r="U3059" t="s">
        <v>8358</v>
      </c>
    </row>
    <row r="3060" spans="1:21" ht="58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s="6">
        <f t="shared" si="235"/>
        <v>42460.040972222218</v>
      </c>
      <c r="L3060" s="6">
        <f t="shared" si="236"/>
        <v>42510.040972222218</v>
      </c>
      <c r="M3060" s="15">
        <f t="shared" si="237"/>
        <v>2016</v>
      </c>
      <c r="N3060" t="b">
        <v>0</v>
      </c>
      <c r="O3060">
        <v>3</v>
      </c>
      <c r="P3060" t="b">
        <v>0</v>
      </c>
      <c r="Q3060" s="8">
        <f t="shared" si="238"/>
        <v>1.6666666666666666E-4</v>
      </c>
      <c r="R3060" s="10">
        <f t="shared" si="239"/>
        <v>1</v>
      </c>
      <c r="S3060" t="s">
        <v>8303</v>
      </c>
      <c r="T3060" t="s">
        <v>8318</v>
      </c>
      <c r="U3060" t="s">
        <v>8358</v>
      </c>
    </row>
    <row r="3061" spans="1:21" ht="43.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s="6">
        <f t="shared" si="235"/>
        <v>41829.602384259255</v>
      </c>
      <c r="L3061" s="6">
        <f t="shared" si="236"/>
        <v>41859.602384259255</v>
      </c>
      <c r="M3061" s="15">
        <f t="shared" si="237"/>
        <v>2014</v>
      </c>
      <c r="N3061" t="b">
        <v>0</v>
      </c>
      <c r="O3061">
        <v>11</v>
      </c>
      <c r="P3061" t="b">
        <v>0</v>
      </c>
      <c r="Q3061" s="8">
        <f t="shared" si="238"/>
        <v>3.0066666666666665E-2</v>
      </c>
      <c r="R3061" s="10">
        <f t="shared" si="239"/>
        <v>41</v>
      </c>
      <c r="S3061" t="s">
        <v>8303</v>
      </c>
      <c r="T3061" t="s">
        <v>8318</v>
      </c>
      <c r="U3061" t="s">
        <v>8358</v>
      </c>
    </row>
    <row r="3062" spans="1:21" ht="29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s="6">
        <f t="shared" si="235"/>
        <v>42244.941365740735</v>
      </c>
      <c r="L3062" s="6">
        <f t="shared" si="236"/>
        <v>42274.941365740735</v>
      </c>
      <c r="M3062" s="15">
        <f t="shared" si="237"/>
        <v>2015</v>
      </c>
      <c r="N3062" t="b">
        <v>0</v>
      </c>
      <c r="O3062">
        <v>6</v>
      </c>
      <c r="P3062" t="b">
        <v>0</v>
      </c>
      <c r="Q3062" s="8">
        <f t="shared" si="238"/>
        <v>1.5227272727272728E-3</v>
      </c>
      <c r="R3062" s="10">
        <f t="shared" si="239"/>
        <v>55.833333333333336</v>
      </c>
      <c r="S3062" t="s">
        <v>8303</v>
      </c>
      <c r="T3062" t="s">
        <v>8318</v>
      </c>
      <c r="U3062" t="s">
        <v>8358</v>
      </c>
    </row>
    <row r="3063" spans="1:21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s="6">
        <f t="shared" si="235"/>
        <v>41834.450787037036</v>
      </c>
      <c r="L3063" s="6">
        <f t="shared" si="236"/>
        <v>41864.450787037036</v>
      </c>
      <c r="M3063" s="15">
        <f t="shared" si="237"/>
        <v>2014</v>
      </c>
      <c r="N3063" t="b">
        <v>0</v>
      </c>
      <c r="O3063">
        <v>0</v>
      </c>
      <c r="P3063" t="b">
        <v>0</v>
      </c>
      <c r="Q3063" s="8">
        <f t="shared" si="238"/>
        <v>0</v>
      </c>
      <c r="R3063" s="10">
        <f t="shared" si="239"/>
        <v>0</v>
      </c>
      <c r="S3063" t="s">
        <v>8303</v>
      </c>
      <c r="T3063" t="s">
        <v>8318</v>
      </c>
      <c r="U3063" t="s">
        <v>8358</v>
      </c>
    </row>
    <row r="3064" spans="1:21" ht="43.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s="6">
        <f t="shared" si="235"/>
        <v>42248.2024537037</v>
      </c>
      <c r="L3064" s="6">
        <f t="shared" si="236"/>
        <v>42277.416666666664</v>
      </c>
      <c r="M3064" s="15">
        <f t="shared" si="237"/>
        <v>2015</v>
      </c>
      <c r="N3064" t="b">
        <v>0</v>
      </c>
      <c r="O3064">
        <v>67</v>
      </c>
      <c r="P3064" t="b">
        <v>0</v>
      </c>
      <c r="Q3064" s="8">
        <f t="shared" si="238"/>
        <v>0.66839999999999999</v>
      </c>
      <c r="R3064" s="10">
        <f t="shared" si="239"/>
        <v>99.761194029850742</v>
      </c>
      <c r="S3064" t="s">
        <v>8303</v>
      </c>
      <c r="T3064" t="s">
        <v>8318</v>
      </c>
      <c r="U3064" t="s">
        <v>8358</v>
      </c>
    </row>
    <row r="3065" spans="1:21" ht="43.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s="6">
        <f t="shared" si="235"/>
        <v>42630.589560185188</v>
      </c>
      <c r="L3065" s="6">
        <f t="shared" si="236"/>
        <v>42665.589560185188</v>
      </c>
      <c r="M3065" s="15">
        <f t="shared" si="237"/>
        <v>2016</v>
      </c>
      <c r="N3065" t="b">
        <v>0</v>
      </c>
      <c r="O3065">
        <v>23</v>
      </c>
      <c r="P3065" t="b">
        <v>0</v>
      </c>
      <c r="Q3065" s="8">
        <f t="shared" si="238"/>
        <v>0.19566666666666666</v>
      </c>
      <c r="R3065" s="10">
        <f t="shared" si="239"/>
        <v>25.521739130434781</v>
      </c>
      <c r="S3065" t="s">
        <v>8303</v>
      </c>
      <c r="T3065" t="s">
        <v>8318</v>
      </c>
      <c r="U3065" t="s">
        <v>8358</v>
      </c>
    </row>
    <row r="3066" spans="1:21" ht="29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s="6">
        <f t="shared" si="235"/>
        <v>42298.7968287037</v>
      </c>
      <c r="L3066" s="6">
        <f t="shared" si="236"/>
        <v>42329.957638888889</v>
      </c>
      <c r="M3066" s="15">
        <f t="shared" si="237"/>
        <v>2015</v>
      </c>
      <c r="N3066" t="b">
        <v>0</v>
      </c>
      <c r="O3066">
        <v>72</v>
      </c>
      <c r="P3066" t="b">
        <v>0</v>
      </c>
      <c r="Q3066" s="8">
        <f t="shared" si="238"/>
        <v>0.11294666666666667</v>
      </c>
      <c r="R3066" s="10">
        <f t="shared" si="239"/>
        <v>117.65277777777777</v>
      </c>
      <c r="S3066" t="s">
        <v>8303</v>
      </c>
      <c r="T3066" t="s">
        <v>8318</v>
      </c>
      <c r="U3066" t="s">
        <v>8358</v>
      </c>
    </row>
    <row r="3067" spans="1:21" ht="43.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s="6">
        <f t="shared" si="235"/>
        <v>41824.721898148149</v>
      </c>
      <c r="L3067" s="6">
        <f t="shared" si="236"/>
        <v>41849.721898148149</v>
      </c>
      <c r="M3067" s="15">
        <f t="shared" si="237"/>
        <v>2014</v>
      </c>
      <c r="N3067" t="b">
        <v>0</v>
      </c>
      <c r="O3067">
        <v>2</v>
      </c>
      <c r="P3067" t="b">
        <v>0</v>
      </c>
      <c r="Q3067" s="8">
        <f t="shared" si="238"/>
        <v>4.0000000000000002E-4</v>
      </c>
      <c r="R3067" s="10">
        <f t="shared" si="239"/>
        <v>5</v>
      </c>
      <c r="S3067" t="s">
        <v>8303</v>
      </c>
      <c r="T3067" t="s">
        <v>8318</v>
      </c>
      <c r="U3067" t="s">
        <v>8358</v>
      </c>
    </row>
    <row r="3068" spans="1:21" ht="43.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s="6">
        <f t="shared" si="235"/>
        <v>42530.895104166666</v>
      </c>
      <c r="L3068" s="6">
        <f t="shared" si="236"/>
        <v>42560.895104166666</v>
      </c>
      <c r="M3068" s="15">
        <f t="shared" si="237"/>
        <v>2016</v>
      </c>
      <c r="N3068" t="b">
        <v>0</v>
      </c>
      <c r="O3068">
        <v>15</v>
      </c>
      <c r="P3068" t="b">
        <v>0</v>
      </c>
      <c r="Q3068" s="8">
        <f t="shared" si="238"/>
        <v>0.11985714285714286</v>
      </c>
      <c r="R3068" s="10">
        <f t="shared" si="239"/>
        <v>2796.6666666666665</v>
      </c>
      <c r="S3068" t="s">
        <v>8303</v>
      </c>
      <c r="T3068" t="s">
        <v>8318</v>
      </c>
      <c r="U3068" t="s">
        <v>8358</v>
      </c>
    </row>
    <row r="3069" spans="1:21" ht="43.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s="6">
        <f t="shared" si="235"/>
        <v>42226.605081018519</v>
      </c>
      <c r="L3069" s="6">
        <f t="shared" si="236"/>
        <v>42256.605081018519</v>
      </c>
      <c r="M3069" s="15">
        <f t="shared" si="237"/>
        <v>2015</v>
      </c>
      <c r="N3069" t="b">
        <v>0</v>
      </c>
      <c r="O3069">
        <v>1</v>
      </c>
      <c r="P3069" t="b">
        <v>0</v>
      </c>
      <c r="Q3069" s="8">
        <f t="shared" si="238"/>
        <v>2.5000000000000001E-2</v>
      </c>
      <c r="R3069" s="10">
        <f t="shared" si="239"/>
        <v>200</v>
      </c>
      <c r="S3069" t="s">
        <v>8303</v>
      </c>
      <c r="T3069" t="s">
        <v>8318</v>
      </c>
      <c r="U3069" t="s">
        <v>8358</v>
      </c>
    </row>
    <row r="3070" spans="1:21" ht="58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s="6">
        <f t="shared" si="235"/>
        <v>42263.358240740738</v>
      </c>
      <c r="L3070" s="6">
        <f t="shared" si="236"/>
        <v>42293.358240740738</v>
      </c>
      <c r="M3070" s="15">
        <f t="shared" si="237"/>
        <v>2015</v>
      </c>
      <c r="N3070" t="b">
        <v>0</v>
      </c>
      <c r="O3070">
        <v>2</v>
      </c>
      <c r="P3070" t="b">
        <v>0</v>
      </c>
      <c r="Q3070" s="8">
        <f t="shared" si="238"/>
        <v>6.9999999999999999E-4</v>
      </c>
      <c r="R3070" s="10">
        <f t="shared" si="239"/>
        <v>87.5</v>
      </c>
      <c r="S3070" t="s">
        <v>8303</v>
      </c>
      <c r="T3070" t="s">
        <v>8318</v>
      </c>
      <c r="U3070" t="s">
        <v>8358</v>
      </c>
    </row>
    <row r="3071" spans="1:21" ht="43.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s="6">
        <f t="shared" si="235"/>
        <v>41957.500393518516</v>
      </c>
      <c r="L3071" s="6">
        <f t="shared" si="236"/>
        <v>41987.500393518516</v>
      </c>
      <c r="M3071" s="15">
        <f t="shared" si="237"/>
        <v>2014</v>
      </c>
      <c r="N3071" t="b">
        <v>0</v>
      </c>
      <c r="O3071">
        <v>7</v>
      </c>
      <c r="P3071" t="b">
        <v>0</v>
      </c>
      <c r="Q3071" s="8">
        <f t="shared" si="238"/>
        <v>0.14099999999999999</v>
      </c>
      <c r="R3071" s="10">
        <f t="shared" si="239"/>
        <v>20.142857142857142</v>
      </c>
      <c r="S3071" t="s">
        <v>8303</v>
      </c>
      <c r="T3071" t="s">
        <v>8318</v>
      </c>
      <c r="U3071" t="s">
        <v>8358</v>
      </c>
    </row>
    <row r="3072" spans="1:21" ht="43.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s="6">
        <f t="shared" si="235"/>
        <v>42690.400104166663</v>
      </c>
      <c r="L3072" s="6">
        <f t="shared" si="236"/>
        <v>42711.400104166663</v>
      </c>
      <c r="M3072" s="15">
        <f t="shared" si="237"/>
        <v>2016</v>
      </c>
      <c r="N3072" t="b">
        <v>0</v>
      </c>
      <c r="O3072">
        <v>16</v>
      </c>
      <c r="P3072" t="b">
        <v>0</v>
      </c>
      <c r="Q3072" s="8">
        <f t="shared" si="238"/>
        <v>3.3399999999999999E-2</v>
      </c>
      <c r="R3072" s="10">
        <f t="shared" si="239"/>
        <v>20.875</v>
      </c>
      <c r="S3072" t="s">
        <v>8303</v>
      </c>
      <c r="T3072" t="s">
        <v>8318</v>
      </c>
      <c r="U3072" t="s">
        <v>8358</v>
      </c>
    </row>
    <row r="3073" spans="1:21" ht="43.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s="6">
        <f t="shared" si="235"/>
        <v>42097.399085648147</v>
      </c>
      <c r="L3073" s="6">
        <f t="shared" si="236"/>
        <v>42114.915972222218</v>
      </c>
      <c r="M3073" s="15">
        <f t="shared" si="237"/>
        <v>2015</v>
      </c>
      <c r="N3073" t="b">
        <v>0</v>
      </c>
      <c r="O3073">
        <v>117</v>
      </c>
      <c r="P3073" t="b">
        <v>0</v>
      </c>
      <c r="Q3073" s="8">
        <f t="shared" si="238"/>
        <v>0.59775</v>
      </c>
      <c r="R3073" s="10">
        <f t="shared" si="239"/>
        <v>61.307692307692307</v>
      </c>
      <c r="S3073" t="s">
        <v>8303</v>
      </c>
      <c r="T3073" t="s">
        <v>8318</v>
      </c>
      <c r="U3073" t="s">
        <v>8358</v>
      </c>
    </row>
    <row r="3074" spans="1:21" ht="58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s="6">
        <f t="shared" si="235"/>
        <v>42658.357199074067</v>
      </c>
      <c r="L3074" s="6">
        <f t="shared" si="236"/>
        <v>42672.740277777775</v>
      </c>
      <c r="M3074" s="15">
        <f t="shared" si="237"/>
        <v>2016</v>
      </c>
      <c r="N3074" t="b">
        <v>0</v>
      </c>
      <c r="O3074">
        <v>2</v>
      </c>
      <c r="P3074" t="b">
        <v>0</v>
      </c>
      <c r="Q3074" s="8">
        <f t="shared" si="238"/>
        <v>1.6666666666666666E-4</v>
      </c>
      <c r="R3074" s="10">
        <f t="shared" si="239"/>
        <v>1</v>
      </c>
      <c r="S3074" t="s">
        <v>8303</v>
      </c>
      <c r="T3074" t="s">
        <v>8318</v>
      </c>
      <c r="U3074" t="s">
        <v>8358</v>
      </c>
    </row>
    <row r="3075" spans="1:21" ht="43.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s="6">
        <f t="shared" ref="K3075:K3138" si="240">(J3075/86400)+25569+(-8/24)</f>
        <v>42111.350694444445</v>
      </c>
      <c r="L3075" s="6">
        <f t="shared" ref="L3075:L3138" si="241">(I3075/86400)+25569+(-8/24)</f>
        <v>42169.47152777778</v>
      </c>
      <c r="M3075" s="15">
        <f t="shared" ref="M3075:M3138" si="242">YEAR(K3075)</f>
        <v>2015</v>
      </c>
      <c r="N3075" t="b">
        <v>0</v>
      </c>
      <c r="O3075">
        <v>7</v>
      </c>
      <c r="P3075" t="b">
        <v>0</v>
      </c>
      <c r="Q3075" s="8">
        <f t="shared" ref="Q3075:Q3138" si="243">E3075/D3075</f>
        <v>2.3035714285714285E-4</v>
      </c>
      <c r="R3075" s="10">
        <f t="shared" ref="R3075:R3138" si="244">IFERROR(E3075/O3075,0)</f>
        <v>92.142857142857139</v>
      </c>
      <c r="S3075" t="s">
        <v>8303</v>
      </c>
      <c r="T3075" t="s">
        <v>8318</v>
      </c>
      <c r="U3075" t="s">
        <v>8358</v>
      </c>
    </row>
    <row r="3076" spans="1:21" ht="58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s="6">
        <f t="shared" si="240"/>
        <v>42409.237951388888</v>
      </c>
      <c r="L3076" s="6">
        <f t="shared" si="241"/>
        <v>42439.237951388888</v>
      </c>
      <c r="M3076" s="15">
        <f t="shared" si="242"/>
        <v>2016</v>
      </c>
      <c r="N3076" t="b">
        <v>0</v>
      </c>
      <c r="O3076">
        <v>3</v>
      </c>
      <c r="P3076" t="b">
        <v>0</v>
      </c>
      <c r="Q3076" s="8">
        <f t="shared" si="243"/>
        <v>8.8000000000000003E-4</v>
      </c>
      <c r="R3076" s="10">
        <f t="shared" si="244"/>
        <v>7.333333333333333</v>
      </c>
      <c r="S3076" t="s">
        <v>8303</v>
      </c>
      <c r="T3076" t="s">
        <v>8318</v>
      </c>
      <c r="U3076" t="s">
        <v>8358</v>
      </c>
    </row>
    <row r="3077" spans="1:21" ht="43.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s="6">
        <f t="shared" si="240"/>
        <v>42550.76898148148</v>
      </c>
      <c r="L3077" s="6">
        <f t="shared" si="241"/>
        <v>42600.76898148148</v>
      </c>
      <c r="M3077" s="15">
        <f t="shared" si="242"/>
        <v>2016</v>
      </c>
      <c r="N3077" t="b">
        <v>0</v>
      </c>
      <c r="O3077">
        <v>20</v>
      </c>
      <c r="P3077" t="b">
        <v>0</v>
      </c>
      <c r="Q3077" s="8">
        <f t="shared" si="243"/>
        <v>8.6400000000000005E-2</v>
      </c>
      <c r="R3077" s="10">
        <f t="shared" si="244"/>
        <v>64.8</v>
      </c>
      <c r="S3077" t="s">
        <v>8303</v>
      </c>
      <c r="T3077" t="s">
        <v>8318</v>
      </c>
      <c r="U3077" t="s">
        <v>8358</v>
      </c>
    </row>
    <row r="3078" spans="1:21" ht="29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s="6">
        <f t="shared" si="240"/>
        <v>42226.318553240737</v>
      </c>
      <c r="L3078" s="6">
        <f t="shared" si="241"/>
        <v>42286.318553240737</v>
      </c>
      <c r="M3078" s="15">
        <f t="shared" si="242"/>
        <v>2015</v>
      </c>
      <c r="N3078" t="b">
        <v>0</v>
      </c>
      <c r="O3078">
        <v>50</v>
      </c>
      <c r="P3078" t="b">
        <v>0</v>
      </c>
      <c r="Q3078" s="8">
        <f t="shared" si="243"/>
        <v>0.15060000000000001</v>
      </c>
      <c r="R3078" s="10">
        <f t="shared" si="244"/>
        <v>30.12</v>
      </c>
      <c r="S3078" t="s">
        <v>8303</v>
      </c>
      <c r="T3078" t="s">
        <v>8318</v>
      </c>
      <c r="U3078" t="s">
        <v>8358</v>
      </c>
    </row>
    <row r="3079" spans="1:21" ht="43.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s="6">
        <f t="shared" si="240"/>
        <v>42766.62358796296</v>
      </c>
      <c r="L3079" s="6">
        <f t="shared" si="241"/>
        <v>42796.62358796296</v>
      </c>
      <c r="M3079" s="15">
        <f t="shared" si="242"/>
        <v>2017</v>
      </c>
      <c r="N3079" t="b">
        <v>0</v>
      </c>
      <c r="O3079">
        <v>2</v>
      </c>
      <c r="P3079" t="b">
        <v>0</v>
      </c>
      <c r="Q3079" s="8">
        <f t="shared" si="243"/>
        <v>4.7727272727272731E-3</v>
      </c>
      <c r="R3079" s="10">
        <f t="shared" si="244"/>
        <v>52.5</v>
      </c>
      <c r="S3079" t="s">
        <v>8303</v>
      </c>
      <c r="T3079" t="s">
        <v>8318</v>
      </c>
      <c r="U3079" t="s">
        <v>8358</v>
      </c>
    </row>
    <row r="3080" spans="1:21" ht="43.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s="6">
        <f t="shared" si="240"/>
        <v>42030.805497685178</v>
      </c>
      <c r="L3080" s="6">
        <f t="shared" si="241"/>
        <v>42060.805497685178</v>
      </c>
      <c r="M3080" s="15">
        <f t="shared" si="242"/>
        <v>2015</v>
      </c>
      <c r="N3080" t="b">
        <v>0</v>
      </c>
      <c r="O3080">
        <v>3</v>
      </c>
      <c r="P3080" t="b">
        <v>0</v>
      </c>
      <c r="Q3080" s="8">
        <f t="shared" si="243"/>
        <v>1.1833333333333333E-3</v>
      </c>
      <c r="R3080" s="10">
        <f t="shared" si="244"/>
        <v>23.666666666666668</v>
      </c>
      <c r="S3080" t="s">
        <v>8303</v>
      </c>
      <c r="T3080" t="s">
        <v>8318</v>
      </c>
      <c r="U3080" t="s">
        <v>8358</v>
      </c>
    </row>
    <row r="3081" spans="1:21" ht="43.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s="6">
        <f t="shared" si="240"/>
        <v>42055.38003472222</v>
      </c>
      <c r="L3081" s="6">
        <f t="shared" si="241"/>
        <v>42085.338368055549</v>
      </c>
      <c r="M3081" s="15">
        <f t="shared" si="242"/>
        <v>2015</v>
      </c>
      <c r="N3081" t="b">
        <v>0</v>
      </c>
      <c r="O3081">
        <v>27</v>
      </c>
      <c r="P3081" t="b">
        <v>0</v>
      </c>
      <c r="Q3081" s="8">
        <f t="shared" si="243"/>
        <v>8.4173998587352451E-3</v>
      </c>
      <c r="R3081" s="10">
        <f t="shared" si="244"/>
        <v>415.77777777777777</v>
      </c>
      <c r="S3081" t="s">
        <v>8303</v>
      </c>
      <c r="T3081" t="s">
        <v>8318</v>
      </c>
      <c r="U3081" t="s">
        <v>8358</v>
      </c>
    </row>
    <row r="3082" spans="1:21" ht="43.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s="6">
        <f t="shared" si="240"/>
        <v>41939.6949537037</v>
      </c>
      <c r="L3082" s="6">
        <f t="shared" si="241"/>
        <v>41999.736620370364</v>
      </c>
      <c r="M3082" s="15">
        <f t="shared" si="242"/>
        <v>2014</v>
      </c>
      <c r="N3082" t="b">
        <v>0</v>
      </c>
      <c r="O3082">
        <v>7</v>
      </c>
      <c r="P3082" t="b">
        <v>0</v>
      </c>
      <c r="Q3082" s="8">
        <f t="shared" si="243"/>
        <v>1.8799999999999999E-4</v>
      </c>
      <c r="R3082" s="10">
        <f t="shared" si="244"/>
        <v>53.714285714285715</v>
      </c>
      <c r="S3082" t="s">
        <v>8303</v>
      </c>
      <c r="T3082" t="s">
        <v>8318</v>
      </c>
      <c r="U3082" t="s">
        <v>8358</v>
      </c>
    </row>
    <row r="3083" spans="1:21" ht="43.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s="6">
        <f t="shared" si="240"/>
        <v>42236.848275462959</v>
      </c>
      <c r="L3083" s="6">
        <f t="shared" si="241"/>
        <v>42266.848275462959</v>
      </c>
      <c r="M3083" s="15">
        <f t="shared" si="242"/>
        <v>2015</v>
      </c>
      <c r="N3083" t="b">
        <v>0</v>
      </c>
      <c r="O3083">
        <v>5</v>
      </c>
      <c r="P3083" t="b">
        <v>0</v>
      </c>
      <c r="Q3083" s="8">
        <f t="shared" si="243"/>
        <v>2.1029999999999998E-3</v>
      </c>
      <c r="R3083" s="10">
        <f t="shared" si="244"/>
        <v>420.6</v>
      </c>
      <c r="S3083" t="s">
        <v>8303</v>
      </c>
      <c r="T3083" t="s">
        <v>8318</v>
      </c>
      <c r="U3083" t="s">
        <v>8358</v>
      </c>
    </row>
    <row r="3084" spans="1:21" ht="43.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s="6">
        <f t="shared" si="240"/>
        <v>42293.589652777773</v>
      </c>
      <c r="L3084" s="6">
        <f t="shared" si="241"/>
        <v>42323.631319444445</v>
      </c>
      <c r="M3084" s="15">
        <f t="shared" si="242"/>
        <v>2015</v>
      </c>
      <c r="N3084" t="b">
        <v>0</v>
      </c>
      <c r="O3084">
        <v>0</v>
      </c>
      <c r="P3084" t="b">
        <v>0</v>
      </c>
      <c r="Q3084" s="8">
        <f t="shared" si="243"/>
        <v>0</v>
      </c>
      <c r="R3084" s="10">
        <f t="shared" si="244"/>
        <v>0</v>
      </c>
      <c r="S3084" t="s">
        <v>8303</v>
      </c>
      <c r="T3084" t="s">
        <v>8318</v>
      </c>
      <c r="U3084" t="s">
        <v>8358</v>
      </c>
    </row>
    <row r="3085" spans="1:21" ht="58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s="6">
        <f t="shared" si="240"/>
        <v>41853.230069444442</v>
      </c>
      <c r="L3085" s="6">
        <f t="shared" si="241"/>
        <v>41882.875</v>
      </c>
      <c r="M3085" s="15">
        <f t="shared" si="242"/>
        <v>2014</v>
      </c>
      <c r="N3085" t="b">
        <v>0</v>
      </c>
      <c r="O3085">
        <v>3</v>
      </c>
      <c r="P3085" t="b">
        <v>0</v>
      </c>
      <c r="Q3085" s="8">
        <f t="shared" si="243"/>
        <v>2.8E-3</v>
      </c>
      <c r="R3085" s="10">
        <f t="shared" si="244"/>
        <v>18.666666666666668</v>
      </c>
      <c r="S3085" t="s">
        <v>8303</v>
      </c>
      <c r="T3085" t="s">
        <v>8318</v>
      </c>
      <c r="U3085" t="s">
        <v>8358</v>
      </c>
    </row>
    <row r="3086" spans="1:21" ht="58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s="6">
        <f t="shared" si="240"/>
        <v>42100.390405092585</v>
      </c>
      <c r="L3086" s="6">
        <f t="shared" si="241"/>
        <v>42129.45</v>
      </c>
      <c r="M3086" s="15">
        <f t="shared" si="242"/>
        <v>2015</v>
      </c>
      <c r="N3086" t="b">
        <v>0</v>
      </c>
      <c r="O3086">
        <v>6</v>
      </c>
      <c r="P3086" t="b">
        <v>0</v>
      </c>
      <c r="Q3086" s="8">
        <f t="shared" si="243"/>
        <v>0.11579206701157921</v>
      </c>
      <c r="R3086" s="10">
        <f t="shared" si="244"/>
        <v>78.333333333333329</v>
      </c>
      <c r="S3086" t="s">
        <v>8303</v>
      </c>
      <c r="T3086" t="s">
        <v>8318</v>
      </c>
      <c r="U3086" t="s">
        <v>8358</v>
      </c>
    </row>
    <row r="3087" spans="1:21" ht="43.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s="6">
        <f t="shared" si="240"/>
        <v>42246.550451388888</v>
      </c>
      <c r="L3087" s="6">
        <f t="shared" si="241"/>
        <v>42276.550451388888</v>
      </c>
      <c r="M3087" s="15">
        <f t="shared" si="242"/>
        <v>2015</v>
      </c>
      <c r="N3087" t="b">
        <v>0</v>
      </c>
      <c r="O3087">
        <v>9</v>
      </c>
      <c r="P3087" t="b">
        <v>0</v>
      </c>
      <c r="Q3087" s="8">
        <f t="shared" si="243"/>
        <v>2.4400000000000002E-2</v>
      </c>
      <c r="R3087" s="10">
        <f t="shared" si="244"/>
        <v>67.777777777777771</v>
      </c>
      <c r="S3087" t="s">
        <v>8303</v>
      </c>
      <c r="T3087" t="s">
        <v>8318</v>
      </c>
      <c r="U3087" t="s">
        <v>8358</v>
      </c>
    </row>
    <row r="3088" spans="1:21" ht="58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s="6">
        <f t="shared" si="240"/>
        <v>42173.337488425925</v>
      </c>
      <c r="L3088" s="6">
        <f t="shared" si="241"/>
        <v>42233.337488425925</v>
      </c>
      <c r="M3088" s="15">
        <f t="shared" si="242"/>
        <v>2015</v>
      </c>
      <c r="N3088" t="b">
        <v>0</v>
      </c>
      <c r="O3088">
        <v>3</v>
      </c>
      <c r="P3088" t="b">
        <v>0</v>
      </c>
      <c r="Q3088" s="8">
        <f t="shared" si="243"/>
        <v>2.5000000000000001E-3</v>
      </c>
      <c r="R3088" s="10">
        <f t="shared" si="244"/>
        <v>16.666666666666668</v>
      </c>
      <c r="S3088" t="s">
        <v>8303</v>
      </c>
      <c r="T3088" t="s">
        <v>8318</v>
      </c>
      <c r="U3088" t="s">
        <v>8358</v>
      </c>
    </row>
    <row r="3089" spans="1:21" ht="43.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s="6">
        <f t="shared" si="240"/>
        <v>42664.817013888889</v>
      </c>
      <c r="L3089" s="6">
        <f t="shared" si="241"/>
        <v>42724.858680555553</v>
      </c>
      <c r="M3089" s="15">
        <f t="shared" si="242"/>
        <v>2016</v>
      </c>
      <c r="N3089" t="b">
        <v>0</v>
      </c>
      <c r="O3089">
        <v>2</v>
      </c>
      <c r="P3089" t="b">
        <v>0</v>
      </c>
      <c r="Q3089" s="8">
        <f t="shared" si="243"/>
        <v>6.2500000000000003E-3</v>
      </c>
      <c r="R3089" s="10">
        <f t="shared" si="244"/>
        <v>62.5</v>
      </c>
      <c r="S3089" t="s">
        <v>8303</v>
      </c>
      <c r="T3089" t="s">
        <v>8318</v>
      </c>
      <c r="U3089" t="s">
        <v>8358</v>
      </c>
    </row>
    <row r="3090" spans="1:21" ht="43.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s="6">
        <f t="shared" si="240"/>
        <v>41981.238969907405</v>
      </c>
      <c r="L3090" s="6">
        <f t="shared" si="241"/>
        <v>42012.236805555549</v>
      </c>
      <c r="M3090" s="15">
        <f t="shared" si="242"/>
        <v>2014</v>
      </c>
      <c r="N3090" t="b">
        <v>0</v>
      </c>
      <c r="O3090">
        <v>3</v>
      </c>
      <c r="P3090" t="b">
        <v>0</v>
      </c>
      <c r="Q3090" s="8">
        <f t="shared" si="243"/>
        <v>1.9384615384615384E-3</v>
      </c>
      <c r="R3090" s="10">
        <f t="shared" si="244"/>
        <v>42</v>
      </c>
      <c r="S3090" t="s">
        <v>8303</v>
      </c>
      <c r="T3090" t="s">
        <v>8318</v>
      </c>
      <c r="U3090" t="s">
        <v>8358</v>
      </c>
    </row>
    <row r="3091" spans="1:21" ht="43.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s="6">
        <f t="shared" si="240"/>
        <v>42528.209293981483</v>
      </c>
      <c r="L3091" s="6">
        <f t="shared" si="241"/>
        <v>42559.749305555553</v>
      </c>
      <c r="M3091" s="15">
        <f t="shared" si="242"/>
        <v>2016</v>
      </c>
      <c r="N3091" t="b">
        <v>0</v>
      </c>
      <c r="O3091">
        <v>45</v>
      </c>
      <c r="P3091" t="b">
        <v>0</v>
      </c>
      <c r="Q3091" s="8">
        <f t="shared" si="243"/>
        <v>0.23416000000000001</v>
      </c>
      <c r="R3091" s="10">
        <f t="shared" si="244"/>
        <v>130.0888888888889</v>
      </c>
      <c r="S3091" t="s">
        <v>8303</v>
      </c>
      <c r="T3091" t="s">
        <v>8318</v>
      </c>
      <c r="U3091" t="s">
        <v>8358</v>
      </c>
    </row>
    <row r="3092" spans="1:21" ht="43.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s="6">
        <f t="shared" si="240"/>
        <v>42065.485474537032</v>
      </c>
      <c r="L3092" s="6">
        <f t="shared" si="241"/>
        <v>42125.443807870368</v>
      </c>
      <c r="M3092" s="15">
        <f t="shared" si="242"/>
        <v>2015</v>
      </c>
      <c r="N3092" t="b">
        <v>0</v>
      </c>
      <c r="O3092">
        <v>9</v>
      </c>
      <c r="P3092" t="b">
        <v>0</v>
      </c>
      <c r="Q3092" s="8">
        <f t="shared" si="243"/>
        <v>5.080888888888889E-2</v>
      </c>
      <c r="R3092" s="10">
        <f t="shared" si="244"/>
        <v>1270.2222222222222</v>
      </c>
      <c r="S3092" t="s">
        <v>8303</v>
      </c>
      <c r="T3092" t="s">
        <v>8318</v>
      </c>
      <c r="U3092" t="s">
        <v>8358</v>
      </c>
    </row>
    <row r="3093" spans="1:21" ht="58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s="6">
        <f t="shared" si="240"/>
        <v>42566.615081018514</v>
      </c>
      <c r="L3093" s="6">
        <f t="shared" si="241"/>
        <v>42596.615081018514</v>
      </c>
      <c r="M3093" s="15">
        <f t="shared" si="242"/>
        <v>2016</v>
      </c>
      <c r="N3093" t="b">
        <v>0</v>
      </c>
      <c r="O3093">
        <v>9</v>
      </c>
      <c r="P3093" t="b">
        <v>0</v>
      </c>
      <c r="Q3093" s="8">
        <f t="shared" si="243"/>
        <v>0.15920000000000001</v>
      </c>
      <c r="R3093" s="10">
        <f t="shared" si="244"/>
        <v>88.444444444444443</v>
      </c>
      <c r="S3093" t="s">
        <v>8303</v>
      </c>
      <c r="T3093" t="s">
        <v>8318</v>
      </c>
      <c r="U3093" t="s">
        <v>8358</v>
      </c>
    </row>
    <row r="3094" spans="1:21" ht="43.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s="6">
        <f t="shared" si="240"/>
        <v>42255.28601851852</v>
      </c>
      <c r="L3094" s="6">
        <f t="shared" si="241"/>
        <v>42292.583333333336</v>
      </c>
      <c r="M3094" s="15">
        <f t="shared" si="242"/>
        <v>2015</v>
      </c>
      <c r="N3094" t="b">
        <v>0</v>
      </c>
      <c r="O3094">
        <v>21</v>
      </c>
      <c r="P3094" t="b">
        <v>0</v>
      </c>
      <c r="Q3094" s="8">
        <f t="shared" si="243"/>
        <v>1.1831900000000001E-2</v>
      </c>
      <c r="R3094" s="10">
        <f t="shared" si="244"/>
        <v>56.342380952380957</v>
      </c>
      <c r="S3094" t="s">
        <v>8303</v>
      </c>
      <c r="T3094" t="s">
        <v>8318</v>
      </c>
      <c r="U3094" t="s">
        <v>8358</v>
      </c>
    </row>
    <row r="3095" spans="1:21" ht="58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s="6">
        <f t="shared" si="240"/>
        <v>41760.575706018521</v>
      </c>
      <c r="L3095" s="6">
        <f t="shared" si="241"/>
        <v>41790.832638888889</v>
      </c>
      <c r="M3095" s="15">
        <f t="shared" si="242"/>
        <v>2014</v>
      </c>
      <c r="N3095" t="b">
        <v>0</v>
      </c>
      <c r="O3095">
        <v>17</v>
      </c>
      <c r="P3095" t="b">
        <v>0</v>
      </c>
      <c r="Q3095" s="8">
        <f t="shared" si="243"/>
        <v>0.22750000000000001</v>
      </c>
      <c r="R3095" s="10">
        <f t="shared" si="244"/>
        <v>53.529411764705884</v>
      </c>
      <c r="S3095" t="s">
        <v>8303</v>
      </c>
      <c r="T3095" t="s">
        <v>8318</v>
      </c>
      <c r="U3095" t="s">
        <v>8358</v>
      </c>
    </row>
    <row r="3096" spans="1:21" ht="43.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s="6">
        <f t="shared" si="240"/>
        <v>42207.462453703702</v>
      </c>
      <c r="L3096" s="6">
        <f t="shared" si="241"/>
        <v>42267.462453703702</v>
      </c>
      <c r="M3096" s="15">
        <f t="shared" si="242"/>
        <v>2015</v>
      </c>
      <c r="N3096" t="b">
        <v>0</v>
      </c>
      <c r="O3096">
        <v>1</v>
      </c>
      <c r="P3096" t="b">
        <v>0</v>
      </c>
      <c r="Q3096" s="8">
        <f t="shared" si="243"/>
        <v>2.5000000000000001E-4</v>
      </c>
      <c r="R3096" s="10">
        <f t="shared" si="244"/>
        <v>25</v>
      </c>
      <c r="S3096" t="s">
        <v>8303</v>
      </c>
      <c r="T3096" t="s">
        <v>8318</v>
      </c>
      <c r="U3096" t="s">
        <v>8358</v>
      </c>
    </row>
    <row r="3097" spans="1:21" ht="43.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s="6">
        <f t="shared" si="240"/>
        <v>42522.69189814815</v>
      </c>
      <c r="L3097" s="6">
        <f t="shared" si="241"/>
        <v>42582.69189814815</v>
      </c>
      <c r="M3097" s="15">
        <f t="shared" si="242"/>
        <v>2016</v>
      </c>
      <c r="N3097" t="b">
        <v>0</v>
      </c>
      <c r="O3097">
        <v>1</v>
      </c>
      <c r="P3097" t="b">
        <v>0</v>
      </c>
      <c r="Q3097" s="8">
        <f t="shared" si="243"/>
        <v>3.351206434316354E-3</v>
      </c>
      <c r="R3097" s="10">
        <f t="shared" si="244"/>
        <v>50</v>
      </c>
      <c r="S3097" t="s">
        <v>8303</v>
      </c>
      <c r="T3097" t="s">
        <v>8318</v>
      </c>
      <c r="U3097" t="s">
        <v>8358</v>
      </c>
    </row>
    <row r="3098" spans="1:21" ht="43.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s="6">
        <f t="shared" si="240"/>
        <v>42114.492199074077</v>
      </c>
      <c r="L3098" s="6">
        <f t="shared" si="241"/>
        <v>42144.492199074077</v>
      </c>
      <c r="M3098" s="15">
        <f t="shared" si="242"/>
        <v>2015</v>
      </c>
      <c r="N3098" t="b">
        <v>0</v>
      </c>
      <c r="O3098">
        <v>14</v>
      </c>
      <c r="P3098" t="b">
        <v>0</v>
      </c>
      <c r="Q3098" s="8">
        <f t="shared" si="243"/>
        <v>3.9750000000000001E-2</v>
      </c>
      <c r="R3098" s="10">
        <f t="shared" si="244"/>
        <v>56.785714285714285</v>
      </c>
      <c r="S3098" t="s">
        <v>8303</v>
      </c>
      <c r="T3098" t="s">
        <v>8318</v>
      </c>
      <c r="U3098" t="s">
        <v>8358</v>
      </c>
    </row>
    <row r="3099" spans="1:21" ht="43.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s="6">
        <f t="shared" si="240"/>
        <v>42629.17015046296</v>
      </c>
      <c r="L3099" s="6">
        <f t="shared" si="241"/>
        <v>42650.249999999993</v>
      </c>
      <c r="M3099" s="15">
        <f t="shared" si="242"/>
        <v>2016</v>
      </c>
      <c r="N3099" t="b">
        <v>0</v>
      </c>
      <c r="O3099">
        <v>42</v>
      </c>
      <c r="P3099" t="b">
        <v>0</v>
      </c>
      <c r="Q3099" s="8">
        <f t="shared" si="243"/>
        <v>0.17150000000000001</v>
      </c>
      <c r="R3099" s="10">
        <f t="shared" si="244"/>
        <v>40.833333333333336</v>
      </c>
      <c r="S3099" t="s">
        <v>8303</v>
      </c>
      <c r="T3099" t="s">
        <v>8318</v>
      </c>
      <c r="U3099" t="s">
        <v>8358</v>
      </c>
    </row>
    <row r="3100" spans="1:21" ht="58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s="6">
        <f t="shared" si="240"/>
        <v>42359.45890046296</v>
      </c>
      <c r="L3100" s="6">
        <f t="shared" si="241"/>
        <v>42407.678472222215</v>
      </c>
      <c r="M3100" s="15">
        <f t="shared" si="242"/>
        <v>2015</v>
      </c>
      <c r="N3100" t="b">
        <v>0</v>
      </c>
      <c r="O3100">
        <v>27</v>
      </c>
      <c r="P3100" t="b">
        <v>0</v>
      </c>
      <c r="Q3100" s="8">
        <f t="shared" si="243"/>
        <v>3.608004104669061E-2</v>
      </c>
      <c r="R3100" s="10">
        <f t="shared" si="244"/>
        <v>65.111111111111114</v>
      </c>
      <c r="S3100" t="s">
        <v>8303</v>
      </c>
      <c r="T3100" t="s">
        <v>8318</v>
      </c>
      <c r="U3100" t="s">
        <v>8358</v>
      </c>
    </row>
    <row r="3101" spans="1:21" ht="43.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s="6">
        <f t="shared" si="240"/>
        <v>42381.856377314813</v>
      </c>
      <c r="L3101" s="6">
        <f t="shared" si="241"/>
        <v>42411.856377314813</v>
      </c>
      <c r="M3101" s="15">
        <f t="shared" si="242"/>
        <v>2016</v>
      </c>
      <c r="N3101" t="b">
        <v>0</v>
      </c>
      <c r="O3101">
        <v>5</v>
      </c>
      <c r="P3101" t="b">
        <v>0</v>
      </c>
      <c r="Q3101" s="8">
        <f t="shared" si="243"/>
        <v>0.13900000000000001</v>
      </c>
      <c r="R3101" s="10">
        <f t="shared" si="244"/>
        <v>55.6</v>
      </c>
      <c r="S3101" t="s">
        <v>8303</v>
      </c>
      <c r="T3101" t="s">
        <v>8318</v>
      </c>
      <c r="U3101" t="s">
        <v>8358</v>
      </c>
    </row>
    <row r="3102" spans="1:21" ht="43.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s="6">
        <f t="shared" si="240"/>
        <v>41902.2890625</v>
      </c>
      <c r="L3102" s="6">
        <f t="shared" si="241"/>
        <v>41932.2890625</v>
      </c>
      <c r="M3102" s="15">
        <f t="shared" si="242"/>
        <v>2014</v>
      </c>
      <c r="N3102" t="b">
        <v>0</v>
      </c>
      <c r="O3102">
        <v>13</v>
      </c>
      <c r="P3102" t="b">
        <v>0</v>
      </c>
      <c r="Q3102" s="8">
        <f t="shared" si="243"/>
        <v>0.15225</v>
      </c>
      <c r="R3102" s="10">
        <f t="shared" si="244"/>
        <v>140.53846153846155</v>
      </c>
      <c r="S3102" t="s">
        <v>8303</v>
      </c>
      <c r="T3102" t="s">
        <v>8318</v>
      </c>
      <c r="U3102" t="s">
        <v>8358</v>
      </c>
    </row>
    <row r="3103" spans="1:21" ht="58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s="6">
        <f t="shared" si="240"/>
        <v>42171.050196759257</v>
      </c>
      <c r="L3103" s="6">
        <f t="shared" si="241"/>
        <v>42200.99722222222</v>
      </c>
      <c r="M3103" s="15">
        <f t="shared" si="242"/>
        <v>2015</v>
      </c>
      <c r="N3103" t="b">
        <v>0</v>
      </c>
      <c r="O3103">
        <v>12</v>
      </c>
      <c r="P3103" t="b">
        <v>0</v>
      </c>
      <c r="Q3103" s="8">
        <f t="shared" si="243"/>
        <v>0.12</v>
      </c>
      <c r="R3103" s="10">
        <f t="shared" si="244"/>
        <v>25</v>
      </c>
      <c r="S3103" t="s">
        <v>8303</v>
      </c>
      <c r="T3103" t="s">
        <v>8318</v>
      </c>
      <c r="U3103" t="s">
        <v>8358</v>
      </c>
    </row>
    <row r="3104" spans="1:21" ht="58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s="6">
        <f t="shared" si="240"/>
        <v>42555.007152777776</v>
      </c>
      <c r="L3104" s="6">
        <f t="shared" si="241"/>
        <v>42605.007152777776</v>
      </c>
      <c r="M3104" s="15">
        <f t="shared" si="242"/>
        <v>2016</v>
      </c>
      <c r="N3104" t="b">
        <v>0</v>
      </c>
      <c r="O3104">
        <v>90</v>
      </c>
      <c r="P3104" t="b">
        <v>0</v>
      </c>
      <c r="Q3104" s="8">
        <f t="shared" si="243"/>
        <v>0.391125</v>
      </c>
      <c r="R3104" s="10">
        <f t="shared" si="244"/>
        <v>69.533333333333331</v>
      </c>
      <c r="S3104" t="s">
        <v>8303</v>
      </c>
      <c r="T3104" t="s">
        <v>8318</v>
      </c>
      <c r="U3104" t="s">
        <v>8358</v>
      </c>
    </row>
    <row r="3105" spans="1:21" ht="29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s="6">
        <f t="shared" si="240"/>
        <v>42106.82298611111</v>
      </c>
      <c r="L3105" s="6">
        <f t="shared" si="241"/>
        <v>42166.82298611111</v>
      </c>
      <c r="M3105" s="15">
        <f t="shared" si="242"/>
        <v>2015</v>
      </c>
      <c r="N3105" t="b">
        <v>0</v>
      </c>
      <c r="O3105">
        <v>2</v>
      </c>
      <c r="P3105" t="b">
        <v>0</v>
      </c>
      <c r="Q3105" s="8">
        <f t="shared" si="243"/>
        <v>2.6829268292682929E-3</v>
      </c>
      <c r="R3105" s="10">
        <f t="shared" si="244"/>
        <v>5.5</v>
      </c>
      <c r="S3105" t="s">
        <v>8303</v>
      </c>
      <c r="T3105" t="s">
        <v>8318</v>
      </c>
      <c r="U3105" t="s">
        <v>8358</v>
      </c>
    </row>
    <row r="3106" spans="1:21" ht="43.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s="6">
        <f t="shared" si="240"/>
        <v>42006.57535879629</v>
      </c>
      <c r="L3106" s="6">
        <f t="shared" si="241"/>
        <v>42037.749999999993</v>
      </c>
      <c r="M3106" s="15">
        <f t="shared" si="242"/>
        <v>2015</v>
      </c>
      <c r="N3106" t="b">
        <v>0</v>
      </c>
      <c r="O3106">
        <v>5</v>
      </c>
      <c r="P3106" t="b">
        <v>0</v>
      </c>
      <c r="Q3106" s="8">
        <f t="shared" si="243"/>
        <v>0.29625000000000001</v>
      </c>
      <c r="R3106" s="10">
        <f t="shared" si="244"/>
        <v>237</v>
      </c>
      <c r="S3106" t="s">
        <v>8303</v>
      </c>
      <c r="T3106" t="s">
        <v>8318</v>
      </c>
      <c r="U3106" t="s">
        <v>8358</v>
      </c>
    </row>
    <row r="3107" spans="1:21" ht="43.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s="6">
        <f t="shared" si="240"/>
        <v>41876.385601851849</v>
      </c>
      <c r="L3107" s="6">
        <f t="shared" si="241"/>
        <v>41930.875</v>
      </c>
      <c r="M3107" s="15">
        <f t="shared" si="242"/>
        <v>2014</v>
      </c>
      <c r="N3107" t="b">
        <v>0</v>
      </c>
      <c r="O3107">
        <v>31</v>
      </c>
      <c r="P3107" t="b">
        <v>0</v>
      </c>
      <c r="Q3107" s="8">
        <f t="shared" si="243"/>
        <v>0.4236099230111206</v>
      </c>
      <c r="R3107" s="10">
        <f t="shared" si="244"/>
        <v>79.870967741935488</v>
      </c>
      <c r="S3107" t="s">
        <v>8303</v>
      </c>
      <c r="T3107" t="s">
        <v>8318</v>
      </c>
      <c r="U3107" t="s">
        <v>8358</v>
      </c>
    </row>
    <row r="3108" spans="1:21" ht="58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s="6">
        <f t="shared" si="240"/>
        <v>42241.095787037033</v>
      </c>
      <c r="L3108" s="6">
        <f t="shared" si="241"/>
        <v>42263.583333333336</v>
      </c>
      <c r="M3108" s="15">
        <f t="shared" si="242"/>
        <v>2015</v>
      </c>
      <c r="N3108" t="b">
        <v>0</v>
      </c>
      <c r="O3108">
        <v>4</v>
      </c>
      <c r="P3108" t="b">
        <v>0</v>
      </c>
      <c r="Q3108" s="8">
        <f t="shared" si="243"/>
        <v>4.1000000000000002E-2</v>
      </c>
      <c r="R3108" s="10">
        <f t="shared" si="244"/>
        <v>10.25</v>
      </c>
      <c r="S3108" t="s">
        <v>8303</v>
      </c>
      <c r="T3108" t="s">
        <v>8318</v>
      </c>
      <c r="U3108" t="s">
        <v>8358</v>
      </c>
    </row>
    <row r="3109" spans="1:21" ht="43.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s="6">
        <f t="shared" si="240"/>
        <v>42128.480914351851</v>
      </c>
      <c r="L3109" s="6">
        <f t="shared" si="241"/>
        <v>42135.480914351851</v>
      </c>
      <c r="M3109" s="15">
        <f t="shared" si="242"/>
        <v>2015</v>
      </c>
      <c r="N3109" t="b">
        <v>0</v>
      </c>
      <c r="O3109">
        <v>29</v>
      </c>
      <c r="P3109" t="b">
        <v>0</v>
      </c>
      <c r="Q3109" s="8">
        <f t="shared" si="243"/>
        <v>0.197625</v>
      </c>
      <c r="R3109" s="10">
        <f t="shared" si="244"/>
        <v>272.58620689655174</v>
      </c>
      <c r="S3109" t="s">
        <v>8303</v>
      </c>
      <c r="T3109" t="s">
        <v>8318</v>
      </c>
      <c r="U3109" t="s">
        <v>8358</v>
      </c>
    </row>
    <row r="3110" spans="1:21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s="6">
        <f t="shared" si="240"/>
        <v>42062.34715277778</v>
      </c>
      <c r="L3110" s="6">
        <f t="shared" si="241"/>
        <v>42122.305486111109</v>
      </c>
      <c r="M3110" s="15">
        <f t="shared" si="242"/>
        <v>2015</v>
      </c>
      <c r="N3110" t="b">
        <v>0</v>
      </c>
      <c r="O3110">
        <v>2</v>
      </c>
      <c r="P3110" t="b">
        <v>0</v>
      </c>
      <c r="Q3110" s="8">
        <f t="shared" si="243"/>
        <v>5.1999999999999995E-4</v>
      </c>
      <c r="R3110" s="10">
        <f t="shared" si="244"/>
        <v>13</v>
      </c>
      <c r="S3110" t="s">
        <v>8303</v>
      </c>
      <c r="T3110" t="s">
        <v>8318</v>
      </c>
      <c r="U3110" t="s">
        <v>8358</v>
      </c>
    </row>
    <row r="3111" spans="1:21" ht="43.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s="6">
        <f t="shared" si="240"/>
        <v>41843.791782407403</v>
      </c>
      <c r="L3111" s="6">
        <f t="shared" si="241"/>
        <v>41878.791782407403</v>
      </c>
      <c r="M3111" s="15">
        <f t="shared" si="242"/>
        <v>2014</v>
      </c>
      <c r="N3111" t="b">
        <v>0</v>
      </c>
      <c r="O3111">
        <v>114</v>
      </c>
      <c r="P3111" t="b">
        <v>0</v>
      </c>
      <c r="Q3111" s="8">
        <f t="shared" si="243"/>
        <v>0.25030188679245285</v>
      </c>
      <c r="R3111" s="10">
        <f t="shared" si="244"/>
        <v>58.184210526315788</v>
      </c>
      <c r="S3111" t="s">
        <v>8303</v>
      </c>
      <c r="T3111" t="s">
        <v>8318</v>
      </c>
      <c r="U3111" t="s">
        <v>8358</v>
      </c>
    </row>
    <row r="3112" spans="1:21" ht="43.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s="6">
        <f t="shared" si="240"/>
        <v>42744.698136574072</v>
      </c>
      <c r="L3112" s="6">
        <f t="shared" si="241"/>
        <v>42784.698136574072</v>
      </c>
      <c r="M3112" s="15">
        <f t="shared" si="242"/>
        <v>2017</v>
      </c>
      <c r="N3112" t="b">
        <v>0</v>
      </c>
      <c r="O3112">
        <v>1</v>
      </c>
      <c r="P3112" t="b">
        <v>0</v>
      </c>
      <c r="Q3112" s="8">
        <f t="shared" si="243"/>
        <v>4.0000000000000002E-4</v>
      </c>
      <c r="R3112" s="10">
        <f t="shared" si="244"/>
        <v>10</v>
      </c>
      <c r="S3112" t="s">
        <v>8303</v>
      </c>
      <c r="T3112" t="s">
        <v>8318</v>
      </c>
      <c r="U3112" t="s">
        <v>8358</v>
      </c>
    </row>
    <row r="3113" spans="1:21" ht="43.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s="6">
        <f t="shared" si="240"/>
        <v>41885.261805555558</v>
      </c>
      <c r="L3113" s="6">
        <f t="shared" si="241"/>
        <v>41916.261805555558</v>
      </c>
      <c r="M3113" s="15">
        <f t="shared" si="242"/>
        <v>2014</v>
      </c>
      <c r="N3113" t="b">
        <v>0</v>
      </c>
      <c r="O3113">
        <v>76</v>
      </c>
      <c r="P3113" t="b">
        <v>0</v>
      </c>
      <c r="Q3113" s="8">
        <f t="shared" si="243"/>
        <v>0.26640000000000003</v>
      </c>
      <c r="R3113" s="10">
        <f t="shared" si="244"/>
        <v>70.10526315789474</v>
      </c>
      <c r="S3113" t="s">
        <v>8303</v>
      </c>
      <c r="T3113" t="s">
        <v>8318</v>
      </c>
      <c r="U3113" t="s">
        <v>8358</v>
      </c>
    </row>
    <row r="3114" spans="1:21" ht="43.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s="6">
        <f t="shared" si="240"/>
        <v>42614.788587962961</v>
      </c>
      <c r="L3114" s="6">
        <f t="shared" si="241"/>
        <v>42674.788587962961</v>
      </c>
      <c r="M3114" s="15">
        <f t="shared" si="242"/>
        <v>2016</v>
      </c>
      <c r="N3114" t="b">
        <v>0</v>
      </c>
      <c r="O3114">
        <v>9</v>
      </c>
      <c r="P3114" t="b">
        <v>0</v>
      </c>
      <c r="Q3114" s="8">
        <f t="shared" si="243"/>
        <v>4.7363636363636365E-2</v>
      </c>
      <c r="R3114" s="10">
        <f t="shared" si="244"/>
        <v>57.888888888888886</v>
      </c>
      <c r="S3114" t="s">
        <v>8303</v>
      </c>
      <c r="T3114" t="s">
        <v>8318</v>
      </c>
      <c r="U3114" t="s">
        <v>8358</v>
      </c>
    </row>
    <row r="3115" spans="1:21" ht="43.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s="6">
        <f t="shared" si="240"/>
        <v>42081.397939814815</v>
      </c>
      <c r="L3115" s="6">
        <f t="shared" si="241"/>
        <v>42111.397939814815</v>
      </c>
      <c r="M3115" s="15">
        <f t="shared" si="242"/>
        <v>2015</v>
      </c>
      <c r="N3115" t="b">
        <v>0</v>
      </c>
      <c r="O3115">
        <v>37</v>
      </c>
      <c r="P3115" t="b">
        <v>0</v>
      </c>
      <c r="Q3115" s="8">
        <f t="shared" si="243"/>
        <v>4.2435339894712751E-2</v>
      </c>
      <c r="R3115" s="10">
        <f t="shared" si="244"/>
        <v>125.27027027027027</v>
      </c>
      <c r="S3115" t="s">
        <v>8303</v>
      </c>
      <c r="T3115" t="s">
        <v>8318</v>
      </c>
      <c r="U3115" t="s">
        <v>8358</v>
      </c>
    </row>
    <row r="3116" spans="1:21" ht="43.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s="6">
        <f t="shared" si="240"/>
        <v>41843.29918981481</v>
      </c>
      <c r="L3116" s="6">
        <f t="shared" si="241"/>
        <v>41903.29918981481</v>
      </c>
      <c r="M3116" s="15">
        <f t="shared" si="242"/>
        <v>2014</v>
      </c>
      <c r="N3116" t="b">
        <v>0</v>
      </c>
      <c r="O3116">
        <v>0</v>
      </c>
      <c r="P3116" t="b">
        <v>0</v>
      </c>
      <c r="Q3116" s="8">
        <f t="shared" si="243"/>
        <v>0</v>
      </c>
      <c r="R3116" s="10">
        <f t="shared" si="244"/>
        <v>0</v>
      </c>
      <c r="S3116" t="s">
        <v>8303</v>
      </c>
      <c r="T3116" t="s">
        <v>8318</v>
      </c>
      <c r="U3116" t="s">
        <v>8358</v>
      </c>
    </row>
    <row r="3117" spans="1:21" ht="43.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s="6">
        <f t="shared" si="240"/>
        <v>42496.113738425927</v>
      </c>
      <c r="L3117" s="6">
        <f t="shared" si="241"/>
        <v>42526.113738425927</v>
      </c>
      <c r="M3117" s="15">
        <f t="shared" si="242"/>
        <v>2016</v>
      </c>
      <c r="N3117" t="b">
        <v>0</v>
      </c>
      <c r="O3117">
        <v>1</v>
      </c>
      <c r="P3117" t="b">
        <v>0</v>
      </c>
      <c r="Q3117" s="8">
        <f t="shared" si="243"/>
        <v>0.03</v>
      </c>
      <c r="R3117" s="10">
        <f t="shared" si="244"/>
        <v>300</v>
      </c>
      <c r="S3117" t="s">
        <v>8303</v>
      </c>
      <c r="T3117" t="s">
        <v>8318</v>
      </c>
      <c r="U3117" t="s">
        <v>8358</v>
      </c>
    </row>
    <row r="3118" spans="1:21" ht="43.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s="6">
        <f t="shared" si="240"/>
        <v>42081.18200231481</v>
      </c>
      <c r="L3118" s="6">
        <f t="shared" si="241"/>
        <v>42095.18200231481</v>
      </c>
      <c r="M3118" s="15">
        <f t="shared" si="242"/>
        <v>2015</v>
      </c>
      <c r="N3118" t="b">
        <v>0</v>
      </c>
      <c r="O3118">
        <v>10</v>
      </c>
      <c r="P3118" t="b">
        <v>0</v>
      </c>
      <c r="Q3118" s="8">
        <f t="shared" si="243"/>
        <v>0.57333333333333336</v>
      </c>
      <c r="R3118" s="10">
        <f t="shared" si="244"/>
        <v>43</v>
      </c>
      <c r="S3118" t="s">
        <v>8303</v>
      </c>
      <c r="T3118" t="s">
        <v>8318</v>
      </c>
      <c r="U3118" t="s">
        <v>8358</v>
      </c>
    </row>
    <row r="3119" spans="1:21" ht="43.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s="6">
        <f t="shared" si="240"/>
        <v>42509.041203703702</v>
      </c>
      <c r="L3119" s="6">
        <f t="shared" si="241"/>
        <v>42517.216666666667</v>
      </c>
      <c r="M3119" s="15">
        <f t="shared" si="242"/>
        <v>2016</v>
      </c>
      <c r="N3119" t="b">
        <v>0</v>
      </c>
      <c r="O3119">
        <v>1</v>
      </c>
      <c r="P3119" t="b">
        <v>0</v>
      </c>
      <c r="Q3119" s="8">
        <f t="shared" si="243"/>
        <v>1E-3</v>
      </c>
      <c r="R3119" s="10">
        <f t="shared" si="244"/>
        <v>1</v>
      </c>
      <c r="S3119" t="s">
        <v>8303</v>
      </c>
      <c r="T3119" t="s">
        <v>8318</v>
      </c>
      <c r="U3119" t="s">
        <v>8358</v>
      </c>
    </row>
    <row r="3120" spans="1:21" ht="29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s="6">
        <f t="shared" si="240"/>
        <v>42534.316238425927</v>
      </c>
      <c r="L3120" s="6">
        <f t="shared" si="241"/>
        <v>42553.316238425927</v>
      </c>
      <c r="M3120" s="15">
        <f t="shared" si="242"/>
        <v>2016</v>
      </c>
      <c r="N3120" t="b">
        <v>0</v>
      </c>
      <c r="O3120">
        <v>2</v>
      </c>
      <c r="P3120" t="b">
        <v>0</v>
      </c>
      <c r="Q3120" s="8">
        <f t="shared" si="243"/>
        <v>3.0999999999999999E-3</v>
      </c>
      <c r="R3120" s="10">
        <f t="shared" si="244"/>
        <v>775</v>
      </c>
      <c r="S3120" t="s">
        <v>8303</v>
      </c>
      <c r="T3120" t="s">
        <v>8318</v>
      </c>
      <c r="U3120" t="s">
        <v>8358</v>
      </c>
    </row>
    <row r="3121" spans="1:21" ht="58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s="6">
        <f t="shared" si="240"/>
        <v>42059.712175925924</v>
      </c>
      <c r="L3121" s="6">
        <f t="shared" si="241"/>
        <v>42089.670509259253</v>
      </c>
      <c r="M3121" s="15">
        <f t="shared" si="242"/>
        <v>2015</v>
      </c>
      <c r="N3121" t="b">
        <v>0</v>
      </c>
      <c r="O3121">
        <v>1</v>
      </c>
      <c r="P3121" t="b">
        <v>0</v>
      </c>
      <c r="Q3121" s="8">
        <f t="shared" si="243"/>
        <v>5.0000000000000001E-4</v>
      </c>
      <c r="R3121" s="10">
        <f t="shared" si="244"/>
        <v>5</v>
      </c>
      <c r="S3121" t="s">
        <v>8303</v>
      </c>
      <c r="T3121" t="s">
        <v>8318</v>
      </c>
      <c r="U3121" t="s">
        <v>8358</v>
      </c>
    </row>
    <row r="3122" spans="1:21" ht="43.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s="6">
        <f t="shared" si="240"/>
        <v>42435.608749999992</v>
      </c>
      <c r="L3122" s="6">
        <f t="shared" si="241"/>
        <v>42495.567083333335</v>
      </c>
      <c r="M3122" s="15">
        <f t="shared" si="242"/>
        <v>2016</v>
      </c>
      <c r="N3122" t="b">
        <v>0</v>
      </c>
      <c r="O3122">
        <v>10</v>
      </c>
      <c r="P3122" t="b">
        <v>0</v>
      </c>
      <c r="Q3122" s="8">
        <f t="shared" si="243"/>
        <v>9.8461538461538464E-5</v>
      </c>
      <c r="R3122" s="10">
        <f t="shared" si="244"/>
        <v>12.8</v>
      </c>
      <c r="S3122" t="s">
        <v>8303</v>
      </c>
      <c r="T3122" t="s">
        <v>8318</v>
      </c>
      <c r="U3122" t="s">
        <v>8358</v>
      </c>
    </row>
    <row r="3123" spans="1:21" ht="43.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s="6">
        <f t="shared" si="240"/>
        <v>41848.346469907403</v>
      </c>
      <c r="L3123" s="6">
        <f t="shared" si="241"/>
        <v>41908.346469907403</v>
      </c>
      <c r="M3123" s="15">
        <f t="shared" si="242"/>
        <v>2014</v>
      </c>
      <c r="N3123" t="b">
        <v>0</v>
      </c>
      <c r="O3123">
        <v>1</v>
      </c>
      <c r="P3123" t="b">
        <v>0</v>
      </c>
      <c r="Q3123" s="8">
        <f t="shared" si="243"/>
        <v>6.6666666666666671E-3</v>
      </c>
      <c r="R3123" s="10">
        <f t="shared" si="244"/>
        <v>10</v>
      </c>
      <c r="S3123" t="s">
        <v>8303</v>
      </c>
      <c r="T3123" t="s">
        <v>8318</v>
      </c>
      <c r="U3123" t="s">
        <v>8358</v>
      </c>
    </row>
    <row r="3124" spans="1:21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s="6">
        <f t="shared" si="240"/>
        <v>42678.598749999997</v>
      </c>
      <c r="L3124" s="6">
        <f t="shared" si="241"/>
        <v>42683.640416666669</v>
      </c>
      <c r="M3124" s="15">
        <f t="shared" si="242"/>
        <v>2016</v>
      </c>
      <c r="N3124" t="b">
        <v>0</v>
      </c>
      <c r="O3124">
        <v>2</v>
      </c>
      <c r="P3124" t="b">
        <v>0</v>
      </c>
      <c r="Q3124" s="8">
        <f t="shared" si="243"/>
        <v>0.58291457286432158</v>
      </c>
      <c r="R3124" s="10">
        <f t="shared" si="244"/>
        <v>58</v>
      </c>
      <c r="S3124" t="s">
        <v>8303</v>
      </c>
      <c r="T3124" t="s">
        <v>8318</v>
      </c>
      <c r="U3124" t="s">
        <v>8358</v>
      </c>
    </row>
    <row r="3125" spans="1:21" ht="43.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s="6">
        <f t="shared" si="240"/>
        <v>42530.659699074073</v>
      </c>
      <c r="L3125" s="6">
        <f t="shared" si="241"/>
        <v>42560.659699074073</v>
      </c>
      <c r="M3125" s="15">
        <f t="shared" si="242"/>
        <v>2016</v>
      </c>
      <c r="N3125" t="b">
        <v>0</v>
      </c>
      <c r="O3125">
        <v>348</v>
      </c>
      <c r="P3125" t="b">
        <v>0</v>
      </c>
      <c r="Q3125" s="8">
        <f t="shared" si="243"/>
        <v>0.68153600000000003</v>
      </c>
      <c r="R3125" s="10">
        <f t="shared" si="244"/>
        <v>244.80459770114942</v>
      </c>
      <c r="S3125" t="s">
        <v>8303</v>
      </c>
      <c r="T3125" t="s">
        <v>8318</v>
      </c>
      <c r="U3125" t="s">
        <v>8358</v>
      </c>
    </row>
    <row r="3126" spans="1:21" ht="43.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s="6">
        <f t="shared" si="240"/>
        <v>41977.446770833332</v>
      </c>
      <c r="L3126" s="6">
        <f t="shared" si="241"/>
        <v>42037.446770833332</v>
      </c>
      <c r="M3126" s="15">
        <f t="shared" si="242"/>
        <v>2014</v>
      </c>
      <c r="N3126" t="b">
        <v>0</v>
      </c>
      <c r="O3126">
        <v>4</v>
      </c>
      <c r="P3126" t="b">
        <v>0</v>
      </c>
      <c r="Q3126" s="8">
        <f t="shared" si="243"/>
        <v>3.2499999999999997E-5</v>
      </c>
      <c r="R3126" s="10">
        <f t="shared" si="244"/>
        <v>6.5</v>
      </c>
      <c r="S3126" t="s">
        <v>8303</v>
      </c>
      <c r="T3126" t="s">
        <v>8318</v>
      </c>
      <c r="U3126" t="s">
        <v>8358</v>
      </c>
    </row>
    <row r="3127" spans="1:21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s="6">
        <f t="shared" si="240"/>
        <v>42345.873518518514</v>
      </c>
      <c r="L3127" s="6">
        <f t="shared" si="241"/>
        <v>42375.873518518514</v>
      </c>
      <c r="M3127" s="15">
        <f t="shared" si="242"/>
        <v>2015</v>
      </c>
      <c r="N3127" t="b">
        <v>0</v>
      </c>
      <c r="O3127">
        <v>0</v>
      </c>
      <c r="P3127" t="b">
        <v>0</v>
      </c>
      <c r="Q3127" s="8">
        <f t="shared" si="243"/>
        <v>0</v>
      </c>
      <c r="R3127" s="10">
        <f t="shared" si="244"/>
        <v>0</v>
      </c>
      <c r="S3127" t="s">
        <v>8303</v>
      </c>
      <c r="T3127" t="s">
        <v>8318</v>
      </c>
      <c r="U3127" t="s">
        <v>8358</v>
      </c>
    </row>
    <row r="3128" spans="1:21" ht="72.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s="6">
        <f t="shared" si="240"/>
        <v>42426.684745370367</v>
      </c>
      <c r="L3128" s="6">
        <f t="shared" si="241"/>
        <v>42456.643078703702</v>
      </c>
      <c r="M3128" s="15">
        <f t="shared" si="242"/>
        <v>2016</v>
      </c>
      <c r="N3128" t="b">
        <v>0</v>
      </c>
      <c r="O3128">
        <v>17</v>
      </c>
      <c r="P3128" t="b">
        <v>0</v>
      </c>
      <c r="Q3128" s="8">
        <f t="shared" si="243"/>
        <v>4.1599999999999998E-2</v>
      </c>
      <c r="R3128" s="10">
        <f t="shared" si="244"/>
        <v>61.176470588235297</v>
      </c>
      <c r="S3128" t="s">
        <v>8303</v>
      </c>
      <c r="T3128" t="s">
        <v>8318</v>
      </c>
      <c r="U3128" t="s">
        <v>8358</v>
      </c>
    </row>
    <row r="3129" spans="1:21" ht="43.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s="6">
        <f t="shared" si="240"/>
        <v>42034.523483796293</v>
      </c>
      <c r="L3129" s="6">
        <f t="shared" si="241"/>
        <v>42064.523483796293</v>
      </c>
      <c r="M3129" s="15">
        <f t="shared" si="242"/>
        <v>2015</v>
      </c>
      <c r="N3129" t="b">
        <v>0</v>
      </c>
      <c r="O3129">
        <v>0</v>
      </c>
      <c r="P3129" t="b">
        <v>0</v>
      </c>
      <c r="Q3129" s="8">
        <f t="shared" si="243"/>
        <v>0</v>
      </c>
      <c r="R3129" s="10">
        <f t="shared" si="244"/>
        <v>0</v>
      </c>
      <c r="S3129" t="s">
        <v>8303</v>
      </c>
      <c r="T3129" t="s">
        <v>8318</v>
      </c>
      <c r="U3129" t="s">
        <v>8358</v>
      </c>
    </row>
    <row r="3130" spans="1:21" ht="43.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s="6">
        <f t="shared" si="240"/>
        <v>42780.492372685178</v>
      </c>
      <c r="L3130" s="6">
        <f t="shared" si="241"/>
        <v>42810.450706018521</v>
      </c>
      <c r="M3130" s="15">
        <f t="shared" si="242"/>
        <v>2017</v>
      </c>
      <c r="N3130" t="b">
        <v>0</v>
      </c>
      <c r="O3130">
        <v>117</v>
      </c>
      <c r="P3130" t="b">
        <v>0</v>
      </c>
      <c r="Q3130" s="8">
        <f t="shared" si="243"/>
        <v>1.0860666666666667</v>
      </c>
      <c r="R3130" s="10">
        <f t="shared" si="244"/>
        <v>139.23931623931625</v>
      </c>
      <c r="S3130" t="s">
        <v>8271</v>
      </c>
      <c r="T3130" t="s">
        <v>8318</v>
      </c>
      <c r="U3130" t="s">
        <v>8319</v>
      </c>
    </row>
    <row r="3131" spans="1:21" ht="58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s="6">
        <f t="shared" si="240"/>
        <v>42803.509479166663</v>
      </c>
      <c r="L3131" s="6">
        <f t="shared" si="241"/>
        <v>42843.467812499999</v>
      </c>
      <c r="M3131" s="15">
        <f t="shared" si="242"/>
        <v>2017</v>
      </c>
      <c r="N3131" t="b">
        <v>0</v>
      </c>
      <c r="O3131">
        <v>1</v>
      </c>
      <c r="P3131" t="b">
        <v>0</v>
      </c>
      <c r="Q3131" s="8">
        <f t="shared" si="243"/>
        <v>8.0000000000000002E-3</v>
      </c>
      <c r="R3131" s="10">
        <f t="shared" si="244"/>
        <v>10</v>
      </c>
      <c r="S3131" t="s">
        <v>8271</v>
      </c>
      <c r="T3131" t="s">
        <v>8318</v>
      </c>
      <c r="U3131" t="s">
        <v>8319</v>
      </c>
    </row>
    <row r="3132" spans="1:21" ht="43.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s="6">
        <f t="shared" si="240"/>
        <v>42808.306898148141</v>
      </c>
      <c r="L3132" s="6">
        <f t="shared" si="241"/>
        <v>42838.874305555553</v>
      </c>
      <c r="M3132" s="15">
        <f t="shared" si="242"/>
        <v>2017</v>
      </c>
      <c r="N3132" t="b">
        <v>0</v>
      </c>
      <c r="O3132">
        <v>4</v>
      </c>
      <c r="P3132" t="b">
        <v>0</v>
      </c>
      <c r="Q3132" s="8">
        <f t="shared" si="243"/>
        <v>3.7499999999999999E-2</v>
      </c>
      <c r="R3132" s="10">
        <f t="shared" si="244"/>
        <v>93.75</v>
      </c>
      <c r="S3132" t="s">
        <v>8271</v>
      </c>
      <c r="T3132" t="s">
        <v>8318</v>
      </c>
      <c r="U3132" t="s">
        <v>8319</v>
      </c>
    </row>
    <row r="3133" spans="1:21" ht="29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s="6">
        <f t="shared" si="240"/>
        <v>42803.245891203704</v>
      </c>
      <c r="L3133" s="6">
        <f t="shared" si="241"/>
        <v>42833.204224537032</v>
      </c>
      <c r="M3133" s="15">
        <f t="shared" si="242"/>
        <v>2017</v>
      </c>
      <c r="N3133" t="b">
        <v>0</v>
      </c>
      <c r="O3133">
        <v>12</v>
      </c>
      <c r="P3133" t="b">
        <v>0</v>
      </c>
      <c r="Q3133" s="8">
        <f t="shared" si="243"/>
        <v>0.15731707317073171</v>
      </c>
      <c r="R3133" s="10">
        <f t="shared" si="244"/>
        <v>53.75</v>
      </c>
      <c r="S3133" t="s">
        <v>8271</v>
      </c>
      <c r="T3133" t="s">
        <v>8318</v>
      </c>
      <c r="U3133" t="s">
        <v>8319</v>
      </c>
    </row>
    <row r="3134" spans="1:21" ht="29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s="6">
        <f t="shared" si="240"/>
        <v>42786.016898148147</v>
      </c>
      <c r="L3134" s="6">
        <f t="shared" si="241"/>
        <v>42845.975231481476</v>
      </c>
      <c r="M3134" s="15">
        <f t="shared" si="242"/>
        <v>2017</v>
      </c>
      <c r="N3134" t="b">
        <v>0</v>
      </c>
      <c r="O3134">
        <v>1</v>
      </c>
      <c r="P3134" t="b">
        <v>0</v>
      </c>
      <c r="Q3134" s="8">
        <f t="shared" si="243"/>
        <v>3.3333333333333332E-4</v>
      </c>
      <c r="R3134" s="10">
        <f t="shared" si="244"/>
        <v>10</v>
      </c>
      <c r="S3134" t="s">
        <v>8271</v>
      </c>
      <c r="T3134" t="s">
        <v>8318</v>
      </c>
      <c r="U3134" t="s">
        <v>8319</v>
      </c>
    </row>
    <row r="3135" spans="1:21" ht="43.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s="6">
        <f t="shared" si="240"/>
        <v>42788.231874999998</v>
      </c>
      <c r="L3135" s="6">
        <f t="shared" si="241"/>
        <v>42818.190208333333</v>
      </c>
      <c r="M3135" s="15">
        <f t="shared" si="242"/>
        <v>2017</v>
      </c>
      <c r="N3135" t="b">
        <v>0</v>
      </c>
      <c r="O3135">
        <v>16</v>
      </c>
      <c r="P3135" t="b">
        <v>0</v>
      </c>
      <c r="Q3135" s="8">
        <f t="shared" si="243"/>
        <v>1.08</v>
      </c>
      <c r="R3135" s="10">
        <f t="shared" si="244"/>
        <v>33.75</v>
      </c>
      <c r="S3135" t="s">
        <v>8271</v>
      </c>
      <c r="T3135" t="s">
        <v>8318</v>
      </c>
      <c r="U3135" t="s">
        <v>8319</v>
      </c>
    </row>
    <row r="3136" spans="1:21" ht="58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s="6">
        <f t="shared" si="240"/>
        <v>42800.386793981474</v>
      </c>
      <c r="L3136" s="6">
        <f t="shared" si="241"/>
        <v>42821.345127314817</v>
      </c>
      <c r="M3136" s="15">
        <f t="shared" si="242"/>
        <v>2017</v>
      </c>
      <c r="N3136" t="b">
        <v>0</v>
      </c>
      <c r="O3136">
        <v>12</v>
      </c>
      <c r="P3136" t="b">
        <v>0</v>
      </c>
      <c r="Q3136" s="8">
        <f t="shared" si="243"/>
        <v>0.22500000000000001</v>
      </c>
      <c r="R3136" s="10">
        <f t="shared" si="244"/>
        <v>18.75</v>
      </c>
      <c r="S3136" t="s">
        <v>8271</v>
      </c>
      <c r="T3136" t="s">
        <v>8318</v>
      </c>
      <c r="U3136" t="s">
        <v>8319</v>
      </c>
    </row>
    <row r="3137" spans="1:21" ht="43.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s="6">
        <f t="shared" si="240"/>
        <v>42806.818530092591</v>
      </c>
      <c r="L3137" s="6">
        <f t="shared" si="241"/>
        <v>42828.818530092591</v>
      </c>
      <c r="M3137" s="15">
        <f t="shared" si="242"/>
        <v>2017</v>
      </c>
      <c r="N3137" t="b">
        <v>0</v>
      </c>
      <c r="O3137">
        <v>7</v>
      </c>
      <c r="P3137" t="b">
        <v>0</v>
      </c>
      <c r="Q3137" s="8">
        <f t="shared" si="243"/>
        <v>0.20849420849420849</v>
      </c>
      <c r="R3137" s="10">
        <f t="shared" si="244"/>
        <v>23.142857142857142</v>
      </c>
      <c r="S3137" t="s">
        <v>8271</v>
      </c>
      <c r="T3137" t="s">
        <v>8318</v>
      </c>
      <c r="U3137" t="s">
        <v>8319</v>
      </c>
    </row>
    <row r="3138" spans="1:21" ht="43.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s="6">
        <f t="shared" si="240"/>
        <v>42789.12909722222</v>
      </c>
      <c r="L3138" s="6">
        <f t="shared" si="241"/>
        <v>42825.624305555553</v>
      </c>
      <c r="M3138" s="15">
        <f t="shared" si="242"/>
        <v>2017</v>
      </c>
      <c r="N3138" t="b">
        <v>0</v>
      </c>
      <c r="O3138">
        <v>22</v>
      </c>
      <c r="P3138" t="b">
        <v>0</v>
      </c>
      <c r="Q3138" s="8">
        <f t="shared" si="243"/>
        <v>1.278</v>
      </c>
      <c r="R3138" s="10">
        <f t="shared" si="244"/>
        <v>29.045454545454547</v>
      </c>
      <c r="S3138" t="s">
        <v>8271</v>
      </c>
      <c r="T3138" t="s">
        <v>8318</v>
      </c>
      <c r="U3138" t="s">
        <v>8319</v>
      </c>
    </row>
    <row r="3139" spans="1:21" ht="29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s="6">
        <f t="shared" ref="K3139:K3202" si="245">(J3139/86400)+25569+(-8/24)</f>
        <v>42807.551724537036</v>
      </c>
      <c r="L3139" s="6">
        <f t="shared" ref="L3139:L3202" si="246">(I3139/86400)+25569+(-8/24)</f>
        <v>42858.466666666667</v>
      </c>
      <c r="M3139" s="15">
        <f t="shared" ref="M3139:M3202" si="247">YEAR(K3139)</f>
        <v>2017</v>
      </c>
      <c r="N3139" t="b">
        <v>0</v>
      </c>
      <c r="O3139">
        <v>1</v>
      </c>
      <c r="P3139" t="b">
        <v>0</v>
      </c>
      <c r="Q3139" s="8">
        <f t="shared" ref="Q3139:Q3202" si="248">E3139/D3139</f>
        <v>3.3333333333333333E-2</v>
      </c>
      <c r="R3139" s="10">
        <f t="shared" ref="R3139:R3202" si="249">IFERROR(E3139/O3139,0)</f>
        <v>50</v>
      </c>
      <c r="S3139" t="s">
        <v>8271</v>
      </c>
      <c r="T3139" t="s">
        <v>8318</v>
      </c>
      <c r="U3139" t="s">
        <v>8319</v>
      </c>
    </row>
    <row r="3140" spans="1:21" ht="58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s="6">
        <f t="shared" si="245"/>
        <v>42809.312581018516</v>
      </c>
      <c r="L3140" s="6">
        <f t="shared" si="246"/>
        <v>42828.312581018516</v>
      </c>
      <c r="M3140" s="15">
        <f t="shared" si="247"/>
        <v>2017</v>
      </c>
      <c r="N3140" t="b">
        <v>0</v>
      </c>
      <c r="O3140">
        <v>0</v>
      </c>
      <c r="P3140" t="b">
        <v>0</v>
      </c>
      <c r="Q3140" s="8">
        <f t="shared" si="248"/>
        <v>0</v>
      </c>
      <c r="R3140" s="10">
        <f t="shared" si="249"/>
        <v>0</v>
      </c>
      <c r="S3140" t="s">
        <v>8271</v>
      </c>
      <c r="T3140" t="s">
        <v>8318</v>
      </c>
      <c r="U3140" t="s">
        <v>8319</v>
      </c>
    </row>
    <row r="3141" spans="1:21" ht="43.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s="6">
        <f t="shared" si="245"/>
        <v>42784.937037037038</v>
      </c>
      <c r="L3141" s="6">
        <f t="shared" si="246"/>
        <v>42818.856249999997</v>
      </c>
      <c r="M3141" s="15">
        <f t="shared" si="247"/>
        <v>2017</v>
      </c>
      <c r="N3141" t="b">
        <v>0</v>
      </c>
      <c r="O3141">
        <v>6</v>
      </c>
      <c r="P3141" t="b">
        <v>0</v>
      </c>
      <c r="Q3141" s="8">
        <f t="shared" si="248"/>
        <v>5.3999999999999999E-2</v>
      </c>
      <c r="R3141" s="10">
        <f t="shared" si="249"/>
        <v>450</v>
      </c>
      <c r="S3141" t="s">
        <v>8271</v>
      </c>
      <c r="T3141" t="s">
        <v>8318</v>
      </c>
      <c r="U3141" t="s">
        <v>8319</v>
      </c>
    </row>
    <row r="3142" spans="1:21" ht="58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s="6">
        <f t="shared" si="245"/>
        <v>42802.385451388887</v>
      </c>
      <c r="L3142" s="6">
        <f t="shared" si="246"/>
        <v>42832.343784722216</v>
      </c>
      <c r="M3142" s="15">
        <f t="shared" si="247"/>
        <v>2017</v>
      </c>
      <c r="N3142" t="b">
        <v>0</v>
      </c>
      <c r="O3142">
        <v>4</v>
      </c>
      <c r="P3142" t="b">
        <v>0</v>
      </c>
      <c r="Q3142" s="8">
        <f t="shared" si="248"/>
        <v>9.5999999999999992E-3</v>
      </c>
      <c r="R3142" s="10">
        <f t="shared" si="249"/>
        <v>24</v>
      </c>
      <c r="S3142" t="s">
        <v>8271</v>
      </c>
      <c r="T3142" t="s">
        <v>8318</v>
      </c>
      <c r="U3142" t="s">
        <v>8319</v>
      </c>
    </row>
    <row r="3143" spans="1:21" ht="58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s="6">
        <f t="shared" si="245"/>
        <v>42800.42</v>
      </c>
      <c r="L3143" s="6">
        <f t="shared" si="246"/>
        <v>42841.499999999993</v>
      </c>
      <c r="M3143" s="15">
        <f t="shared" si="247"/>
        <v>2017</v>
      </c>
      <c r="N3143" t="b">
        <v>0</v>
      </c>
      <c r="O3143">
        <v>8</v>
      </c>
      <c r="P3143" t="b">
        <v>0</v>
      </c>
      <c r="Q3143" s="8">
        <f t="shared" si="248"/>
        <v>0.51600000000000001</v>
      </c>
      <c r="R3143" s="10">
        <f t="shared" si="249"/>
        <v>32.25</v>
      </c>
      <c r="S3143" t="s">
        <v>8271</v>
      </c>
      <c r="T3143" t="s">
        <v>8318</v>
      </c>
      <c r="U3143" t="s">
        <v>8319</v>
      </c>
    </row>
    <row r="3144" spans="1:21" ht="43.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s="6">
        <f t="shared" si="245"/>
        <v>42783.179849537039</v>
      </c>
      <c r="L3144" s="6">
        <f t="shared" si="246"/>
        <v>42813.138182870367</v>
      </c>
      <c r="M3144" s="15">
        <f t="shared" si="247"/>
        <v>2017</v>
      </c>
      <c r="N3144" t="b">
        <v>0</v>
      </c>
      <c r="O3144">
        <v>3</v>
      </c>
      <c r="P3144" t="b">
        <v>0</v>
      </c>
      <c r="Q3144" s="8">
        <f t="shared" si="248"/>
        <v>1.6363636363636365E-2</v>
      </c>
      <c r="R3144" s="10">
        <f t="shared" si="249"/>
        <v>15</v>
      </c>
      <c r="S3144" t="s">
        <v>8271</v>
      </c>
      <c r="T3144" t="s">
        <v>8318</v>
      </c>
      <c r="U3144" t="s">
        <v>8319</v>
      </c>
    </row>
    <row r="3145" spans="1:21" ht="58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s="6">
        <f t="shared" si="245"/>
        <v>42808.024953703702</v>
      </c>
      <c r="L3145" s="6">
        <f t="shared" si="246"/>
        <v>42834.024953703702</v>
      </c>
      <c r="M3145" s="15">
        <f t="shared" si="247"/>
        <v>2017</v>
      </c>
      <c r="N3145" t="b">
        <v>0</v>
      </c>
      <c r="O3145">
        <v>0</v>
      </c>
      <c r="P3145" t="b">
        <v>0</v>
      </c>
      <c r="Q3145" s="8">
        <f t="shared" si="248"/>
        <v>0</v>
      </c>
      <c r="R3145" s="10">
        <f t="shared" si="249"/>
        <v>0</v>
      </c>
      <c r="S3145" t="s">
        <v>8271</v>
      </c>
      <c r="T3145" t="s">
        <v>8318</v>
      </c>
      <c r="U3145" t="s">
        <v>8319</v>
      </c>
    </row>
    <row r="3146" spans="1:21" ht="58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s="6">
        <f t="shared" si="245"/>
        <v>42796.204942129632</v>
      </c>
      <c r="L3146" s="6">
        <f t="shared" si="246"/>
        <v>42812.916666666664</v>
      </c>
      <c r="M3146" s="15">
        <f t="shared" si="247"/>
        <v>2017</v>
      </c>
      <c r="N3146" t="b">
        <v>0</v>
      </c>
      <c r="O3146">
        <v>30</v>
      </c>
      <c r="P3146" t="b">
        <v>0</v>
      </c>
      <c r="Q3146" s="8">
        <f t="shared" si="248"/>
        <v>0.754</v>
      </c>
      <c r="R3146" s="10">
        <f t="shared" si="249"/>
        <v>251.33333333333334</v>
      </c>
      <c r="S3146" t="s">
        <v>8271</v>
      </c>
      <c r="T3146" t="s">
        <v>8318</v>
      </c>
      <c r="U3146" t="s">
        <v>8319</v>
      </c>
    </row>
    <row r="3147" spans="1:21" ht="43.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s="6">
        <f t="shared" si="245"/>
        <v>42761.707569444443</v>
      </c>
      <c r="L3147" s="6">
        <f t="shared" si="246"/>
        <v>42821.665902777771</v>
      </c>
      <c r="M3147" s="15">
        <f t="shared" si="247"/>
        <v>2017</v>
      </c>
      <c r="N3147" t="b">
        <v>0</v>
      </c>
      <c r="O3147">
        <v>0</v>
      </c>
      <c r="P3147" t="b">
        <v>0</v>
      </c>
      <c r="Q3147" s="8">
        <f t="shared" si="248"/>
        <v>0</v>
      </c>
      <c r="R3147" s="10">
        <f t="shared" si="249"/>
        <v>0</v>
      </c>
      <c r="S3147" t="s">
        <v>8271</v>
      </c>
      <c r="T3147" t="s">
        <v>8318</v>
      </c>
      <c r="U3147" t="s">
        <v>8319</v>
      </c>
    </row>
    <row r="3148" spans="1:21" ht="43.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s="6">
        <f t="shared" si="245"/>
        <v>42796.349143518521</v>
      </c>
      <c r="L3148" s="6">
        <f t="shared" si="246"/>
        <v>42841.307476851849</v>
      </c>
      <c r="M3148" s="15">
        <f t="shared" si="247"/>
        <v>2017</v>
      </c>
      <c r="N3148" t="b">
        <v>0</v>
      </c>
      <c r="O3148">
        <v>12</v>
      </c>
      <c r="P3148" t="b">
        <v>0</v>
      </c>
      <c r="Q3148" s="8">
        <f t="shared" si="248"/>
        <v>0.105</v>
      </c>
      <c r="R3148" s="10">
        <f t="shared" si="249"/>
        <v>437.5</v>
      </c>
      <c r="S3148" t="s">
        <v>8271</v>
      </c>
      <c r="T3148" t="s">
        <v>8318</v>
      </c>
      <c r="U3148" t="s">
        <v>8319</v>
      </c>
    </row>
    <row r="3149" spans="1:21" ht="43.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s="6">
        <f t="shared" si="245"/>
        <v>41909.636053240734</v>
      </c>
      <c r="L3149" s="6">
        <f t="shared" si="246"/>
        <v>41949.677719907406</v>
      </c>
      <c r="M3149" s="15">
        <f t="shared" si="247"/>
        <v>2014</v>
      </c>
      <c r="N3149" t="b">
        <v>1</v>
      </c>
      <c r="O3149">
        <v>213</v>
      </c>
      <c r="P3149" t="b">
        <v>1</v>
      </c>
      <c r="Q3149" s="8">
        <f t="shared" si="248"/>
        <v>1.1752499999999999</v>
      </c>
      <c r="R3149" s="10">
        <f t="shared" si="249"/>
        <v>110.35211267605634</v>
      </c>
      <c r="S3149" t="s">
        <v>8271</v>
      </c>
      <c r="T3149" t="s">
        <v>8318</v>
      </c>
      <c r="U3149" t="s">
        <v>8319</v>
      </c>
    </row>
    <row r="3150" spans="1:21" ht="29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s="6">
        <f t="shared" si="245"/>
        <v>41891.331990740735</v>
      </c>
      <c r="L3150" s="6">
        <f t="shared" si="246"/>
        <v>41912.833333333328</v>
      </c>
      <c r="M3150" s="15">
        <f t="shared" si="247"/>
        <v>2014</v>
      </c>
      <c r="N3150" t="b">
        <v>1</v>
      </c>
      <c r="O3150">
        <v>57</v>
      </c>
      <c r="P3150" t="b">
        <v>1</v>
      </c>
      <c r="Q3150" s="8">
        <f t="shared" si="248"/>
        <v>1.3116666666666668</v>
      </c>
      <c r="R3150" s="10">
        <f t="shared" si="249"/>
        <v>41.421052631578945</v>
      </c>
      <c r="S3150" t="s">
        <v>8271</v>
      </c>
      <c r="T3150" t="s">
        <v>8318</v>
      </c>
      <c r="U3150" t="s">
        <v>8319</v>
      </c>
    </row>
    <row r="3151" spans="1:21" ht="43.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s="6">
        <f t="shared" si="245"/>
        <v>41225.684027777774</v>
      </c>
      <c r="L3151" s="6">
        <f t="shared" si="246"/>
        <v>41249.75</v>
      </c>
      <c r="M3151" s="15">
        <f t="shared" si="247"/>
        <v>2012</v>
      </c>
      <c r="N3151" t="b">
        <v>1</v>
      </c>
      <c r="O3151">
        <v>25</v>
      </c>
      <c r="P3151" t="b">
        <v>1</v>
      </c>
      <c r="Q3151" s="8">
        <f t="shared" si="248"/>
        <v>1.04</v>
      </c>
      <c r="R3151" s="10">
        <f t="shared" si="249"/>
        <v>52</v>
      </c>
      <c r="S3151" t="s">
        <v>8271</v>
      </c>
      <c r="T3151" t="s">
        <v>8318</v>
      </c>
      <c r="U3151" t="s">
        <v>8319</v>
      </c>
    </row>
    <row r="3152" spans="1:21" ht="58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s="6">
        <f t="shared" si="245"/>
        <v>40477.930590277778</v>
      </c>
      <c r="L3152" s="6">
        <f t="shared" si="246"/>
        <v>40567.833333333328</v>
      </c>
      <c r="M3152" s="15">
        <f t="shared" si="247"/>
        <v>2010</v>
      </c>
      <c r="N3152" t="b">
        <v>1</v>
      </c>
      <c r="O3152">
        <v>104</v>
      </c>
      <c r="P3152" t="b">
        <v>1</v>
      </c>
      <c r="Q3152" s="8">
        <f t="shared" si="248"/>
        <v>1.01</v>
      </c>
      <c r="R3152" s="10">
        <f t="shared" si="249"/>
        <v>33.990384615384613</v>
      </c>
      <c r="S3152" t="s">
        <v>8271</v>
      </c>
      <c r="T3152" t="s">
        <v>8318</v>
      </c>
      <c r="U3152" t="s">
        <v>8319</v>
      </c>
    </row>
    <row r="3153" spans="1:21" ht="43.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s="6">
        <f t="shared" si="245"/>
        <v>41862.506643518514</v>
      </c>
      <c r="L3153" s="6">
        <f t="shared" si="246"/>
        <v>41892.506643518514</v>
      </c>
      <c r="M3153" s="15">
        <f t="shared" si="247"/>
        <v>2014</v>
      </c>
      <c r="N3153" t="b">
        <v>1</v>
      </c>
      <c r="O3153">
        <v>34</v>
      </c>
      <c r="P3153" t="b">
        <v>1</v>
      </c>
      <c r="Q3153" s="8">
        <f t="shared" si="248"/>
        <v>1.004</v>
      </c>
      <c r="R3153" s="10">
        <f t="shared" si="249"/>
        <v>103.35294117647059</v>
      </c>
      <c r="S3153" t="s">
        <v>8271</v>
      </c>
      <c r="T3153" t="s">
        <v>8318</v>
      </c>
      <c r="U3153" t="s">
        <v>8319</v>
      </c>
    </row>
    <row r="3154" spans="1:21" ht="43.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s="6">
        <f t="shared" si="245"/>
        <v>41550.534340277773</v>
      </c>
      <c r="L3154" s="6">
        <f t="shared" si="246"/>
        <v>41580.534340277773</v>
      </c>
      <c r="M3154" s="15">
        <f t="shared" si="247"/>
        <v>2013</v>
      </c>
      <c r="N3154" t="b">
        <v>1</v>
      </c>
      <c r="O3154">
        <v>67</v>
      </c>
      <c r="P3154" t="b">
        <v>1</v>
      </c>
      <c r="Q3154" s="8">
        <f t="shared" si="248"/>
        <v>1.0595454545454546</v>
      </c>
      <c r="R3154" s="10">
        <f t="shared" si="249"/>
        <v>34.791044776119406</v>
      </c>
      <c r="S3154" t="s">
        <v>8271</v>
      </c>
      <c r="T3154" t="s">
        <v>8318</v>
      </c>
      <c r="U3154" t="s">
        <v>8319</v>
      </c>
    </row>
    <row r="3155" spans="1:21" ht="43.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s="6">
        <f t="shared" si="245"/>
        <v>40632.821030092593</v>
      </c>
      <c r="L3155" s="6">
        <f t="shared" si="246"/>
        <v>40663.874305555553</v>
      </c>
      <c r="M3155" s="15">
        <f t="shared" si="247"/>
        <v>2011</v>
      </c>
      <c r="N3155" t="b">
        <v>1</v>
      </c>
      <c r="O3155">
        <v>241</v>
      </c>
      <c r="P3155" t="b">
        <v>1</v>
      </c>
      <c r="Q3155" s="8">
        <f t="shared" si="248"/>
        <v>3.3558333333333334</v>
      </c>
      <c r="R3155" s="10">
        <f t="shared" si="249"/>
        <v>41.773858921161825</v>
      </c>
      <c r="S3155" t="s">
        <v>8271</v>
      </c>
      <c r="T3155" t="s">
        <v>8318</v>
      </c>
      <c r="U3155" t="s">
        <v>8319</v>
      </c>
    </row>
    <row r="3156" spans="1:21" ht="43.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s="6">
        <f t="shared" si="245"/>
        <v>40970.542337962957</v>
      </c>
      <c r="L3156" s="6">
        <f t="shared" si="246"/>
        <v>41000.500671296293</v>
      </c>
      <c r="M3156" s="15">
        <f t="shared" si="247"/>
        <v>2012</v>
      </c>
      <c r="N3156" t="b">
        <v>1</v>
      </c>
      <c r="O3156">
        <v>123</v>
      </c>
      <c r="P3156" t="b">
        <v>1</v>
      </c>
      <c r="Q3156" s="8">
        <f t="shared" si="248"/>
        <v>1.1292857142857142</v>
      </c>
      <c r="R3156" s="10">
        <f t="shared" si="249"/>
        <v>64.268292682926827</v>
      </c>
      <c r="S3156" t="s">
        <v>8271</v>
      </c>
      <c r="T3156" t="s">
        <v>8318</v>
      </c>
      <c r="U3156" t="s">
        <v>8319</v>
      </c>
    </row>
    <row r="3157" spans="1:21" ht="43.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s="6">
        <f t="shared" si="245"/>
        <v>41233.165798611109</v>
      </c>
      <c r="L3157" s="6">
        <f t="shared" si="246"/>
        <v>41263.165798611109</v>
      </c>
      <c r="M3157" s="15">
        <f t="shared" si="247"/>
        <v>2012</v>
      </c>
      <c r="N3157" t="b">
        <v>1</v>
      </c>
      <c r="O3157">
        <v>302</v>
      </c>
      <c r="P3157" t="b">
        <v>1</v>
      </c>
      <c r="Q3157" s="8">
        <f t="shared" si="248"/>
        <v>1.885046</v>
      </c>
      <c r="R3157" s="10">
        <f t="shared" si="249"/>
        <v>31.209370860927152</v>
      </c>
      <c r="S3157" t="s">
        <v>8271</v>
      </c>
      <c r="T3157" t="s">
        <v>8318</v>
      </c>
      <c r="U3157" t="s">
        <v>8319</v>
      </c>
    </row>
    <row r="3158" spans="1:21" ht="43.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s="6">
        <f t="shared" si="245"/>
        <v>41026.619722222218</v>
      </c>
      <c r="L3158" s="6">
        <f t="shared" si="246"/>
        <v>41061.619722222218</v>
      </c>
      <c r="M3158" s="15">
        <f t="shared" si="247"/>
        <v>2012</v>
      </c>
      <c r="N3158" t="b">
        <v>1</v>
      </c>
      <c r="O3158">
        <v>89</v>
      </c>
      <c r="P3158" t="b">
        <v>1</v>
      </c>
      <c r="Q3158" s="8">
        <f t="shared" si="248"/>
        <v>1.0181818181818181</v>
      </c>
      <c r="R3158" s="10">
        <f t="shared" si="249"/>
        <v>62.921348314606739</v>
      </c>
      <c r="S3158" t="s">
        <v>8271</v>
      </c>
      <c r="T3158" t="s">
        <v>8318</v>
      </c>
      <c r="U3158" t="s">
        <v>8319</v>
      </c>
    </row>
    <row r="3159" spans="1:21" ht="29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s="6">
        <f t="shared" si="245"/>
        <v>41829.454918981479</v>
      </c>
      <c r="L3159" s="6">
        <f t="shared" si="246"/>
        <v>41838.875</v>
      </c>
      <c r="M3159" s="15">
        <f t="shared" si="247"/>
        <v>2014</v>
      </c>
      <c r="N3159" t="b">
        <v>1</v>
      </c>
      <c r="O3159">
        <v>41</v>
      </c>
      <c r="P3159" t="b">
        <v>1</v>
      </c>
      <c r="Q3159" s="8">
        <f t="shared" si="248"/>
        <v>1.01</v>
      </c>
      <c r="R3159" s="10">
        <f t="shared" si="249"/>
        <v>98.536585365853654</v>
      </c>
      <c r="S3159" t="s">
        <v>8271</v>
      </c>
      <c r="T3159" t="s">
        <v>8318</v>
      </c>
      <c r="U3159" t="s">
        <v>8319</v>
      </c>
    </row>
    <row r="3160" spans="1:21" ht="29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s="6">
        <f t="shared" si="245"/>
        <v>41447.506388888891</v>
      </c>
      <c r="L3160" s="6">
        <f t="shared" si="246"/>
        <v>41477.506388888891</v>
      </c>
      <c r="M3160" s="15">
        <f t="shared" si="247"/>
        <v>2013</v>
      </c>
      <c r="N3160" t="b">
        <v>1</v>
      </c>
      <c r="O3160">
        <v>69</v>
      </c>
      <c r="P3160" t="b">
        <v>1</v>
      </c>
      <c r="Q3160" s="8">
        <f t="shared" si="248"/>
        <v>1.1399999999999999</v>
      </c>
      <c r="R3160" s="10">
        <f t="shared" si="249"/>
        <v>82.608695652173907</v>
      </c>
      <c r="S3160" t="s">
        <v>8271</v>
      </c>
      <c r="T3160" t="s">
        <v>8318</v>
      </c>
      <c r="U3160" t="s">
        <v>8319</v>
      </c>
    </row>
    <row r="3161" spans="1:21" ht="43.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s="6">
        <f t="shared" si="245"/>
        <v>40883.733344907407</v>
      </c>
      <c r="L3161" s="6">
        <f t="shared" si="246"/>
        <v>40926.625</v>
      </c>
      <c r="M3161" s="15">
        <f t="shared" si="247"/>
        <v>2011</v>
      </c>
      <c r="N3161" t="b">
        <v>1</v>
      </c>
      <c r="O3161">
        <v>52</v>
      </c>
      <c r="P3161" t="b">
        <v>1</v>
      </c>
      <c r="Q3161" s="8">
        <f t="shared" si="248"/>
        <v>1.3348133333333334</v>
      </c>
      <c r="R3161" s="10">
        <f t="shared" si="249"/>
        <v>38.504230769230773</v>
      </c>
      <c r="S3161" t="s">
        <v>8271</v>
      </c>
      <c r="T3161" t="s">
        <v>8318</v>
      </c>
      <c r="U3161" t="s">
        <v>8319</v>
      </c>
    </row>
    <row r="3162" spans="1:21" ht="43.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s="6">
        <f t="shared" si="245"/>
        <v>41840.931562499994</v>
      </c>
      <c r="L3162" s="6">
        <f t="shared" si="246"/>
        <v>41863.874305555553</v>
      </c>
      <c r="M3162" s="15">
        <f t="shared" si="247"/>
        <v>2014</v>
      </c>
      <c r="N3162" t="b">
        <v>1</v>
      </c>
      <c r="O3162">
        <v>57</v>
      </c>
      <c r="P3162" t="b">
        <v>1</v>
      </c>
      <c r="Q3162" s="8">
        <f t="shared" si="248"/>
        <v>1.0153333333333334</v>
      </c>
      <c r="R3162" s="10">
        <f t="shared" si="249"/>
        <v>80.15789473684211</v>
      </c>
      <c r="S3162" t="s">
        <v>8271</v>
      </c>
      <c r="T3162" t="s">
        <v>8318</v>
      </c>
      <c r="U3162" t="s">
        <v>8319</v>
      </c>
    </row>
    <row r="3163" spans="1:21" ht="58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s="6">
        <f t="shared" si="245"/>
        <v>41897.202800925923</v>
      </c>
      <c r="L3163" s="6">
        <f t="shared" si="246"/>
        <v>41927.202800925923</v>
      </c>
      <c r="M3163" s="15">
        <f t="shared" si="247"/>
        <v>2014</v>
      </c>
      <c r="N3163" t="b">
        <v>1</v>
      </c>
      <c r="O3163">
        <v>74</v>
      </c>
      <c r="P3163" t="b">
        <v>1</v>
      </c>
      <c r="Q3163" s="8">
        <f t="shared" si="248"/>
        <v>1.0509999999999999</v>
      </c>
      <c r="R3163" s="10">
        <f t="shared" si="249"/>
        <v>28.405405405405407</v>
      </c>
      <c r="S3163" t="s">
        <v>8271</v>
      </c>
      <c r="T3163" t="s">
        <v>8318</v>
      </c>
      <c r="U3163" t="s">
        <v>8319</v>
      </c>
    </row>
    <row r="3164" spans="1:21" ht="58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s="6">
        <f t="shared" si="245"/>
        <v>41799.35256944444</v>
      </c>
      <c r="L3164" s="6">
        <f t="shared" si="246"/>
        <v>41826.75</v>
      </c>
      <c r="M3164" s="15">
        <f t="shared" si="247"/>
        <v>2014</v>
      </c>
      <c r="N3164" t="b">
        <v>1</v>
      </c>
      <c r="O3164">
        <v>63</v>
      </c>
      <c r="P3164" t="b">
        <v>1</v>
      </c>
      <c r="Q3164" s="8">
        <f t="shared" si="248"/>
        <v>1.2715000000000001</v>
      </c>
      <c r="R3164" s="10">
        <f t="shared" si="249"/>
        <v>80.730158730158735</v>
      </c>
      <c r="S3164" t="s">
        <v>8271</v>
      </c>
      <c r="T3164" t="s">
        <v>8318</v>
      </c>
      <c r="U3164" t="s">
        <v>8319</v>
      </c>
    </row>
    <row r="3165" spans="1:21" ht="43.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s="6">
        <f t="shared" si="245"/>
        <v>41775.420428240737</v>
      </c>
      <c r="L3165" s="6">
        <f t="shared" si="246"/>
        <v>41805.420428240737</v>
      </c>
      <c r="M3165" s="15">
        <f t="shared" si="247"/>
        <v>2014</v>
      </c>
      <c r="N3165" t="b">
        <v>1</v>
      </c>
      <c r="O3165">
        <v>72</v>
      </c>
      <c r="P3165" t="b">
        <v>1</v>
      </c>
      <c r="Q3165" s="8">
        <f t="shared" si="248"/>
        <v>1.1115384615384616</v>
      </c>
      <c r="R3165" s="10">
        <f t="shared" si="249"/>
        <v>200.69444444444446</v>
      </c>
      <c r="S3165" t="s">
        <v>8271</v>
      </c>
      <c r="T3165" t="s">
        <v>8318</v>
      </c>
      <c r="U3165" t="s">
        <v>8319</v>
      </c>
    </row>
    <row r="3166" spans="1:21" ht="58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s="6">
        <f t="shared" si="245"/>
        <v>41766.472395833327</v>
      </c>
      <c r="L3166" s="6">
        <f t="shared" si="246"/>
        <v>41799.472395833327</v>
      </c>
      <c r="M3166" s="15">
        <f t="shared" si="247"/>
        <v>2014</v>
      </c>
      <c r="N3166" t="b">
        <v>1</v>
      </c>
      <c r="O3166">
        <v>71</v>
      </c>
      <c r="P3166" t="b">
        <v>1</v>
      </c>
      <c r="Q3166" s="8">
        <f t="shared" si="248"/>
        <v>1.0676000000000001</v>
      </c>
      <c r="R3166" s="10">
        <f t="shared" si="249"/>
        <v>37.591549295774648</v>
      </c>
      <c r="S3166" t="s">
        <v>8271</v>
      </c>
      <c r="T3166" t="s">
        <v>8318</v>
      </c>
      <c r="U3166" t="s">
        <v>8319</v>
      </c>
    </row>
    <row r="3167" spans="1:21" ht="58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s="6">
        <f t="shared" si="245"/>
        <v>40643.825925925921</v>
      </c>
      <c r="L3167" s="6">
        <f t="shared" si="246"/>
        <v>40665.832638888889</v>
      </c>
      <c r="M3167" s="15">
        <f t="shared" si="247"/>
        <v>2011</v>
      </c>
      <c r="N3167" t="b">
        <v>1</v>
      </c>
      <c r="O3167">
        <v>21</v>
      </c>
      <c r="P3167" t="b">
        <v>1</v>
      </c>
      <c r="Q3167" s="8">
        <f t="shared" si="248"/>
        <v>1.6266666666666667</v>
      </c>
      <c r="R3167" s="10">
        <f t="shared" si="249"/>
        <v>58.095238095238095</v>
      </c>
      <c r="S3167" t="s">
        <v>8271</v>
      </c>
      <c r="T3167" t="s">
        <v>8318</v>
      </c>
      <c r="U3167" t="s">
        <v>8319</v>
      </c>
    </row>
    <row r="3168" spans="1:21" ht="43.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s="6">
        <f t="shared" si="245"/>
        <v>41940.358252314814</v>
      </c>
      <c r="L3168" s="6">
        <f t="shared" si="246"/>
        <v>41968.999305555553</v>
      </c>
      <c r="M3168" s="15">
        <f t="shared" si="247"/>
        <v>2014</v>
      </c>
      <c r="N3168" t="b">
        <v>1</v>
      </c>
      <c r="O3168">
        <v>930</v>
      </c>
      <c r="P3168" t="b">
        <v>1</v>
      </c>
      <c r="Q3168" s="8">
        <f t="shared" si="248"/>
        <v>1.6022808571428573</v>
      </c>
      <c r="R3168" s="10">
        <f t="shared" si="249"/>
        <v>60.300892473118282</v>
      </c>
      <c r="S3168" t="s">
        <v>8271</v>
      </c>
      <c r="T3168" t="s">
        <v>8318</v>
      </c>
      <c r="U3168" t="s">
        <v>8319</v>
      </c>
    </row>
    <row r="3169" spans="1:21" ht="29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s="6">
        <f t="shared" si="245"/>
        <v>41838.842372685183</v>
      </c>
      <c r="L3169" s="6">
        <f t="shared" si="246"/>
        <v>41852.842372685183</v>
      </c>
      <c r="M3169" s="15">
        <f t="shared" si="247"/>
        <v>2014</v>
      </c>
      <c r="N3169" t="b">
        <v>1</v>
      </c>
      <c r="O3169">
        <v>55</v>
      </c>
      <c r="P3169" t="b">
        <v>1</v>
      </c>
      <c r="Q3169" s="8">
        <f t="shared" si="248"/>
        <v>1.1616666666666666</v>
      </c>
      <c r="R3169" s="10">
        <f t="shared" si="249"/>
        <v>63.363636363636367</v>
      </c>
      <c r="S3169" t="s">
        <v>8271</v>
      </c>
      <c r="T3169" t="s">
        <v>8318</v>
      </c>
      <c r="U3169" t="s">
        <v>8319</v>
      </c>
    </row>
    <row r="3170" spans="1:21" ht="43.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s="6">
        <f t="shared" si="245"/>
        <v>41771.772604166668</v>
      </c>
      <c r="L3170" s="6">
        <f t="shared" si="246"/>
        <v>41803.583333333328</v>
      </c>
      <c r="M3170" s="15">
        <f t="shared" si="247"/>
        <v>2014</v>
      </c>
      <c r="N3170" t="b">
        <v>1</v>
      </c>
      <c r="O3170">
        <v>61</v>
      </c>
      <c r="P3170" t="b">
        <v>1</v>
      </c>
      <c r="Q3170" s="8">
        <f t="shared" si="248"/>
        <v>1.242</v>
      </c>
      <c r="R3170" s="10">
        <f t="shared" si="249"/>
        <v>50.901639344262293</v>
      </c>
      <c r="S3170" t="s">
        <v>8271</v>
      </c>
      <c r="T3170" t="s">
        <v>8318</v>
      </c>
      <c r="U3170" t="s">
        <v>8319</v>
      </c>
    </row>
    <row r="3171" spans="1:21" ht="29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s="6">
        <f t="shared" si="245"/>
        <v>41591.404641203699</v>
      </c>
      <c r="L3171" s="6">
        <f t="shared" si="246"/>
        <v>41620.874305555553</v>
      </c>
      <c r="M3171" s="15">
        <f t="shared" si="247"/>
        <v>2013</v>
      </c>
      <c r="N3171" t="b">
        <v>1</v>
      </c>
      <c r="O3171">
        <v>82</v>
      </c>
      <c r="P3171" t="b">
        <v>1</v>
      </c>
      <c r="Q3171" s="8">
        <f t="shared" si="248"/>
        <v>1.030125</v>
      </c>
      <c r="R3171" s="10">
        <f t="shared" si="249"/>
        <v>100.5</v>
      </c>
      <c r="S3171" t="s">
        <v>8271</v>
      </c>
      <c r="T3171" t="s">
        <v>8318</v>
      </c>
      <c r="U3171" t="s">
        <v>8319</v>
      </c>
    </row>
    <row r="3172" spans="1:21" ht="43.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s="6">
        <f t="shared" si="245"/>
        <v>41788.747037037036</v>
      </c>
      <c r="L3172" s="6">
        <f t="shared" si="246"/>
        <v>41821.833333333328</v>
      </c>
      <c r="M3172" s="15">
        <f t="shared" si="247"/>
        <v>2014</v>
      </c>
      <c r="N3172" t="b">
        <v>1</v>
      </c>
      <c r="O3172">
        <v>71</v>
      </c>
      <c r="P3172" t="b">
        <v>1</v>
      </c>
      <c r="Q3172" s="8">
        <f t="shared" si="248"/>
        <v>1.1225000000000001</v>
      </c>
      <c r="R3172" s="10">
        <f t="shared" si="249"/>
        <v>31.619718309859156</v>
      </c>
      <c r="S3172" t="s">
        <v>8271</v>
      </c>
      <c r="T3172" t="s">
        <v>8318</v>
      </c>
      <c r="U3172" t="s">
        <v>8319</v>
      </c>
    </row>
    <row r="3173" spans="1:21" ht="58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s="6">
        <f t="shared" si="245"/>
        <v>42466.274976851848</v>
      </c>
      <c r="L3173" s="6">
        <f t="shared" si="246"/>
        <v>42496.274976851848</v>
      </c>
      <c r="M3173" s="15">
        <f t="shared" si="247"/>
        <v>2016</v>
      </c>
      <c r="N3173" t="b">
        <v>1</v>
      </c>
      <c r="O3173">
        <v>117</v>
      </c>
      <c r="P3173" t="b">
        <v>1</v>
      </c>
      <c r="Q3173" s="8">
        <f t="shared" si="248"/>
        <v>1.0881428571428571</v>
      </c>
      <c r="R3173" s="10">
        <f t="shared" si="249"/>
        <v>65.102564102564102</v>
      </c>
      <c r="S3173" t="s">
        <v>8271</v>
      </c>
      <c r="T3173" t="s">
        <v>8318</v>
      </c>
      <c r="U3173" t="s">
        <v>8319</v>
      </c>
    </row>
    <row r="3174" spans="1:21" ht="43.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s="6">
        <f t="shared" si="245"/>
        <v>40923.396620370368</v>
      </c>
      <c r="L3174" s="6">
        <f t="shared" si="246"/>
        <v>40953.396620370368</v>
      </c>
      <c r="M3174" s="15">
        <f t="shared" si="247"/>
        <v>2012</v>
      </c>
      <c r="N3174" t="b">
        <v>1</v>
      </c>
      <c r="O3174">
        <v>29</v>
      </c>
      <c r="P3174" t="b">
        <v>1</v>
      </c>
      <c r="Q3174" s="8">
        <f t="shared" si="248"/>
        <v>1.1499999999999999</v>
      </c>
      <c r="R3174" s="10">
        <f t="shared" si="249"/>
        <v>79.310344827586206</v>
      </c>
      <c r="S3174" t="s">
        <v>8271</v>
      </c>
      <c r="T3174" t="s">
        <v>8318</v>
      </c>
      <c r="U3174" t="s">
        <v>8319</v>
      </c>
    </row>
    <row r="3175" spans="1:21" ht="43.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s="6">
        <f t="shared" si="245"/>
        <v>41878.545046296298</v>
      </c>
      <c r="L3175" s="6">
        <f t="shared" si="246"/>
        <v>41908.545046296298</v>
      </c>
      <c r="M3175" s="15">
        <f t="shared" si="247"/>
        <v>2014</v>
      </c>
      <c r="N3175" t="b">
        <v>1</v>
      </c>
      <c r="O3175">
        <v>74</v>
      </c>
      <c r="P3175" t="b">
        <v>1</v>
      </c>
      <c r="Q3175" s="8">
        <f t="shared" si="248"/>
        <v>1.03</v>
      </c>
      <c r="R3175" s="10">
        <f t="shared" si="249"/>
        <v>139.18918918918919</v>
      </c>
      <c r="S3175" t="s">
        <v>8271</v>
      </c>
      <c r="T3175" t="s">
        <v>8318</v>
      </c>
      <c r="U3175" t="s">
        <v>8319</v>
      </c>
    </row>
    <row r="3176" spans="1:21" ht="58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s="6">
        <f t="shared" si="245"/>
        <v>41862.531342592592</v>
      </c>
      <c r="L3176" s="6">
        <f t="shared" si="246"/>
        <v>41876.531342592592</v>
      </c>
      <c r="M3176" s="15">
        <f t="shared" si="247"/>
        <v>2014</v>
      </c>
      <c r="N3176" t="b">
        <v>1</v>
      </c>
      <c r="O3176">
        <v>23</v>
      </c>
      <c r="P3176" t="b">
        <v>1</v>
      </c>
      <c r="Q3176" s="8">
        <f t="shared" si="248"/>
        <v>1.0113333333333334</v>
      </c>
      <c r="R3176" s="10">
        <f t="shared" si="249"/>
        <v>131.91304347826087</v>
      </c>
      <c r="S3176" t="s">
        <v>8271</v>
      </c>
      <c r="T3176" t="s">
        <v>8318</v>
      </c>
      <c r="U3176" t="s">
        <v>8319</v>
      </c>
    </row>
    <row r="3177" spans="1:21" ht="58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s="6">
        <f t="shared" si="245"/>
        <v>40531.553553240738</v>
      </c>
      <c r="L3177" s="6">
        <f t="shared" si="246"/>
        <v>40591.553553240738</v>
      </c>
      <c r="M3177" s="15">
        <f t="shared" si="247"/>
        <v>2010</v>
      </c>
      <c r="N3177" t="b">
        <v>1</v>
      </c>
      <c r="O3177">
        <v>60</v>
      </c>
      <c r="P3177" t="b">
        <v>1</v>
      </c>
      <c r="Q3177" s="8">
        <f t="shared" si="248"/>
        <v>1.0955999999999999</v>
      </c>
      <c r="R3177" s="10">
        <f t="shared" si="249"/>
        <v>91.3</v>
      </c>
      <c r="S3177" t="s">
        <v>8271</v>
      </c>
      <c r="T3177" t="s">
        <v>8318</v>
      </c>
      <c r="U3177" t="s">
        <v>8319</v>
      </c>
    </row>
    <row r="3178" spans="1:21" ht="58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s="6">
        <f t="shared" si="245"/>
        <v>41477.597581018512</v>
      </c>
      <c r="L3178" s="6">
        <f t="shared" si="246"/>
        <v>41504.291666666664</v>
      </c>
      <c r="M3178" s="15">
        <f t="shared" si="247"/>
        <v>2013</v>
      </c>
      <c r="N3178" t="b">
        <v>1</v>
      </c>
      <c r="O3178">
        <v>55</v>
      </c>
      <c r="P3178" t="b">
        <v>1</v>
      </c>
      <c r="Q3178" s="8">
        <f t="shared" si="248"/>
        <v>1.148421052631579</v>
      </c>
      <c r="R3178" s="10">
        <f t="shared" si="249"/>
        <v>39.672727272727272</v>
      </c>
      <c r="S3178" t="s">
        <v>8271</v>
      </c>
      <c r="T3178" t="s">
        <v>8318</v>
      </c>
      <c r="U3178" t="s">
        <v>8319</v>
      </c>
    </row>
    <row r="3179" spans="1:21" ht="43.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s="6">
        <f t="shared" si="245"/>
        <v>41781.333437499998</v>
      </c>
      <c r="L3179" s="6">
        <f t="shared" si="246"/>
        <v>41811.333437499998</v>
      </c>
      <c r="M3179" s="15">
        <f t="shared" si="247"/>
        <v>2014</v>
      </c>
      <c r="N3179" t="b">
        <v>1</v>
      </c>
      <c r="O3179">
        <v>51</v>
      </c>
      <c r="P3179" t="b">
        <v>1</v>
      </c>
      <c r="Q3179" s="8">
        <f t="shared" si="248"/>
        <v>1.1739999999999999</v>
      </c>
      <c r="R3179" s="10">
        <f t="shared" si="249"/>
        <v>57.549019607843135</v>
      </c>
      <c r="S3179" t="s">
        <v>8271</v>
      </c>
      <c r="T3179" t="s">
        <v>8318</v>
      </c>
      <c r="U3179" t="s">
        <v>8319</v>
      </c>
    </row>
    <row r="3180" spans="1:21" ht="58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s="6">
        <f t="shared" si="245"/>
        <v>41806.271701388883</v>
      </c>
      <c r="L3180" s="6">
        <f t="shared" si="246"/>
        <v>41836.271701388883</v>
      </c>
      <c r="M3180" s="15">
        <f t="shared" si="247"/>
        <v>2014</v>
      </c>
      <c r="N3180" t="b">
        <v>1</v>
      </c>
      <c r="O3180">
        <v>78</v>
      </c>
      <c r="P3180" t="b">
        <v>1</v>
      </c>
      <c r="Q3180" s="8">
        <f t="shared" si="248"/>
        <v>1.7173333333333334</v>
      </c>
      <c r="R3180" s="10">
        <f t="shared" si="249"/>
        <v>33.025641025641029</v>
      </c>
      <c r="S3180" t="s">
        <v>8271</v>
      </c>
      <c r="T3180" t="s">
        <v>8318</v>
      </c>
      <c r="U3180" t="s">
        <v>8319</v>
      </c>
    </row>
    <row r="3181" spans="1:21" ht="43.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s="6">
        <f t="shared" si="245"/>
        <v>41375.36887731481</v>
      </c>
      <c r="L3181" s="6">
        <f t="shared" si="246"/>
        <v>41400.36887731481</v>
      </c>
      <c r="M3181" s="15">
        <f t="shared" si="247"/>
        <v>2013</v>
      </c>
      <c r="N3181" t="b">
        <v>1</v>
      </c>
      <c r="O3181">
        <v>62</v>
      </c>
      <c r="P3181" t="b">
        <v>1</v>
      </c>
      <c r="Q3181" s="8">
        <f t="shared" si="248"/>
        <v>1.1416238095238094</v>
      </c>
      <c r="R3181" s="10">
        <f t="shared" si="249"/>
        <v>77.335806451612896</v>
      </c>
      <c r="S3181" t="s">
        <v>8271</v>
      </c>
      <c r="T3181" t="s">
        <v>8318</v>
      </c>
      <c r="U3181" t="s">
        <v>8319</v>
      </c>
    </row>
    <row r="3182" spans="1:21" ht="43.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s="6">
        <f t="shared" si="245"/>
        <v>41780.079270833332</v>
      </c>
      <c r="L3182" s="6">
        <f t="shared" si="246"/>
        <v>41810.079270833332</v>
      </c>
      <c r="M3182" s="15">
        <f t="shared" si="247"/>
        <v>2014</v>
      </c>
      <c r="N3182" t="b">
        <v>1</v>
      </c>
      <c r="O3182">
        <v>45</v>
      </c>
      <c r="P3182" t="b">
        <v>1</v>
      </c>
      <c r="Q3182" s="8">
        <f t="shared" si="248"/>
        <v>1.1975</v>
      </c>
      <c r="R3182" s="10">
        <f t="shared" si="249"/>
        <v>31.933333333333334</v>
      </c>
      <c r="S3182" t="s">
        <v>8271</v>
      </c>
      <c r="T3182" t="s">
        <v>8318</v>
      </c>
      <c r="U3182" t="s">
        <v>8319</v>
      </c>
    </row>
    <row r="3183" spans="1:21" ht="43.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s="6">
        <f t="shared" si="245"/>
        <v>41778.976701388885</v>
      </c>
      <c r="L3183" s="6">
        <f t="shared" si="246"/>
        <v>41805.333333333328</v>
      </c>
      <c r="M3183" s="15">
        <f t="shared" si="247"/>
        <v>2014</v>
      </c>
      <c r="N3183" t="b">
        <v>1</v>
      </c>
      <c r="O3183">
        <v>15</v>
      </c>
      <c r="P3183" t="b">
        <v>1</v>
      </c>
      <c r="Q3183" s="8">
        <f t="shared" si="248"/>
        <v>1.0900000000000001</v>
      </c>
      <c r="R3183" s="10">
        <f t="shared" si="249"/>
        <v>36.333333333333336</v>
      </c>
      <c r="S3183" t="s">
        <v>8271</v>
      </c>
      <c r="T3183" t="s">
        <v>8318</v>
      </c>
      <c r="U3183" t="s">
        <v>8319</v>
      </c>
    </row>
    <row r="3184" spans="1:21" ht="58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s="6">
        <f t="shared" si="245"/>
        <v>40883.615983796291</v>
      </c>
      <c r="L3184" s="6">
        <f t="shared" si="246"/>
        <v>40939.375</v>
      </c>
      <c r="M3184" s="15">
        <f t="shared" si="247"/>
        <v>2011</v>
      </c>
      <c r="N3184" t="b">
        <v>1</v>
      </c>
      <c r="O3184">
        <v>151</v>
      </c>
      <c r="P3184" t="b">
        <v>1</v>
      </c>
      <c r="Q3184" s="8">
        <f t="shared" si="248"/>
        <v>1.0088571428571429</v>
      </c>
      <c r="R3184" s="10">
        <f t="shared" si="249"/>
        <v>46.768211920529801</v>
      </c>
      <c r="S3184" t="s">
        <v>8271</v>
      </c>
      <c r="T3184" t="s">
        <v>8318</v>
      </c>
      <c r="U3184" t="s">
        <v>8319</v>
      </c>
    </row>
    <row r="3185" spans="1:21" ht="43.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s="6">
        <f t="shared" si="245"/>
        <v>41491.461446759255</v>
      </c>
      <c r="L3185" s="6">
        <f t="shared" si="246"/>
        <v>41509.461446759255</v>
      </c>
      <c r="M3185" s="15">
        <f t="shared" si="247"/>
        <v>2013</v>
      </c>
      <c r="N3185" t="b">
        <v>1</v>
      </c>
      <c r="O3185">
        <v>68</v>
      </c>
      <c r="P3185" t="b">
        <v>1</v>
      </c>
      <c r="Q3185" s="8">
        <f t="shared" si="248"/>
        <v>1.0900000000000001</v>
      </c>
      <c r="R3185" s="10">
        <f t="shared" si="249"/>
        <v>40.073529411764703</v>
      </c>
      <c r="S3185" t="s">
        <v>8271</v>
      </c>
      <c r="T3185" t="s">
        <v>8318</v>
      </c>
      <c r="U3185" t="s">
        <v>8319</v>
      </c>
    </row>
    <row r="3186" spans="1:21" ht="43.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s="6">
        <f t="shared" si="245"/>
        <v>41791.660081018512</v>
      </c>
      <c r="L3186" s="6">
        <f t="shared" si="246"/>
        <v>41821.660081018512</v>
      </c>
      <c r="M3186" s="15">
        <f t="shared" si="247"/>
        <v>2014</v>
      </c>
      <c r="N3186" t="b">
        <v>1</v>
      </c>
      <c r="O3186">
        <v>46</v>
      </c>
      <c r="P3186" t="b">
        <v>1</v>
      </c>
      <c r="Q3186" s="8">
        <f t="shared" si="248"/>
        <v>1.0720930232558139</v>
      </c>
      <c r="R3186" s="10">
        <f t="shared" si="249"/>
        <v>100.21739130434783</v>
      </c>
      <c r="S3186" t="s">
        <v>8271</v>
      </c>
      <c r="T3186" t="s">
        <v>8318</v>
      </c>
      <c r="U3186" t="s">
        <v>8319</v>
      </c>
    </row>
    <row r="3187" spans="1:21" ht="43.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s="6">
        <f t="shared" si="245"/>
        <v>41829.643993055557</v>
      </c>
      <c r="L3187" s="6">
        <f t="shared" si="246"/>
        <v>41836.643993055557</v>
      </c>
      <c r="M3187" s="15">
        <f t="shared" si="247"/>
        <v>2014</v>
      </c>
      <c r="N3187" t="b">
        <v>1</v>
      </c>
      <c r="O3187">
        <v>24</v>
      </c>
      <c r="P3187" t="b">
        <v>1</v>
      </c>
      <c r="Q3187" s="8">
        <f t="shared" si="248"/>
        <v>1</v>
      </c>
      <c r="R3187" s="10">
        <f t="shared" si="249"/>
        <v>41.666666666666664</v>
      </c>
      <c r="S3187" t="s">
        <v>8271</v>
      </c>
      <c r="T3187" t="s">
        <v>8318</v>
      </c>
      <c r="U3187" t="s">
        <v>8319</v>
      </c>
    </row>
    <row r="3188" spans="1:21" ht="43.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s="6">
        <f t="shared" si="245"/>
        <v>41868.590717592589</v>
      </c>
      <c r="L3188" s="6">
        <f t="shared" si="246"/>
        <v>41898.541666666664</v>
      </c>
      <c r="M3188" s="15">
        <f t="shared" si="247"/>
        <v>2014</v>
      </c>
      <c r="N3188" t="b">
        <v>1</v>
      </c>
      <c r="O3188">
        <v>70</v>
      </c>
      <c r="P3188" t="b">
        <v>1</v>
      </c>
      <c r="Q3188" s="8">
        <f t="shared" si="248"/>
        <v>1.0218750000000001</v>
      </c>
      <c r="R3188" s="10">
        <f t="shared" si="249"/>
        <v>46.714285714285715</v>
      </c>
      <c r="S3188" t="s">
        <v>8271</v>
      </c>
      <c r="T3188" t="s">
        <v>8318</v>
      </c>
      <c r="U3188" t="s">
        <v>8319</v>
      </c>
    </row>
    <row r="3189" spans="1:21" ht="58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s="6">
        <f t="shared" si="245"/>
        <v>41835.333020833328</v>
      </c>
      <c r="L3189" s="6">
        <f t="shared" si="246"/>
        <v>41855.333020833328</v>
      </c>
      <c r="M3189" s="15">
        <f t="shared" si="247"/>
        <v>2014</v>
      </c>
      <c r="N3189" t="b">
        <v>1</v>
      </c>
      <c r="O3189">
        <v>244</v>
      </c>
      <c r="P3189" t="b">
        <v>1</v>
      </c>
      <c r="Q3189" s="8">
        <f t="shared" si="248"/>
        <v>1.1629333333333334</v>
      </c>
      <c r="R3189" s="10">
        <f t="shared" si="249"/>
        <v>71.491803278688522</v>
      </c>
      <c r="S3189" t="s">
        <v>8271</v>
      </c>
      <c r="T3189" t="s">
        <v>8318</v>
      </c>
      <c r="U3189" t="s">
        <v>8319</v>
      </c>
    </row>
    <row r="3190" spans="1:21" ht="43.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s="6">
        <f t="shared" si="245"/>
        <v>42144.082199074073</v>
      </c>
      <c r="L3190" s="6">
        <f t="shared" si="246"/>
        <v>42165.082199074073</v>
      </c>
      <c r="M3190" s="15">
        <f t="shared" si="247"/>
        <v>2015</v>
      </c>
      <c r="N3190" t="b">
        <v>0</v>
      </c>
      <c r="O3190">
        <v>9</v>
      </c>
      <c r="P3190" t="b">
        <v>0</v>
      </c>
      <c r="Q3190" s="8">
        <f t="shared" si="248"/>
        <v>0.65</v>
      </c>
      <c r="R3190" s="10">
        <f t="shared" si="249"/>
        <v>14.444444444444445</v>
      </c>
      <c r="S3190" t="s">
        <v>8305</v>
      </c>
      <c r="T3190" t="s">
        <v>8318</v>
      </c>
      <c r="U3190" t="s">
        <v>8360</v>
      </c>
    </row>
    <row r="3191" spans="1:21" ht="58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s="6">
        <f t="shared" si="245"/>
        <v>42118.013101851851</v>
      </c>
      <c r="L3191" s="6">
        <f t="shared" si="246"/>
        <v>42148.013101851851</v>
      </c>
      <c r="M3191" s="15">
        <f t="shared" si="247"/>
        <v>2015</v>
      </c>
      <c r="N3191" t="b">
        <v>0</v>
      </c>
      <c r="O3191">
        <v>19</v>
      </c>
      <c r="P3191" t="b">
        <v>0</v>
      </c>
      <c r="Q3191" s="8">
        <f t="shared" si="248"/>
        <v>0.12327272727272727</v>
      </c>
      <c r="R3191" s="10">
        <f t="shared" si="249"/>
        <v>356.84210526315792</v>
      </c>
      <c r="S3191" t="s">
        <v>8305</v>
      </c>
      <c r="T3191" t="s">
        <v>8318</v>
      </c>
      <c r="U3191" t="s">
        <v>8360</v>
      </c>
    </row>
    <row r="3192" spans="1:21" ht="43.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s="6">
        <f t="shared" si="245"/>
        <v>42682.817997685182</v>
      </c>
      <c r="L3192" s="6">
        <f t="shared" si="246"/>
        <v>42712.859664351847</v>
      </c>
      <c r="M3192" s="15">
        <f t="shared" si="247"/>
        <v>2016</v>
      </c>
      <c r="N3192" t="b">
        <v>0</v>
      </c>
      <c r="O3192">
        <v>0</v>
      </c>
      <c r="P3192" t="b">
        <v>0</v>
      </c>
      <c r="Q3192" s="8">
        <f t="shared" si="248"/>
        <v>0</v>
      </c>
      <c r="R3192" s="10">
        <f t="shared" si="249"/>
        <v>0</v>
      </c>
      <c r="S3192" t="s">
        <v>8305</v>
      </c>
      <c r="T3192" t="s">
        <v>8318</v>
      </c>
      <c r="U3192" t="s">
        <v>8360</v>
      </c>
    </row>
    <row r="3193" spans="1:21" ht="43.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s="6">
        <f t="shared" si="245"/>
        <v>42538.422094907401</v>
      </c>
      <c r="L3193" s="6">
        <f t="shared" si="246"/>
        <v>42598.422094907401</v>
      </c>
      <c r="M3193" s="15">
        <f t="shared" si="247"/>
        <v>2016</v>
      </c>
      <c r="N3193" t="b">
        <v>0</v>
      </c>
      <c r="O3193">
        <v>4</v>
      </c>
      <c r="P3193" t="b">
        <v>0</v>
      </c>
      <c r="Q3193" s="8">
        <f t="shared" si="248"/>
        <v>4.0266666666666666E-2</v>
      </c>
      <c r="R3193" s="10">
        <f t="shared" si="249"/>
        <v>37.75</v>
      </c>
      <c r="S3193" t="s">
        <v>8305</v>
      </c>
      <c r="T3193" t="s">
        <v>8318</v>
      </c>
      <c r="U3193" t="s">
        <v>8360</v>
      </c>
    </row>
    <row r="3194" spans="1:21" ht="43.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s="6">
        <f t="shared" si="245"/>
        <v>42018.607164351844</v>
      </c>
      <c r="L3194" s="6">
        <f t="shared" si="246"/>
        <v>42063.583333333336</v>
      </c>
      <c r="M3194" s="15">
        <f t="shared" si="247"/>
        <v>2015</v>
      </c>
      <c r="N3194" t="b">
        <v>0</v>
      </c>
      <c r="O3194">
        <v>8</v>
      </c>
      <c r="P3194" t="b">
        <v>0</v>
      </c>
      <c r="Q3194" s="8">
        <f t="shared" si="248"/>
        <v>1.0200000000000001E-2</v>
      </c>
      <c r="R3194" s="10">
        <f t="shared" si="249"/>
        <v>12.75</v>
      </c>
      <c r="S3194" t="s">
        <v>8305</v>
      </c>
      <c r="T3194" t="s">
        <v>8318</v>
      </c>
      <c r="U3194" t="s">
        <v>8360</v>
      </c>
    </row>
    <row r="3195" spans="1:21" ht="43.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s="6">
        <f t="shared" si="245"/>
        <v>42010.634907407402</v>
      </c>
      <c r="L3195" s="6">
        <f t="shared" si="246"/>
        <v>42055.634907407402</v>
      </c>
      <c r="M3195" s="15">
        <f t="shared" si="247"/>
        <v>2015</v>
      </c>
      <c r="N3195" t="b">
        <v>0</v>
      </c>
      <c r="O3195">
        <v>24</v>
      </c>
      <c r="P3195" t="b">
        <v>0</v>
      </c>
      <c r="Q3195" s="8">
        <f t="shared" si="248"/>
        <v>0.1174</v>
      </c>
      <c r="R3195" s="10">
        <f t="shared" si="249"/>
        <v>24.458333333333332</v>
      </c>
      <c r="S3195" t="s">
        <v>8305</v>
      </c>
      <c r="T3195" t="s">
        <v>8318</v>
      </c>
      <c r="U3195" t="s">
        <v>8360</v>
      </c>
    </row>
    <row r="3196" spans="1:21" ht="58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s="6">
        <f t="shared" si="245"/>
        <v>42181.729143518511</v>
      </c>
      <c r="L3196" s="6">
        <f t="shared" si="246"/>
        <v>42211.729143518511</v>
      </c>
      <c r="M3196" s="15">
        <f t="shared" si="247"/>
        <v>2015</v>
      </c>
      <c r="N3196" t="b">
        <v>0</v>
      </c>
      <c r="O3196">
        <v>0</v>
      </c>
      <c r="P3196" t="b">
        <v>0</v>
      </c>
      <c r="Q3196" s="8">
        <f t="shared" si="248"/>
        <v>0</v>
      </c>
      <c r="R3196" s="10">
        <f t="shared" si="249"/>
        <v>0</v>
      </c>
      <c r="S3196" t="s">
        <v>8305</v>
      </c>
      <c r="T3196" t="s">
        <v>8318</v>
      </c>
      <c r="U3196" t="s">
        <v>8360</v>
      </c>
    </row>
    <row r="3197" spans="1:21" ht="58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s="6">
        <f t="shared" si="245"/>
        <v>42017.260902777773</v>
      </c>
      <c r="L3197" s="6">
        <f t="shared" si="246"/>
        <v>42047.260902777773</v>
      </c>
      <c r="M3197" s="15">
        <f t="shared" si="247"/>
        <v>2015</v>
      </c>
      <c r="N3197" t="b">
        <v>0</v>
      </c>
      <c r="O3197">
        <v>39</v>
      </c>
      <c r="P3197" t="b">
        <v>0</v>
      </c>
      <c r="Q3197" s="8">
        <f t="shared" si="248"/>
        <v>0.59142857142857141</v>
      </c>
      <c r="R3197" s="10">
        <f t="shared" si="249"/>
        <v>53.07692307692308</v>
      </c>
      <c r="S3197" t="s">
        <v>8305</v>
      </c>
      <c r="T3197" t="s">
        <v>8318</v>
      </c>
      <c r="U3197" t="s">
        <v>8360</v>
      </c>
    </row>
    <row r="3198" spans="1:21" ht="43.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s="6">
        <f t="shared" si="245"/>
        <v>42157.264756944445</v>
      </c>
      <c r="L3198" s="6">
        <f t="shared" si="246"/>
        <v>42217.249999999993</v>
      </c>
      <c r="M3198" s="15">
        <f t="shared" si="247"/>
        <v>2015</v>
      </c>
      <c r="N3198" t="b">
        <v>0</v>
      </c>
      <c r="O3198">
        <v>6</v>
      </c>
      <c r="P3198" t="b">
        <v>0</v>
      </c>
      <c r="Q3198" s="8">
        <f t="shared" si="248"/>
        <v>5.9999999999999995E-4</v>
      </c>
      <c r="R3198" s="10">
        <f t="shared" si="249"/>
        <v>300</v>
      </c>
      <c r="S3198" t="s">
        <v>8305</v>
      </c>
      <c r="T3198" t="s">
        <v>8318</v>
      </c>
      <c r="U3198" t="s">
        <v>8360</v>
      </c>
    </row>
    <row r="3199" spans="1:21" ht="29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s="6">
        <f t="shared" si="245"/>
        <v>42009.15993055555</v>
      </c>
      <c r="L3199" s="6">
        <f t="shared" si="246"/>
        <v>42039.15993055555</v>
      </c>
      <c r="M3199" s="15">
        <f t="shared" si="247"/>
        <v>2015</v>
      </c>
      <c r="N3199" t="b">
        <v>0</v>
      </c>
      <c r="O3199">
        <v>4</v>
      </c>
      <c r="P3199" t="b">
        <v>0</v>
      </c>
      <c r="Q3199" s="8">
        <f t="shared" si="248"/>
        <v>0.1145</v>
      </c>
      <c r="R3199" s="10">
        <f t="shared" si="249"/>
        <v>286.25</v>
      </c>
      <c r="S3199" t="s">
        <v>8305</v>
      </c>
      <c r="T3199" t="s">
        <v>8318</v>
      </c>
      <c r="U3199" t="s">
        <v>8360</v>
      </c>
    </row>
    <row r="3200" spans="1:21" ht="58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s="6">
        <f t="shared" si="245"/>
        <v>42013.091168981475</v>
      </c>
      <c r="L3200" s="6">
        <f t="shared" si="246"/>
        <v>42051.091168981475</v>
      </c>
      <c r="M3200" s="15">
        <f t="shared" si="247"/>
        <v>2015</v>
      </c>
      <c r="N3200" t="b">
        <v>0</v>
      </c>
      <c r="O3200">
        <v>3</v>
      </c>
      <c r="P3200" t="b">
        <v>0</v>
      </c>
      <c r="Q3200" s="8">
        <f t="shared" si="248"/>
        <v>3.6666666666666666E-3</v>
      </c>
      <c r="R3200" s="10">
        <f t="shared" si="249"/>
        <v>36.666666666666664</v>
      </c>
      <c r="S3200" t="s">
        <v>8305</v>
      </c>
      <c r="T3200" t="s">
        <v>8318</v>
      </c>
      <c r="U3200" t="s">
        <v>8360</v>
      </c>
    </row>
    <row r="3201" spans="1:21" ht="43.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s="6">
        <f t="shared" si="245"/>
        <v>41858.428449074076</v>
      </c>
      <c r="L3201" s="6">
        <f t="shared" si="246"/>
        <v>41888.541666666664</v>
      </c>
      <c r="M3201" s="15">
        <f t="shared" si="247"/>
        <v>2014</v>
      </c>
      <c r="N3201" t="b">
        <v>0</v>
      </c>
      <c r="O3201">
        <v>53</v>
      </c>
      <c r="P3201" t="b">
        <v>0</v>
      </c>
      <c r="Q3201" s="8">
        <f t="shared" si="248"/>
        <v>0.52159999999999995</v>
      </c>
      <c r="R3201" s="10">
        <f t="shared" si="249"/>
        <v>49.20754716981132</v>
      </c>
      <c r="S3201" t="s">
        <v>8305</v>
      </c>
      <c r="T3201" t="s">
        <v>8318</v>
      </c>
      <c r="U3201" t="s">
        <v>8360</v>
      </c>
    </row>
    <row r="3202" spans="1:21" ht="58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s="6">
        <f t="shared" si="245"/>
        <v>42459.987280092588</v>
      </c>
      <c r="L3202" s="6">
        <f t="shared" si="246"/>
        <v>42489.898611111108</v>
      </c>
      <c r="M3202" s="15">
        <f t="shared" si="247"/>
        <v>2016</v>
      </c>
      <c r="N3202" t="b">
        <v>0</v>
      </c>
      <c r="O3202">
        <v>1</v>
      </c>
      <c r="P3202" t="b">
        <v>0</v>
      </c>
      <c r="Q3202" s="8">
        <f t="shared" si="248"/>
        <v>2.0000000000000002E-5</v>
      </c>
      <c r="R3202" s="10">
        <f t="shared" si="249"/>
        <v>1</v>
      </c>
      <c r="S3202" t="s">
        <v>8305</v>
      </c>
      <c r="T3202" t="s">
        <v>8318</v>
      </c>
      <c r="U3202" t="s">
        <v>8360</v>
      </c>
    </row>
    <row r="3203" spans="1:21" ht="43.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s="6">
        <f t="shared" ref="K3203:K3266" si="250">(J3203/86400)+25569+(-8/24)</f>
        <v>41861.433761574073</v>
      </c>
      <c r="L3203" s="6">
        <f t="shared" ref="L3203:L3266" si="251">(I3203/86400)+25569+(-8/24)</f>
        <v>41882.433761574073</v>
      </c>
      <c r="M3203" s="15">
        <f t="shared" ref="M3203:M3266" si="252">YEAR(K3203)</f>
        <v>2014</v>
      </c>
      <c r="N3203" t="b">
        <v>0</v>
      </c>
      <c r="O3203">
        <v>2</v>
      </c>
      <c r="P3203" t="b">
        <v>0</v>
      </c>
      <c r="Q3203" s="8">
        <f t="shared" ref="Q3203:Q3266" si="253">E3203/D3203</f>
        <v>1.2500000000000001E-2</v>
      </c>
      <c r="R3203" s="10">
        <f t="shared" ref="R3203:R3266" si="254">IFERROR(E3203/O3203,0)</f>
        <v>12.5</v>
      </c>
      <c r="S3203" t="s">
        <v>8305</v>
      </c>
      <c r="T3203" t="s">
        <v>8318</v>
      </c>
      <c r="U3203" t="s">
        <v>8360</v>
      </c>
    </row>
    <row r="3204" spans="1:21" ht="43.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s="6">
        <f t="shared" si="250"/>
        <v>42293.520208333335</v>
      </c>
      <c r="L3204" s="6">
        <f t="shared" si="251"/>
        <v>42351.915972222218</v>
      </c>
      <c r="M3204" s="15">
        <f t="shared" si="252"/>
        <v>2015</v>
      </c>
      <c r="N3204" t="b">
        <v>0</v>
      </c>
      <c r="O3204">
        <v>25</v>
      </c>
      <c r="P3204" t="b">
        <v>0</v>
      </c>
      <c r="Q3204" s="8">
        <f t="shared" si="253"/>
        <v>0.54520000000000002</v>
      </c>
      <c r="R3204" s="10">
        <f t="shared" si="254"/>
        <v>109.04</v>
      </c>
      <c r="S3204" t="s">
        <v>8305</v>
      </c>
      <c r="T3204" t="s">
        <v>8318</v>
      </c>
      <c r="U3204" t="s">
        <v>8360</v>
      </c>
    </row>
    <row r="3205" spans="1:21" ht="43.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s="6">
        <f t="shared" si="250"/>
        <v>42242.655347222222</v>
      </c>
      <c r="L3205" s="6">
        <f t="shared" si="251"/>
        <v>42272.655347222222</v>
      </c>
      <c r="M3205" s="15">
        <f t="shared" si="252"/>
        <v>2015</v>
      </c>
      <c r="N3205" t="b">
        <v>0</v>
      </c>
      <c r="O3205">
        <v>6</v>
      </c>
      <c r="P3205" t="b">
        <v>0</v>
      </c>
      <c r="Q3205" s="8">
        <f t="shared" si="253"/>
        <v>0.25</v>
      </c>
      <c r="R3205" s="10">
        <f t="shared" si="254"/>
        <v>41.666666666666664</v>
      </c>
      <c r="S3205" t="s">
        <v>8305</v>
      </c>
      <c r="T3205" t="s">
        <v>8318</v>
      </c>
      <c r="U3205" t="s">
        <v>8360</v>
      </c>
    </row>
    <row r="3206" spans="1:21" ht="58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s="6">
        <f t="shared" si="250"/>
        <v>42172.352766203701</v>
      </c>
      <c r="L3206" s="6">
        <f t="shared" si="251"/>
        <v>42202.343055555553</v>
      </c>
      <c r="M3206" s="15">
        <f t="shared" si="252"/>
        <v>2015</v>
      </c>
      <c r="N3206" t="b">
        <v>0</v>
      </c>
      <c r="O3206">
        <v>0</v>
      </c>
      <c r="P3206" t="b">
        <v>0</v>
      </c>
      <c r="Q3206" s="8">
        <f t="shared" si="253"/>
        <v>0</v>
      </c>
      <c r="R3206" s="10">
        <f t="shared" si="254"/>
        <v>0</v>
      </c>
      <c r="S3206" t="s">
        <v>8305</v>
      </c>
      <c r="T3206" t="s">
        <v>8318</v>
      </c>
      <c r="U3206" t="s">
        <v>8360</v>
      </c>
    </row>
    <row r="3207" spans="1:21" ht="43.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s="6">
        <f t="shared" si="250"/>
        <v>42095.041342592587</v>
      </c>
      <c r="L3207" s="6">
        <f t="shared" si="251"/>
        <v>42125.041342592587</v>
      </c>
      <c r="M3207" s="15">
        <f t="shared" si="252"/>
        <v>2015</v>
      </c>
      <c r="N3207" t="b">
        <v>0</v>
      </c>
      <c r="O3207">
        <v>12</v>
      </c>
      <c r="P3207" t="b">
        <v>0</v>
      </c>
      <c r="Q3207" s="8">
        <f t="shared" si="253"/>
        <v>3.4125000000000003E-2</v>
      </c>
      <c r="R3207" s="10">
        <f t="shared" si="254"/>
        <v>22.75</v>
      </c>
      <c r="S3207" t="s">
        <v>8305</v>
      </c>
      <c r="T3207" t="s">
        <v>8318</v>
      </c>
      <c r="U3207" t="s">
        <v>8360</v>
      </c>
    </row>
    <row r="3208" spans="1:21" ht="43.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s="6">
        <f t="shared" si="250"/>
        <v>42235.942719907405</v>
      </c>
      <c r="L3208" s="6">
        <f t="shared" si="251"/>
        <v>42265.942719907405</v>
      </c>
      <c r="M3208" s="15">
        <f t="shared" si="252"/>
        <v>2015</v>
      </c>
      <c r="N3208" t="b">
        <v>0</v>
      </c>
      <c r="O3208">
        <v>0</v>
      </c>
      <c r="P3208" t="b">
        <v>0</v>
      </c>
      <c r="Q3208" s="8">
        <f t="shared" si="253"/>
        <v>0</v>
      </c>
      <c r="R3208" s="10">
        <f t="shared" si="254"/>
        <v>0</v>
      </c>
      <c r="S3208" t="s">
        <v>8305</v>
      </c>
      <c r="T3208" t="s">
        <v>8318</v>
      </c>
      <c r="U3208" t="s">
        <v>8360</v>
      </c>
    </row>
    <row r="3209" spans="1:21" ht="43.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s="6">
        <f t="shared" si="250"/>
        <v>42056.944525462961</v>
      </c>
      <c r="L3209" s="6">
        <f t="shared" si="251"/>
        <v>42116.902858796289</v>
      </c>
      <c r="M3209" s="15">
        <f t="shared" si="252"/>
        <v>2015</v>
      </c>
      <c r="N3209" t="b">
        <v>0</v>
      </c>
      <c r="O3209">
        <v>36</v>
      </c>
      <c r="P3209" t="b">
        <v>0</v>
      </c>
      <c r="Q3209" s="8">
        <f t="shared" si="253"/>
        <v>0.46363636363636362</v>
      </c>
      <c r="R3209" s="10">
        <f t="shared" si="254"/>
        <v>70.833333333333329</v>
      </c>
      <c r="S3209" t="s">
        <v>8305</v>
      </c>
      <c r="T3209" t="s">
        <v>8318</v>
      </c>
      <c r="U3209" t="s">
        <v>8360</v>
      </c>
    </row>
    <row r="3210" spans="1:21" ht="43.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s="6">
        <f t="shared" si="250"/>
        <v>41827.271724537037</v>
      </c>
      <c r="L3210" s="6">
        <f t="shared" si="251"/>
        <v>41848.271724537037</v>
      </c>
      <c r="M3210" s="15">
        <f t="shared" si="252"/>
        <v>2014</v>
      </c>
      <c r="N3210" t="b">
        <v>1</v>
      </c>
      <c r="O3210">
        <v>82</v>
      </c>
      <c r="P3210" t="b">
        <v>1</v>
      </c>
      <c r="Q3210" s="8">
        <f t="shared" si="253"/>
        <v>1.0349999999999999</v>
      </c>
      <c r="R3210" s="10">
        <f t="shared" si="254"/>
        <v>63.109756097560975</v>
      </c>
      <c r="S3210" t="s">
        <v>8271</v>
      </c>
      <c r="T3210" t="s">
        <v>8318</v>
      </c>
      <c r="U3210" t="s">
        <v>8319</v>
      </c>
    </row>
    <row r="3211" spans="1:21" ht="43.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s="6">
        <f t="shared" si="250"/>
        <v>41778.30391203703</v>
      </c>
      <c r="L3211" s="6">
        <f t="shared" si="251"/>
        <v>41810.625</v>
      </c>
      <c r="M3211" s="15">
        <f t="shared" si="252"/>
        <v>2014</v>
      </c>
      <c r="N3211" t="b">
        <v>1</v>
      </c>
      <c r="O3211">
        <v>226</v>
      </c>
      <c r="P3211" t="b">
        <v>1</v>
      </c>
      <c r="Q3211" s="8">
        <f t="shared" si="253"/>
        <v>1.1932315789473684</v>
      </c>
      <c r="R3211" s="10">
        <f t="shared" si="254"/>
        <v>50.157964601769912</v>
      </c>
      <c r="S3211" t="s">
        <v>8271</v>
      </c>
      <c r="T3211" t="s">
        <v>8318</v>
      </c>
      <c r="U3211" t="s">
        <v>8319</v>
      </c>
    </row>
    <row r="3212" spans="1:21" ht="43.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s="6">
        <f t="shared" si="250"/>
        <v>41013.603229166663</v>
      </c>
      <c r="L3212" s="6">
        <f t="shared" si="251"/>
        <v>41060.832638888889</v>
      </c>
      <c r="M3212" s="15">
        <f t="shared" si="252"/>
        <v>2012</v>
      </c>
      <c r="N3212" t="b">
        <v>1</v>
      </c>
      <c r="O3212">
        <v>60</v>
      </c>
      <c r="P3212" t="b">
        <v>1</v>
      </c>
      <c r="Q3212" s="8">
        <f t="shared" si="253"/>
        <v>1.2576666666666667</v>
      </c>
      <c r="R3212" s="10">
        <f t="shared" si="254"/>
        <v>62.883333333333333</v>
      </c>
      <c r="S3212" t="s">
        <v>8271</v>
      </c>
      <c r="T3212" t="s">
        <v>8318</v>
      </c>
      <c r="U3212" t="s">
        <v>8319</v>
      </c>
    </row>
    <row r="3213" spans="1:21" ht="58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s="6">
        <f t="shared" si="250"/>
        <v>41834.253240740734</v>
      </c>
      <c r="L3213" s="6">
        <f t="shared" si="251"/>
        <v>41865.75</v>
      </c>
      <c r="M3213" s="15">
        <f t="shared" si="252"/>
        <v>2014</v>
      </c>
      <c r="N3213" t="b">
        <v>1</v>
      </c>
      <c r="O3213">
        <v>322</v>
      </c>
      <c r="P3213" t="b">
        <v>1</v>
      </c>
      <c r="Q3213" s="8">
        <f t="shared" si="253"/>
        <v>1.1974347826086957</v>
      </c>
      <c r="R3213" s="10">
        <f t="shared" si="254"/>
        <v>85.531055900621112</v>
      </c>
      <c r="S3213" t="s">
        <v>8271</v>
      </c>
      <c r="T3213" t="s">
        <v>8318</v>
      </c>
      <c r="U3213" t="s">
        <v>8319</v>
      </c>
    </row>
    <row r="3214" spans="1:21" ht="29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s="6">
        <f t="shared" si="250"/>
        <v>41829.462395833332</v>
      </c>
      <c r="L3214" s="6">
        <f t="shared" si="251"/>
        <v>41859.462395833332</v>
      </c>
      <c r="M3214" s="15">
        <f t="shared" si="252"/>
        <v>2014</v>
      </c>
      <c r="N3214" t="b">
        <v>1</v>
      </c>
      <c r="O3214">
        <v>94</v>
      </c>
      <c r="P3214" t="b">
        <v>1</v>
      </c>
      <c r="Q3214" s="8">
        <f t="shared" si="253"/>
        <v>1.2625</v>
      </c>
      <c r="R3214" s="10">
        <f t="shared" si="254"/>
        <v>53.723404255319146</v>
      </c>
      <c r="S3214" t="s">
        <v>8271</v>
      </c>
      <c r="T3214" t="s">
        <v>8318</v>
      </c>
      <c r="U3214" t="s">
        <v>8319</v>
      </c>
    </row>
    <row r="3215" spans="1:21" ht="43.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s="6">
        <f t="shared" si="250"/>
        <v>42171.430081018516</v>
      </c>
      <c r="L3215" s="6">
        <f t="shared" si="251"/>
        <v>42211.430081018516</v>
      </c>
      <c r="M3215" s="15">
        <f t="shared" si="252"/>
        <v>2015</v>
      </c>
      <c r="N3215" t="b">
        <v>1</v>
      </c>
      <c r="O3215">
        <v>47</v>
      </c>
      <c r="P3215" t="b">
        <v>1</v>
      </c>
      <c r="Q3215" s="8">
        <f t="shared" si="253"/>
        <v>1.0011666666666668</v>
      </c>
      <c r="R3215" s="10">
        <f t="shared" si="254"/>
        <v>127.80851063829788</v>
      </c>
      <c r="S3215" t="s">
        <v>8271</v>
      </c>
      <c r="T3215" t="s">
        <v>8318</v>
      </c>
      <c r="U3215" t="s">
        <v>8319</v>
      </c>
    </row>
    <row r="3216" spans="1:21" ht="58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s="6">
        <f t="shared" si="250"/>
        <v>42337.459178240737</v>
      </c>
      <c r="L3216" s="6">
        <f t="shared" si="251"/>
        <v>42374.663194444445</v>
      </c>
      <c r="M3216" s="15">
        <f t="shared" si="252"/>
        <v>2015</v>
      </c>
      <c r="N3216" t="b">
        <v>1</v>
      </c>
      <c r="O3216">
        <v>115</v>
      </c>
      <c r="P3216" t="b">
        <v>1</v>
      </c>
      <c r="Q3216" s="8">
        <f t="shared" si="253"/>
        <v>1.0213333333333334</v>
      </c>
      <c r="R3216" s="10">
        <f t="shared" si="254"/>
        <v>106.57391304347826</v>
      </c>
      <c r="S3216" t="s">
        <v>8271</v>
      </c>
      <c r="T3216" t="s">
        <v>8318</v>
      </c>
      <c r="U3216" t="s">
        <v>8319</v>
      </c>
    </row>
    <row r="3217" spans="1:21" ht="58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s="6">
        <f t="shared" si="250"/>
        <v>42219.331840277773</v>
      </c>
      <c r="L3217" s="6">
        <f t="shared" si="251"/>
        <v>42256.832638888889</v>
      </c>
      <c r="M3217" s="15">
        <f t="shared" si="252"/>
        <v>2015</v>
      </c>
      <c r="N3217" t="b">
        <v>1</v>
      </c>
      <c r="O3217">
        <v>134</v>
      </c>
      <c r="P3217" t="b">
        <v>1</v>
      </c>
      <c r="Q3217" s="8">
        <f t="shared" si="253"/>
        <v>1.0035142857142858</v>
      </c>
      <c r="R3217" s="10">
        <f t="shared" si="254"/>
        <v>262.11194029850748</v>
      </c>
      <c r="S3217" t="s">
        <v>8271</v>
      </c>
      <c r="T3217" t="s">
        <v>8318</v>
      </c>
      <c r="U3217" t="s">
        <v>8319</v>
      </c>
    </row>
    <row r="3218" spans="1:21" ht="43.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s="6">
        <f t="shared" si="250"/>
        <v>42165.129293981481</v>
      </c>
      <c r="L3218" s="6">
        <f t="shared" si="251"/>
        <v>42196.270833333336</v>
      </c>
      <c r="M3218" s="15">
        <f t="shared" si="252"/>
        <v>2015</v>
      </c>
      <c r="N3218" t="b">
        <v>1</v>
      </c>
      <c r="O3218">
        <v>35</v>
      </c>
      <c r="P3218" t="b">
        <v>1</v>
      </c>
      <c r="Q3218" s="8">
        <f t="shared" si="253"/>
        <v>1.0004999999999999</v>
      </c>
      <c r="R3218" s="10">
        <f t="shared" si="254"/>
        <v>57.171428571428571</v>
      </c>
      <c r="S3218" t="s">
        <v>8271</v>
      </c>
      <c r="T3218" t="s">
        <v>8318</v>
      </c>
      <c r="U3218" t="s">
        <v>8319</v>
      </c>
    </row>
    <row r="3219" spans="1:21" ht="29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s="6">
        <f t="shared" si="250"/>
        <v>42648.212777777771</v>
      </c>
      <c r="L3219" s="6">
        <f t="shared" si="251"/>
        <v>42678.212777777771</v>
      </c>
      <c r="M3219" s="15">
        <f t="shared" si="252"/>
        <v>2016</v>
      </c>
      <c r="N3219" t="b">
        <v>1</v>
      </c>
      <c r="O3219">
        <v>104</v>
      </c>
      <c r="P3219" t="b">
        <v>1</v>
      </c>
      <c r="Q3219" s="8">
        <f t="shared" si="253"/>
        <v>1.1602222222222223</v>
      </c>
      <c r="R3219" s="10">
        <f t="shared" si="254"/>
        <v>50.20192307692308</v>
      </c>
      <c r="S3219" t="s">
        <v>8271</v>
      </c>
      <c r="T3219" t="s">
        <v>8318</v>
      </c>
      <c r="U3219" t="s">
        <v>8319</v>
      </c>
    </row>
    <row r="3220" spans="1:21" ht="43.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s="6">
        <f t="shared" si="250"/>
        <v>41970.668819444443</v>
      </c>
      <c r="L3220" s="6">
        <f t="shared" si="251"/>
        <v>42003.666666666664</v>
      </c>
      <c r="M3220" s="15">
        <f t="shared" si="252"/>
        <v>2014</v>
      </c>
      <c r="N3220" t="b">
        <v>1</v>
      </c>
      <c r="O3220">
        <v>184</v>
      </c>
      <c r="P3220" t="b">
        <v>1</v>
      </c>
      <c r="Q3220" s="8">
        <f t="shared" si="253"/>
        <v>1.0209999999999999</v>
      </c>
      <c r="R3220" s="10">
        <f t="shared" si="254"/>
        <v>66.586956521739125</v>
      </c>
      <c r="S3220" t="s">
        <v>8271</v>
      </c>
      <c r="T3220" t="s">
        <v>8318</v>
      </c>
      <c r="U3220" t="s">
        <v>8319</v>
      </c>
    </row>
    <row r="3221" spans="1:21" ht="43.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s="6">
        <f t="shared" si="250"/>
        <v>42050.64984953704</v>
      </c>
      <c r="L3221" s="6">
        <f t="shared" si="251"/>
        <v>42085.608182870368</v>
      </c>
      <c r="M3221" s="15">
        <f t="shared" si="252"/>
        <v>2015</v>
      </c>
      <c r="N3221" t="b">
        <v>1</v>
      </c>
      <c r="O3221">
        <v>119</v>
      </c>
      <c r="P3221" t="b">
        <v>1</v>
      </c>
      <c r="Q3221" s="8">
        <f t="shared" si="253"/>
        <v>1.0011000000000001</v>
      </c>
      <c r="R3221" s="10">
        <f t="shared" si="254"/>
        <v>168.25210084033614</v>
      </c>
      <c r="S3221" t="s">
        <v>8271</v>
      </c>
      <c r="T3221" t="s">
        <v>8318</v>
      </c>
      <c r="U3221" t="s">
        <v>8319</v>
      </c>
    </row>
    <row r="3222" spans="1:21" ht="29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s="6">
        <f t="shared" si="250"/>
        <v>42772.500046296293</v>
      </c>
      <c r="L3222" s="6">
        <f t="shared" si="251"/>
        <v>42806.541666666664</v>
      </c>
      <c r="M3222" s="15">
        <f t="shared" si="252"/>
        <v>2017</v>
      </c>
      <c r="N3222" t="b">
        <v>1</v>
      </c>
      <c r="O3222">
        <v>59</v>
      </c>
      <c r="P3222" t="b">
        <v>1</v>
      </c>
      <c r="Q3222" s="8">
        <f t="shared" si="253"/>
        <v>1.0084</v>
      </c>
      <c r="R3222" s="10">
        <f t="shared" si="254"/>
        <v>256.37288135593218</v>
      </c>
      <c r="S3222" t="s">
        <v>8271</v>
      </c>
      <c r="T3222" t="s">
        <v>8318</v>
      </c>
      <c r="U3222" t="s">
        <v>8319</v>
      </c>
    </row>
    <row r="3223" spans="1:21" ht="58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s="6">
        <f t="shared" si="250"/>
        <v>42155.363460648143</v>
      </c>
      <c r="L3223" s="6">
        <f t="shared" si="251"/>
        <v>42190.363460648143</v>
      </c>
      <c r="M3223" s="15">
        <f t="shared" si="252"/>
        <v>2015</v>
      </c>
      <c r="N3223" t="b">
        <v>1</v>
      </c>
      <c r="O3223">
        <v>113</v>
      </c>
      <c r="P3223" t="b">
        <v>1</v>
      </c>
      <c r="Q3223" s="8">
        <f t="shared" si="253"/>
        <v>1.0342499999999999</v>
      </c>
      <c r="R3223" s="10">
        <f t="shared" si="254"/>
        <v>36.610619469026545</v>
      </c>
      <c r="S3223" t="s">
        <v>8271</v>
      </c>
      <c r="T3223" t="s">
        <v>8318</v>
      </c>
      <c r="U3223" t="s">
        <v>8319</v>
      </c>
    </row>
    <row r="3224" spans="1:21" ht="43.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s="6">
        <f t="shared" si="250"/>
        <v>42270.248807870368</v>
      </c>
      <c r="L3224" s="6">
        <f t="shared" si="251"/>
        <v>42301.561805555553</v>
      </c>
      <c r="M3224" s="15">
        <f t="shared" si="252"/>
        <v>2015</v>
      </c>
      <c r="N3224" t="b">
        <v>1</v>
      </c>
      <c r="O3224">
        <v>84</v>
      </c>
      <c r="P3224" t="b">
        <v>1</v>
      </c>
      <c r="Q3224" s="8">
        <f t="shared" si="253"/>
        <v>1.248</v>
      </c>
      <c r="R3224" s="10">
        <f t="shared" si="254"/>
        <v>37.142857142857146</v>
      </c>
      <c r="S3224" t="s">
        <v>8271</v>
      </c>
      <c r="T3224" t="s">
        <v>8318</v>
      </c>
      <c r="U3224" t="s">
        <v>8319</v>
      </c>
    </row>
    <row r="3225" spans="1:21" ht="29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s="6">
        <f t="shared" si="250"/>
        <v>42206.502037037033</v>
      </c>
      <c r="L3225" s="6">
        <f t="shared" si="251"/>
        <v>42236.502037037033</v>
      </c>
      <c r="M3225" s="15">
        <f t="shared" si="252"/>
        <v>2015</v>
      </c>
      <c r="N3225" t="b">
        <v>1</v>
      </c>
      <c r="O3225">
        <v>74</v>
      </c>
      <c r="P3225" t="b">
        <v>1</v>
      </c>
      <c r="Q3225" s="8">
        <f t="shared" si="253"/>
        <v>1.0951612903225807</v>
      </c>
      <c r="R3225" s="10">
        <f t="shared" si="254"/>
        <v>45.878378378378379</v>
      </c>
      <c r="S3225" t="s">
        <v>8271</v>
      </c>
      <c r="T3225" t="s">
        <v>8318</v>
      </c>
      <c r="U3225" t="s">
        <v>8319</v>
      </c>
    </row>
    <row r="3226" spans="1:21" ht="58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s="6">
        <f t="shared" si="250"/>
        <v>42697.517511574071</v>
      </c>
      <c r="L3226" s="6">
        <f t="shared" si="251"/>
        <v>42744.874999999993</v>
      </c>
      <c r="M3226" s="15">
        <f t="shared" si="252"/>
        <v>2016</v>
      </c>
      <c r="N3226" t="b">
        <v>1</v>
      </c>
      <c r="O3226">
        <v>216</v>
      </c>
      <c r="P3226" t="b">
        <v>1</v>
      </c>
      <c r="Q3226" s="8">
        <f t="shared" si="253"/>
        <v>1.0203333333333333</v>
      </c>
      <c r="R3226" s="10">
        <f t="shared" si="254"/>
        <v>141.71296296296296</v>
      </c>
      <c r="S3226" t="s">
        <v>8271</v>
      </c>
      <c r="T3226" t="s">
        <v>8318</v>
      </c>
      <c r="U3226" t="s">
        <v>8319</v>
      </c>
    </row>
    <row r="3227" spans="1:21" ht="43.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s="6">
        <f t="shared" si="250"/>
        <v>42503.226134259261</v>
      </c>
      <c r="L3227" s="6">
        <f t="shared" si="251"/>
        <v>42524.541666666664</v>
      </c>
      <c r="M3227" s="15">
        <f t="shared" si="252"/>
        <v>2016</v>
      </c>
      <c r="N3227" t="b">
        <v>1</v>
      </c>
      <c r="O3227">
        <v>39</v>
      </c>
      <c r="P3227" t="b">
        <v>1</v>
      </c>
      <c r="Q3227" s="8">
        <f t="shared" si="253"/>
        <v>1.0235000000000001</v>
      </c>
      <c r="R3227" s="10">
        <f t="shared" si="254"/>
        <v>52.487179487179489</v>
      </c>
      <c r="S3227" t="s">
        <v>8271</v>
      </c>
      <c r="T3227" t="s">
        <v>8318</v>
      </c>
      <c r="U3227" t="s">
        <v>8319</v>
      </c>
    </row>
    <row r="3228" spans="1:21" ht="43.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s="6">
        <f t="shared" si="250"/>
        <v>42277.250138888885</v>
      </c>
      <c r="L3228" s="6">
        <f t="shared" si="251"/>
        <v>42307.250138888885</v>
      </c>
      <c r="M3228" s="15">
        <f t="shared" si="252"/>
        <v>2015</v>
      </c>
      <c r="N3228" t="b">
        <v>1</v>
      </c>
      <c r="O3228">
        <v>21</v>
      </c>
      <c r="P3228" t="b">
        <v>1</v>
      </c>
      <c r="Q3228" s="8">
        <f t="shared" si="253"/>
        <v>1.0416666666666667</v>
      </c>
      <c r="R3228" s="10">
        <f t="shared" si="254"/>
        <v>59.523809523809526</v>
      </c>
      <c r="S3228" t="s">
        <v>8271</v>
      </c>
      <c r="T3228" t="s">
        <v>8318</v>
      </c>
      <c r="U3228" t="s">
        <v>8319</v>
      </c>
    </row>
    <row r="3229" spans="1:21" ht="43.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s="6">
        <f t="shared" si="250"/>
        <v>42722.549027777779</v>
      </c>
      <c r="L3229" s="6">
        <f t="shared" si="251"/>
        <v>42752.549027777779</v>
      </c>
      <c r="M3229" s="15">
        <f t="shared" si="252"/>
        <v>2016</v>
      </c>
      <c r="N3229" t="b">
        <v>0</v>
      </c>
      <c r="O3229">
        <v>30</v>
      </c>
      <c r="P3229" t="b">
        <v>1</v>
      </c>
      <c r="Q3229" s="8">
        <f t="shared" si="253"/>
        <v>1.25</v>
      </c>
      <c r="R3229" s="10">
        <f t="shared" si="254"/>
        <v>50</v>
      </c>
      <c r="S3229" t="s">
        <v>8271</v>
      </c>
      <c r="T3229" t="s">
        <v>8318</v>
      </c>
      <c r="U3229" t="s">
        <v>8319</v>
      </c>
    </row>
    <row r="3230" spans="1:21" ht="29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s="6">
        <f t="shared" si="250"/>
        <v>42323.375972222224</v>
      </c>
      <c r="L3230" s="6">
        <f t="shared" si="251"/>
        <v>42354.874305555553</v>
      </c>
      <c r="M3230" s="15">
        <f t="shared" si="252"/>
        <v>2015</v>
      </c>
      <c r="N3230" t="b">
        <v>1</v>
      </c>
      <c r="O3230">
        <v>37</v>
      </c>
      <c r="P3230" t="b">
        <v>1</v>
      </c>
      <c r="Q3230" s="8">
        <f t="shared" si="253"/>
        <v>1.0234285714285714</v>
      </c>
      <c r="R3230" s="10">
        <f t="shared" si="254"/>
        <v>193.62162162162161</v>
      </c>
      <c r="S3230" t="s">
        <v>8271</v>
      </c>
      <c r="T3230" t="s">
        <v>8318</v>
      </c>
      <c r="U3230" t="s">
        <v>8319</v>
      </c>
    </row>
    <row r="3231" spans="1:21" ht="43.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s="6">
        <f t="shared" si="250"/>
        <v>41932.958310185182</v>
      </c>
      <c r="L3231" s="6">
        <f t="shared" si="251"/>
        <v>41962.999976851854</v>
      </c>
      <c r="M3231" s="15">
        <f t="shared" si="252"/>
        <v>2014</v>
      </c>
      <c r="N3231" t="b">
        <v>1</v>
      </c>
      <c r="O3231">
        <v>202</v>
      </c>
      <c r="P3231" t="b">
        <v>1</v>
      </c>
      <c r="Q3231" s="8">
        <f t="shared" si="253"/>
        <v>1.0786500000000001</v>
      </c>
      <c r="R3231" s="10">
        <f t="shared" si="254"/>
        <v>106.79702970297029</v>
      </c>
      <c r="S3231" t="s">
        <v>8271</v>
      </c>
      <c r="T3231" t="s">
        <v>8318</v>
      </c>
      <c r="U3231" t="s">
        <v>8319</v>
      </c>
    </row>
    <row r="3232" spans="1:21" ht="58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s="6">
        <f t="shared" si="250"/>
        <v>41897.834791666661</v>
      </c>
      <c r="L3232" s="6">
        <f t="shared" si="251"/>
        <v>41912.832638888889</v>
      </c>
      <c r="M3232" s="15">
        <f t="shared" si="252"/>
        <v>2014</v>
      </c>
      <c r="N3232" t="b">
        <v>1</v>
      </c>
      <c r="O3232">
        <v>37</v>
      </c>
      <c r="P3232" t="b">
        <v>1</v>
      </c>
      <c r="Q3232" s="8">
        <f t="shared" si="253"/>
        <v>1.0988461538461538</v>
      </c>
      <c r="R3232" s="10">
        <f t="shared" si="254"/>
        <v>77.21621621621621</v>
      </c>
      <c r="S3232" t="s">
        <v>8271</v>
      </c>
      <c r="T3232" t="s">
        <v>8318</v>
      </c>
      <c r="U3232" t="s">
        <v>8319</v>
      </c>
    </row>
    <row r="3233" spans="1:21" ht="43.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s="6">
        <f t="shared" si="250"/>
        <v>42446.610497685186</v>
      </c>
      <c r="L3233" s="6">
        <f t="shared" si="251"/>
        <v>42476.610497685186</v>
      </c>
      <c r="M3233" s="15">
        <f t="shared" si="252"/>
        <v>2016</v>
      </c>
      <c r="N3233" t="b">
        <v>0</v>
      </c>
      <c r="O3233">
        <v>28</v>
      </c>
      <c r="P3233" t="b">
        <v>1</v>
      </c>
      <c r="Q3233" s="8">
        <f t="shared" si="253"/>
        <v>1.61</v>
      </c>
      <c r="R3233" s="10">
        <f t="shared" si="254"/>
        <v>57.5</v>
      </c>
      <c r="S3233" t="s">
        <v>8271</v>
      </c>
      <c r="T3233" t="s">
        <v>8318</v>
      </c>
      <c r="U3233" t="s">
        <v>8319</v>
      </c>
    </row>
    <row r="3234" spans="1:21" ht="43.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s="6">
        <f t="shared" si="250"/>
        <v>42463.480520833335</v>
      </c>
      <c r="L3234" s="6">
        <f t="shared" si="251"/>
        <v>42493.832638888889</v>
      </c>
      <c r="M3234" s="15">
        <f t="shared" si="252"/>
        <v>2016</v>
      </c>
      <c r="N3234" t="b">
        <v>1</v>
      </c>
      <c r="O3234">
        <v>26</v>
      </c>
      <c r="P3234" t="b">
        <v>1</v>
      </c>
      <c r="Q3234" s="8">
        <f t="shared" si="253"/>
        <v>1.3120000000000001</v>
      </c>
      <c r="R3234" s="10">
        <f t="shared" si="254"/>
        <v>50.46153846153846</v>
      </c>
      <c r="S3234" t="s">
        <v>8271</v>
      </c>
      <c r="T3234" t="s">
        <v>8318</v>
      </c>
      <c r="U3234" t="s">
        <v>8319</v>
      </c>
    </row>
    <row r="3235" spans="1:21" ht="43.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s="6">
        <f t="shared" si="250"/>
        <v>42766.471701388888</v>
      </c>
      <c r="L3235" s="6">
        <f t="shared" si="251"/>
        <v>42796.471701388888</v>
      </c>
      <c r="M3235" s="15">
        <f t="shared" si="252"/>
        <v>2017</v>
      </c>
      <c r="N3235" t="b">
        <v>0</v>
      </c>
      <c r="O3235">
        <v>61</v>
      </c>
      <c r="P3235" t="b">
        <v>1</v>
      </c>
      <c r="Q3235" s="8">
        <f t="shared" si="253"/>
        <v>1.1879999999999999</v>
      </c>
      <c r="R3235" s="10">
        <f t="shared" si="254"/>
        <v>97.377049180327873</v>
      </c>
      <c r="S3235" t="s">
        <v>8271</v>
      </c>
      <c r="T3235" t="s">
        <v>8318</v>
      </c>
      <c r="U3235" t="s">
        <v>8319</v>
      </c>
    </row>
    <row r="3236" spans="1:21" ht="43.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s="6">
        <f t="shared" si="250"/>
        <v>42734.456111111103</v>
      </c>
      <c r="L3236" s="6">
        <f t="shared" si="251"/>
        <v>42767.646527777775</v>
      </c>
      <c r="M3236" s="15">
        <f t="shared" si="252"/>
        <v>2016</v>
      </c>
      <c r="N3236" t="b">
        <v>0</v>
      </c>
      <c r="O3236">
        <v>115</v>
      </c>
      <c r="P3236" t="b">
        <v>1</v>
      </c>
      <c r="Q3236" s="8">
        <f t="shared" si="253"/>
        <v>1.0039275000000001</v>
      </c>
      <c r="R3236" s="10">
        <f t="shared" si="254"/>
        <v>34.91921739130435</v>
      </c>
      <c r="S3236" t="s">
        <v>8271</v>
      </c>
      <c r="T3236" t="s">
        <v>8318</v>
      </c>
      <c r="U3236" t="s">
        <v>8319</v>
      </c>
    </row>
    <row r="3237" spans="1:21" ht="43.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s="6">
        <f t="shared" si="250"/>
        <v>42522.014479166661</v>
      </c>
      <c r="L3237" s="6">
        <f t="shared" si="251"/>
        <v>42552.014479166661</v>
      </c>
      <c r="M3237" s="15">
        <f t="shared" si="252"/>
        <v>2016</v>
      </c>
      <c r="N3237" t="b">
        <v>1</v>
      </c>
      <c r="O3237">
        <v>181</v>
      </c>
      <c r="P3237" t="b">
        <v>1</v>
      </c>
      <c r="Q3237" s="8">
        <f t="shared" si="253"/>
        <v>1.0320666666666667</v>
      </c>
      <c r="R3237" s="10">
        <f t="shared" si="254"/>
        <v>85.530386740331494</v>
      </c>
      <c r="S3237" t="s">
        <v>8271</v>
      </c>
      <c r="T3237" t="s">
        <v>8318</v>
      </c>
      <c r="U3237" t="s">
        <v>8319</v>
      </c>
    </row>
    <row r="3238" spans="1:21" ht="43.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s="6">
        <f t="shared" si="250"/>
        <v>42702.583715277775</v>
      </c>
      <c r="L3238" s="6">
        <f t="shared" si="251"/>
        <v>42732.583715277775</v>
      </c>
      <c r="M3238" s="15">
        <f t="shared" si="252"/>
        <v>2016</v>
      </c>
      <c r="N3238" t="b">
        <v>0</v>
      </c>
      <c r="O3238">
        <v>110</v>
      </c>
      <c r="P3238" t="b">
        <v>1</v>
      </c>
      <c r="Q3238" s="8">
        <f t="shared" si="253"/>
        <v>1.006</v>
      </c>
      <c r="R3238" s="10">
        <f t="shared" si="254"/>
        <v>182.90909090909091</v>
      </c>
      <c r="S3238" t="s">
        <v>8271</v>
      </c>
      <c r="T3238" t="s">
        <v>8318</v>
      </c>
      <c r="U3238" t="s">
        <v>8319</v>
      </c>
    </row>
    <row r="3239" spans="1:21" ht="29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s="6">
        <f t="shared" si="250"/>
        <v>42252.141018518516</v>
      </c>
      <c r="L3239" s="6">
        <f t="shared" si="251"/>
        <v>42275.832638888889</v>
      </c>
      <c r="M3239" s="15">
        <f t="shared" si="252"/>
        <v>2015</v>
      </c>
      <c r="N3239" t="b">
        <v>1</v>
      </c>
      <c r="O3239">
        <v>269</v>
      </c>
      <c r="P3239" t="b">
        <v>1</v>
      </c>
      <c r="Q3239" s="8">
        <f t="shared" si="253"/>
        <v>1.0078754285714286</v>
      </c>
      <c r="R3239" s="10">
        <f t="shared" si="254"/>
        <v>131.13620817843866</v>
      </c>
      <c r="S3239" t="s">
        <v>8271</v>
      </c>
      <c r="T3239" t="s">
        <v>8318</v>
      </c>
      <c r="U3239" t="s">
        <v>8319</v>
      </c>
    </row>
    <row r="3240" spans="1:21" ht="58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s="6">
        <f t="shared" si="250"/>
        <v>42156.177060185182</v>
      </c>
      <c r="L3240" s="6">
        <f t="shared" si="251"/>
        <v>42186.177060185182</v>
      </c>
      <c r="M3240" s="15">
        <f t="shared" si="252"/>
        <v>2015</v>
      </c>
      <c r="N3240" t="b">
        <v>1</v>
      </c>
      <c r="O3240">
        <v>79</v>
      </c>
      <c r="P3240" t="b">
        <v>1</v>
      </c>
      <c r="Q3240" s="8">
        <f t="shared" si="253"/>
        <v>1.1232142857142857</v>
      </c>
      <c r="R3240" s="10">
        <f t="shared" si="254"/>
        <v>39.810126582278478</v>
      </c>
      <c r="S3240" t="s">
        <v>8271</v>
      </c>
      <c r="T3240" t="s">
        <v>8318</v>
      </c>
      <c r="U3240" t="s">
        <v>8319</v>
      </c>
    </row>
    <row r="3241" spans="1:21" ht="58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s="6">
        <f t="shared" si="250"/>
        <v>42277.755706018514</v>
      </c>
      <c r="L3241" s="6">
        <f t="shared" si="251"/>
        <v>42302.665972222218</v>
      </c>
      <c r="M3241" s="15">
        <f t="shared" si="252"/>
        <v>2015</v>
      </c>
      <c r="N3241" t="b">
        <v>1</v>
      </c>
      <c r="O3241">
        <v>104</v>
      </c>
      <c r="P3241" t="b">
        <v>1</v>
      </c>
      <c r="Q3241" s="8">
        <f t="shared" si="253"/>
        <v>1.0591914022517912</v>
      </c>
      <c r="R3241" s="10">
        <f t="shared" si="254"/>
        <v>59.701730769230764</v>
      </c>
      <c r="S3241" t="s">
        <v>8271</v>
      </c>
      <c r="T3241" t="s">
        <v>8318</v>
      </c>
      <c r="U3241" t="s">
        <v>8319</v>
      </c>
    </row>
    <row r="3242" spans="1:21" ht="58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s="6">
        <f t="shared" si="250"/>
        <v>42754.360509259255</v>
      </c>
      <c r="L3242" s="6">
        <f t="shared" si="251"/>
        <v>42782.624999999993</v>
      </c>
      <c r="M3242" s="15">
        <f t="shared" si="252"/>
        <v>2017</v>
      </c>
      <c r="N3242" t="b">
        <v>0</v>
      </c>
      <c r="O3242">
        <v>34</v>
      </c>
      <c r="P3242" t="b">
        <v>1</v>
      </c>
      <c r="Q3242" s="8">
        <f t="shared" si="253"/>
        <v>1.0056666666666667</v>
      </c>
      <c r="R3242" s="10">
        <f t="shared" si="254"/>
        <v>88.735294117647058</v>
      </c>
      <c r="S3242" t="s">
        <v>8271</v>
      </c>
      <c r="T3242" t="s">
        <v>8318</v>
      </c>
      <c r="U3242" t="s">
        <v>8319</v>
      </c>
    </row>
    <row r="3243" spans="1:21" ht="58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s="6">
        <f t="shared" si="250"/>
        <v>41892.991550925923</v>
      </c>
      <c r="L3243" s="6">
        <f t="shared" si="251"/>
        <v>41925.957638888889</v>
      </c>
      <c r="M3243" s="15">
        <f t="shared" si="252"/>
        <v>2014</v>
      </c>
      <c r="N3243" t="b">
        <v>1</v>
      </c>
      <c r="O3243">
        <v>167</v>
      </c>
      <c r="P3243" t="b">
        <v>1</v>
      </c>
      <c r="Q3243" s="8">
        <f t="shared" si="253"/>
        <v>1.1530588235294117</v>
      </c>
      <c r="R3243" s="10">
        <f t="shared" si="254"/>
        <v>58.688622754491021</v>
      </c>
      <c r="S3243" t="s">
        <v>8271</v>
      </c>
      <c r="T3243" t="s">
        <v>8318</v>
      </c>
      <c r="U3243" t="s">
        <v>8319</v>
      </c>
    </row>
    <row r="3244" spans="1:21" ht="43.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s="6">
        <f t="shared" si="250"/>
        <v>41871.422361111108</v>
      </c>
      <c r="L3244" s="6">
        <f t="shared" si="251"/>
        <v>41901.422361111108</v>
      </c>
      <c r="M3244" s="15">
        <f t="shared" si="252"/>
        <v>2014</v>
      </c>
      <c r="N3244" t="b">
        <v>1</v>
      </c>
      <c r="O3244">
        <v>183</v>
      </c>
      <c r="P3244" t="b">
        <v>1</v>
      </c>
      <c r="Q3244" s="8">
        <f t="shared" si="253"/>
        <v>1.273042</v>
      </c>
      <c r="R3244" s="10">
        <f t="shared" si="254"/>
        <v>69.56513661202186</v>
      </c>
      <c r="S3244" t="s">
        <v>8271</v>
      </c>
      <c r="T3244" t="s">
        <v>8318</v>
      </c>
      <c r="U3244" t="s">
        <v>8319</v>
      </c>
    </row>
    <row r="3245" spans="1:21" ht="43.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s="6">
        <f t="shared" si="250"/>
        <v>42261.763449074067</v>
      </c>
      <c r="L3245" s="6">
        <f t="shared" si="251"/>
        <v>42285.666666666664</v>
      </c>
      <c r="M3245" s="15">
        <f t="shared" si="252"/>
        <v>2015</v>
      </c>
      <c r="N3245" t="b">
        <v>1</v>
      </c>
      <c r="O3245">
        <v>71</v>
      </c>
      <c r="P3245" t="b">
        <v>1</v>
      </c>
      <c r="Q3245" s="8">
        <f t="shared" si="253"/>
        <v>1.028375</v>
      </c>
      <c r="R3245" s="10">
        <f t="shared" si="254"/>
        <v>115.87323943661971</v>
      </c>
      <c r="S3245" t="s">
        <v>8271</v>
      </c>
      <c r="T3245" t="s">
        <v>8318</v>
      </c>
      <c r="U3245" t="s">
        <v>8319</v>
      </c>
    </row>
    <row r="3246" spans="1:21" ht="43.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s="6">
        <f t="shared" si="250"/>
        <v>42675.360902777778</v>
      </c>
      <c r="L3246" s="6">
        <f t="shared" si="251"/>
        <v>42705.402569444443</v>
      </c>
      <c r="M3246" s="15">
        <f t="shared" si="252"/>
        <v>2016</v>
      </c>
      <c r="N3246" t="b">
        <v>0</v>
      </c>
      <c r="O3246">
        <v>69</v>
      </c>
      <c r="P3246" t="b">
        <v>1</v>
      </c>
      <c r="Q3246" s="8">
        <f t="shared" si="253"/>
        <v>1.0293749999999999</v>
      </c>
      <c r="R3246" s="10">
        <f t="shared" si="254"/>
        <v>23.869565217391305</v>
      </c>
      <c r="S3246" t="s">
        <v>8271</v>
      </c>
      <c r="T3246" t="s">
        <v>8318</v>
      </c>
      <c r="U3246" t="s">
        <v>8319</v>
      </c>
    </row>
    <row r="3247" spans="1:21" ht="43.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s="6">
        <f t="shared" si="250"/>
        <v>42135.266874999994</v>
      </c>
      <c r="L3247" s="6">
        <f t="shared" si="251"/>
        <v>42166.749999999993</v>
      </c>
      <c r="M3247" s="15">
        <f t="shared" si="252"/>
        <v>2015</v>
      </c>
      <c r="N3247" t="b">
        <v>0</v>
      </c>
      <c r="O3247">
        <v>270</v>
      </c>
      <c r="P3247" t="b">
        <v>1</v>
      </c>
      <c r="Q3247" s="8">
        <f t="shared" si="253"/>
        <v>1.043047619047619</v>
      </c>
      <c r="R3247" s="10">
        <f t="shared" si="254"/>
        <v>81.125925925925927</v>
      </c>
      <c r="S3247" t="s">
        <v>8271</v>
      </c>
      <c r="T3247" t="s">
        <v>8318</v>
      </c>
      <c r="U3247" t="s">
        <v>8319</v>
      </c>
    </row>
    <row r="3248" spans="1:21" ht="43.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s="6">
        <f t="shared" si="250"/>
        <v>42230.138888888883</v>
      </c>
      <c r="L3248" s="6">
        <f t="shared" si="251"/>
        <v>42258.832638888889</v>
      </c>
      <c r="M3248" s="15">
        <f t="shared" si="252"/>
        <v>2015</v>
      </c>
      <c r="N3248" t="b">
        <v>1</v>
      </c>
      <c r="O3248">
        <v>193</v>
      </c>
      <c r="P3248" t="b">
        <v>1</v>
      </c>
      <c r="Q3248" s="8">
        <f t="shared" si="253"/>
        <v>1.1122000000000001</v>
      </c>
      <c r="R3248" s="10">
        <f t="shared" si="254"/>
        <v>57.626943005181346</v>
      </c>
      <c r="S3248" t="s">
        <v>8271</v>
      </c>
      <c r="T3248" t="s">
        <v>8318</v>
      </c>
      <c r="U3248" t="s">
        <v>8319</v>
      </c>
    </row>
    <row r="3249" spans="1:21" ht="43.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s="6">
        <f t="shared" si="250"/>
        <v>42167.10083333333</v>
      </c>
      <c r="L3249" s="6">
        <f t="shared" si="251"/>
        <v>42197.10083333333</v>
      </c>
      <c r="M3249" s="15">
        <f t="shared" si="252"/>
        <v>2015</v>
      </c>
      <c r="N3249" t="b">
        <v>1</v>
      </c>
      <c r="O3249">
        <v>57</v>
      </c>
      <c r="P3249" t="b">
        <v>1</v>
      </c>
      <c r="Q3249" s="8">
        <f t="shared" si="253"/>
        <v>1.0586</v>
      </c>
      <c r="R3249" s="10">
        <f t="shared" si="254"/>
        <v>46.429824561403507</v>
      </c>
      <c r="S3249" t="s">
        <v>8271</v>
      </c>
      <c r="T3249" t="s">
        <v>8318</v>
      </c>
      <c r="U3249" t="s">
        <v>8319</v>
      </c>
    </row>
    <row r="3250" spans="1:21" ht="29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s="6">
        <f t="shared" si="250"/>
        <v>42068.55505787037</v>
      </c>
      <c r="L3250" s="6">
        <f t="shared" si="251"/>
        <v>42098.513391203705</v>
      </c>
      <c r="M3250" s="15">
        <f t="shared" si="252"/>
        <v>2015</v>
      </c>
      <c r="N3250" t="b">
        <v>1</v>
      </c>
      <c r="O3250">
        <v>200</v>
      </c>
      <c r="P3250" t="b">
        <v>1</v>
      </c>
      <c r="Q3250" s="8">
        <f t="shared" si="253"/>
        <v>1.0079166666666666</v>
      </c>
      <c r="R3250" s="10">
        <f t="shared" si="254"/>
        <v>60.475000000000001</v>
      </c>
      <c r="S3250" t="s">
        <v>8271</v>
      </c>
      <c r="T3250" t="s">
        <v>8318</v>
      </c>
      <c r="U3250" t="s">
        <v>8319</v>
      </c>
    </row>
    <row r="3251" spans="1:21" ht="43.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s="6">
        <f t="shared" si="250"/>
        <v>42145.413356481477</v>
      </c>
      <c r="L3251" s="6">
        <f t="shared" si="251"/>
        <v>42175.413356481477</v>
      </c>
      <c r="M3251" s="15">
        <f t="shared" si="252"/>
        <v>2015</v>
      </c>
      <c r="N3251" t="b">
        <v>1</v>
      </c>
      <c r="O3251">
        <v>88</v>
      </c>
      <c r="P3251" t="b">
        <v>1</v>
      </c>
      <c r="Q3251" s="8">
        <f t="shared" si="253"/>
        <v>1.0492727272727274</v>
      </c>
      <c r="R3251" s="10">
        <f t="shared" si="254"/>
        <v>65.579545454545453</v>
      </c>
      <c r="S3251" t="s">
        <v>8271</v>
      </c>
      <c r="T3251" t="s">
        <v>8318</v>
      </c>
      <c r="U3251" t="s">
        <v>8319</v>
      </c>
    </row>
    <row r="3252" spans="1:21" ht="58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s="6">
        <f t="shared" si="250"/>
        <v>41918.408842592587</v>
      </c>
      <c r="L3252" s="6">
        <f t="shared" si="251"/>
        <v>41948.450509259259</v>
      </c>
      <c r="M3252" s="15">
        <f t="shared" si="252"/>
        <v>2014</v>
      </c>
      <c r="N3252" t="b">
        <v>1</v>
      </c>
      <c r="O3252">
        <v>213</v>
      </c>
      <c r="P3252" t="b">
        <v>1</v>
      </c>
      <c r="Q3252" s="8">
        <f t="shared" si="253"/>
        <v>1.01552</v>
      </c>
      <c r="R3252" s="10">
        <f t="shared" si="254"/>
        <v>119.1924882629108</v>
      </c>
      <c r="S3252" t="s">
        <v>8271</v>
      </c>
      <c r="T3252" t="s">
        <v>8318</v>
      </c>
      <c r="U3252" t="s">
        <v>8319</v>
      </c>
    </row>
    <row r="3253" spans="1:21" ht="43.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s="6">
        <f t="shared" si="250"/>
        <v>42146.39775462963</v>
      </c>
      <c r="L3253" s="6">
        <f t="shared" si="251"/>
        <v>42176.39775462963</v>
      </c>
      <c r="M3253" s="15">
        <f t="shared" si="252"/>
        <v>2015</v>
      </c>
      <c r="N3253" t="b">
        <v>1</v>
      </c>
      <c r="O3253">
        <v>20</v>
      </c>
      <c r="P3253" t="b">
        <v>1</v>
      </c>
      <c r="Q3253" s="8">
        <f t="shared" si="253"/>
        <v>1.1073333333333333</v>
      </c>
      <c r="R3253" s="10">
        <f t="shared" si="254"/>
        <v>83.05</v>
      </c>
      <c r="S3253" t="s">
        <v>8271</v>
      </c>
      <c r="T3253" t="s">
        <v>8318</v>
      </c>
      <c r="U3253" t="s">
        <v>8319</v>
      </c>
    </row>
    <row r="3254" spans="1:21" ht="43.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s="6">
        <f t="shared" si="250"/>
        <v>42590.139351851853</v>
      </c>
      <c r="L3254" s="6">
        <f t="shared" si="251"/>
        <v>42620.139351851853</v>
      </c>
      <c r="M3254" s="15">
        <f t="shared" si="252"/>
        <v>2016</v>
      </c>
      <c r="N3254" t="b">
        <v>1</v>
      </c>
      <c r="O3254">
        <v>50</v>
      </c>
      <c r="P3254" t="b">
        <v>1</v>
      </c>
      <c r="Q3254" s="8">
        <f t="shared" si="253"/>
        <v>1.2782222222222221</v>
      </c>
      <c r="R3254" s="10">
        <f t="shared" si="254"/>
        <v>57.52</v>
      </c>
      <c r="S3254" t="s">
        <v>8271</v>
      </c>
      <c r="T3254" t="s">
        <v>8318</v>
      </c>
      <c r="U3254" t="s">
        <v>8319</v>
      </c>
    </row>
    <row r="3255" spans="1:21" ht="43.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s="6">
        <f t="shared" si="250"/>
        <v>42602.243379629632</v>
      </c>
      <c r="L3255" s="6">
        <f t="shared" si="251"/>
        <v>42620.822916666664</v>
      </c>
      <c r="M3255" s="15">
        <f t="shared" si="252"/>
        <v>2016</v>
      </c>
      <c r="N3255" t="b">
        <v>1</v>
      </c>
      <c r="O3255">
        <v>115</v>
      </c>
      <c r="P3255" t="b">
        <v>1</v>
      </c>
      <c r="Q3255" s="8">
        <f t="shared" si="253"/>
        <v>1.0182500000000001</v>
      </c>
      <c r="R3255" s="10">
        <f t="shared" si="254"/>
        <v>177.08695652173913</v>
      </c>
      <c r="S3255" t="s">
        <v>8271</v>
      </c>
      <c r="T3255" t="s">
        <v>8318</v>
      </c>
      <c r="U3255" t="s">
        <v>8319</v>
      </c>
    </row>
    <row r="3256" spans="1:21" ht="43.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s="6">
        <f t="shared" si="250"/>
        <v>42058.752418981479</v>
      </c>
      <c r="L3256" s="6">
        <f t="shared" si="251"/>
        <v>42088.710752314808</v>
      </c>
      <c r="M3256" s="15">
        <f t="shared" si="252"/>
        <v>2015</v>
      </c>
      <c r="N3256" t="b">
        <v>1</v>
      </c>
      <c r="O3256">
        <v>186</v>
      </c>
      <c r="P3256" t="b">
        <v>1</v>
      </c>
      <c r="Q3256" s="8">
        <f t="shared" si="253"/>
        <v>1.012576923076923</v>
      </c>
      <c r="R3256" s="10">
        <f t="shared" si="254"/>
        <v>70.771505376344081</v>
      </c>
      <c r="S3256" t="s">
        <v>8271</v>
      </c>
      <c r="T3256" t="s">
        <v>8318</v>
      </c>
      <c r="U3256" t="s">
        <v>8319</v>
      </c>
    </row>
    <row r="3257" spans="1:21" ht="58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s="6">
        <f t="shared" si="250"/>
        <v>41889.434895833328</v>
      </c>
      <c r="L3257" s="6">
        <f t="shared" si="251"/>
        <v>41919.434895833328</v>
      </c>
      <c r="M3257" s="15">
        <f t="shared" si="252"/>
        <v>2014</v>
      </c>
      <c r="N3257" t="b">
        <v>1</v>
      </c>
      <c r="O3257">
        <v>18</v>
      </c>
      <c r="P3257" t="b">
        <v>1</v>
      </c>
      <c r="Q3257" s="8">
        <f t="shared" si="253"/>
        <v>1.75</v>
      </c>
      <c r="R3257" s="10">
        <f t="shared" si="254"/>
        <v>29.166666666666668</v>
      </c>
      <c r="S3257" t="s">
        <v>8271</v>
      </c>
      <c r="T3257" t="s">
        <v>8318</v>
      </c>
      <c r="U3257" t="s">
        <v>8319</v>
      </c>
    </row>
    <row r="3258" spans="1:21" ht="43.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s="6">
        <f t="shared" si="250"/>
        <v>42144.240474537037</v>
      </c>
      <c r="L3258" s="6">
        <f t="shared" si="251"/>
        <v>42165.832638888889</v>
      </c>
      <c r="M3258" s="15">
        <f t="shared" si="252"/>
        <v>2015</v>
      </c>
      <c r="N3258" t="b">
        <v>1</v>
      </c>
      <c r="O3258">
        <v>176</v>
      </c>
      <c r="P3258" t="b">
        <v>1</v>
      </c>
      <c r="Q3258" s="8">
        <f t="shared" si="253"/>
        <v>1.2806</v>
      </c>
      <c r="R3258" s="10">
        <f t="shared" si="254"/>
        <v>72.76136363636364</v>
      </c>
      <c r="S3258" t="s">
        <v>8271</v>
      </c>
      <c r="T3258" t="s">
        <v>8318</v>
      </c>
      <c r="U3258" t="s">
        <v>8319</v>
      </c>
    </row>
    <row r="3259" spans="1:21" ht="43.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s="6">
        <f t="shared" si="250"/>
        <v>42758.226296296292</v>
      </c>
      <c r="L3259" s="6">
        <f t="shared" si="251"/>
        <v>42788.226296296292</v>
      </c>
      <c r="M3259" s="15">
        <f t="shared" si="252"/>
        <v>2017</v>
      </c>
      <c r="N3259" t="b">
        <v>0</v>
      </c>
      <c r="O3259">
        <v>41</v>
      </c>
      <c r="P3259" t="b">
        <v>1</v>
      </c>
      <c r="Q3259" s="8">
        <f t="shared" si="253"/>
        <v>1.0629949999999999</v>
      </c>
      <c r="R3259" s="10">
        <f t="shared" si="254"/>
        <v>51.853414634146333</v>
      </c>
      <c r="S3259" t="s">
        <v>8271</v>
      </c>
      <c r="T3259" t="s">
        <v>8318</v>
      </c>
      <c r="U3259" t="s">
        <v>8319</v>
      </c>
    </row>
    <row r="3260" spans="1:21" ht="43.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s="6">
        <f t="shared" si="250"/>
        <v>41982.553946759253</v>
      </c>
      <c r="L3260" s="6">
        <f t="shared" si="251"/>
        <v>42012.553946759253</v>
      </c>
      <c r="M3260" s="15">
        <f t="shared" si="252"/>
        <v>2014</v>
      </c>
      <c r="N3260" t="b">
        <v>1</v>
      </c>
      <c r="O3260">
        <v>75</v>
      </c>
      <c r="P3260" t="b">
        <v>1</v>
      </c>
      <c r="Q3260" s="8">
        <f t="shared" si="253"/>
        <v>1.052142857142857</v>
      </c>
      <c r="R3260" s="10">
        <f t="shared" si="254"/>
        <v>98.2</v>
      </c>
      <c r="S3260" t="s">
        <v>8271</v>
      </c>
      <c r="T3260" t="s">
        <v>8318</v>
      </c>
      <c r="U3260" t="s">
        <v>8319</v>
      </c>
    </row>
    <row r="3261" spans="1:21" ht="43.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s="6">
        <f t="shared" si="250"/>
        <v>42614.427604166667</v>
      </c>
      <c r="L3261" s="6">
        <f t="shared" si="251"/>
        <v>42643.832638888889</v>
      </c>
      <c r="M3261" s="15">
        <f t="shared" si="252"/>
        <v>2016</v>
      </c>
      <c r="N3261" t="b">
        <v>1</v>
      </c>
      <c r="O3261">
        <v>97</v>
      </c>
      <c r="P3261" t="b">
        <v>1</v>
      </c>
      <c r="Q3261" s="8">
        <f t="shared" si="253"/>
        <v>1.0616782608695652</v>
      </c>
      <c r="R3261" s="10">
        <f t="shared" si="254"/>
        <v>251.7381443298969</v>
      </c>
      <c r="S3261" t="s">
        <v>8271</v>
      </c>
      <c r="T3261" t="s">
        <v>8318</v>
      </c>
      <c r="U3261" t="s">
        <v>8319</v>
      </c>
    </row>
    <row r="3262" spans="1:21" ht="43.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s="6">
        <f t="shared" si="250"/>
        <v>42303.339328703696</v>
      </c>
      <c r="L3262" s="6">
        <f t="shared" si="251"/>
        <v>42338.380995370368</v>
      </c>
      <c r="M3262" s="15">
        <f t="shared" si="252"/>
        <v>2015</v>
      </c>
      <c r="N3262" t="b">
        <v>1</v>
      </c>
      <c r="O3262">
        <v>73</v>
      </c>
      <c r="P3262" t="b">
        <v>1</v>
      </c>
      <c r="Q3262" s="8">
        <f t="shared" si="253"/>
        <v>1.0924</v>
      </c>
      <c r="R3262" s="10">
        <f t="shared" si="254"/>
        <v>74.821917808219183</v>
      </c>
      <c r="S3262" t="s">
        <v>8271</v>
      </c>
      <c r="T3262" t="s">
        <v>8318</v>
      </c>
      <c r="U3262" t="s">
        <v>8319</v>
      </c>
    </row>
    <row r="3263" spans="1:21" ht="43.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s="6">
        <f t="shared" si="250"/>
        <v>42171.392083333332</v>
      </c>
      <c r="L3263" s="6">
        <f t="shared" si="251"/>
        <v>42201.392083333332</v>
      </c>
      <c r="M3263" s="15">
        <f t="shared" si="252"/>
        <v>2015</v>
      </c>
      <c r="N3263" t="b">
        <v>1</v>
      </c>
      <c r="O3263">
        <v>49</v>
      </c>
      <c r="P3263" t="b">
        <v>1</v>
      </c>
      <c r="Q3263" s="8">
        <f t="shared" si="253"/>
        <v>1.0045454545454546</v>
      </c>
      <c r="R3263" s="10">
        <f t="shared" si="254"/>
        <v>67.65306122448979</v>
      </c>
      <c r="S3263" t="s">
        <v>8271</v>
      </c>
      <c r="T3263" t="s">
        <v>8318</v>
      </c>
      <c r="U3263" t="s">
        <v>8319</v>
      </c>
    </row>
    <row r="3264" spans="1:21" ht="29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s="6">
        <f t="shared" si="250"/>
        <v>41963.982199074067</v>
      </c>
      <c r="L3264" s="6">
        <f t="shared" si="251"/>
        <v>41994.833333333336</v>
      </c>
      <c r="M3264" s="15">
        <f t="shared" si="252"/>
        <v>2014</v>
      </c>
      <c r="N3264" t="b">
        <v>1</v>
      </c>
      <c r="O3264">
        <v>134</v>
      </c>
      <c r="P3264" t="b">
        <v>1</v>
      </c>
      <c r="Q3264" s="8">
        <f t="shared" si="253"/>
        <v>1.0304098360655738</v>
      </c>
      <c r="R3264" s="10">
        <f t="shared" si="254"/>
        <v>93.81343283582089</v>
      </c>
      <c r="S3264" t="s">
        <v>8271</v>
      </c>
      <c r="T3264" t="s">
        <v>8318</v>
      </c>
      <c r="U3264" t="s">
        <v>8319</v>
      </c>
    </row>
    <row r="3265" spans="1:21" ht="29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s="6">
        <f t="shared" si="250"/>
        <v>42284.18273148148</v>
      </c>
      <c r="L3265" s="6">
        <f t="shared" si="251"/>
        <v>42307.541666666664</v>
      </c>
      <c r="M3265" s="15">
        <f t="shared" si="252"/>
        <v>2015</v>
      </c>
      <c r="N3265" t="b">
        <v>1</v>
      </c>
      <c r="O3265">
        <v>68</v>
      </c>
      <c r="P3265" t="b">
        <v>1</v>
      </c>
      <c r="Q3265" s="8">
        <f t="shared" si="253"/>
        <v>1.121664</v>
      </c>
      <c r="R3265" s="10">
        <f t="shared" si="254"/>
        <v>41.237647058823526</v>
      </c>
      <c r="S3265" t="s">
        <v>8271</v>
      </c>
      <c r="T3265" t="s">
        <v>8318</v>
      </c>
      <c r="U3265" t="s">
        <v>8319</v>
      </c>
    </row>
    <row r="3266" spans="1:21" ht="29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s="6">
        <f t="shared" si="250"/>
        <v>42016.466874999998</v>
      </c>
      <c r="L3266" s="6">
        <f t="shared" si="251"/>
        <v>42032.583333333336</v>
      </c>
      <c r="M3266" s="15">
        <f t="shared" si="252"/>
        <v>2015</v>
      </c>
      <c r="N3266" t="b">
        <v>1</v>
      </c>
      <c r="O3266">
        <v>49</v>
      </c>
      <c r="P3266" t="b">
        <v>1</v>
      </c>
      <c r="Q3266" s="8">
        <f t="shared" si="253"/>
        <v>1.03</v>
      </c>
      <c r="R3266" s="10">
        <f t="shared" si="254"/>
        <v>52.551020408163268</v>
      </c>
      <c r="S3266" t="s">
        <v>8271</v>
      </c>
      <c r="T3266" t="s">
        <v>8318</v>
      </c>
      <c r="U3266" t="s">
        <v>8319</v>
      </c>
    </row>
    <row r="3267" spans="1:21" ht="43.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s="6">
        <f t="shared" ref="K3267:K3330" si="255">(J3267/86400)+25569+(-8/24)</f>
        <v>42311.378645833327</v>
      </c>
      <c r="L3267" s="6">
        <f t="shared" ref="L3267:L3330" si="256">(I3267/86400)+25569+(-8/24)</f>
        <v>42341.374999999993</v>
      </c>
      <c r="M3267" s="15">
        <f t="shared" ref="M3267:M3330" si="257">YEAR(K3267)</f>
        <v>2015</v>
      </c>
      <c r="N3267" t="b">
        <v>1</v>
      </c>
      <c r="O3267">
        <v>63</v>
      </c>
      <c r="P3267" t="b">
        <v>1</v>
      </c>
      <c r="Q3267" s="8">
        <f t="shared" ref="Q3267:Q3330" si="258">E3267/D3267</f>
        <v>1.64</v>
      </c>
      <c r="R3267" s="10">
        <f t="shared" ref="R3267:R3330" si="259">IFERROR(E3267/O3267,0)</f>
        <v>70.285714285714292</v>
      </c>
      <c r="S3267" t="s">
        <v>8271</v>
      </c>
      <c r="T3267" t="s">
        <v>8318</v>
      </c>
      <c r="U3267" t="s">
        <v>8319</v>
      </c>
    </row>
    <row r="3268" spans="1:21" ht="43.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s="6">
        <f t="shared" si="255"/>
        <v>42136.202800925923</v>
      </c>
      <c r="L3268" s="6">
        <f t="shared" si="256"/>
        <v>42167.541666666664</v>
      </c>
      <c r="M3268" s="15">
        <f t="shared" si="257"/>
        <v>2015</v>
      </c>
      <c r="N3268" t="b">
        <v>1</v>
      </c>
      <c r="O3268">
        <v>163</v>
      </c>
      <c r="P3268" t="b">
        <v>1</v>
      </c>
      <c r="Q3268" s="8">
        <f t="shared" si="258"/>
        <v>1.3128333333333333</v>
      </c>
      <c r="R3268" s="10">
        <f t="shared" si="259"/>
        <v>48.325153374233132</v>
      </c>
      <c r="S3268" t="s">
        <v>8271</v>
      </c>
      <c r="T3268" t="s">
        <v>8318</v>
      </c>
      <c r="U3268" t="s">
        <v>8319</v>
      </c>
    </row>
    <row r="3269" spans="1:21" ht="43.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s="6">
        <f t="shared" si="255"/>
        <v>42172.424305555549</v>
      </c>
      <c r="L3269" s="6">
        <f t="shared" si="256"/>
        <v>42202.424305555549</v>
      </c>
      <c r="M3269" s="15">
        <f t="shared" si="257"/>
        <v>2015</v>
      </c>
      <c r="N3269" t="b">
        <v>1</v>
      </c>
      <c r="O3269">
        <v>288</v>
      </c>
      <c r="P3269" t="b">
        <v>1</v>
      </c>
      <c r="Q3269" s="8">
        <f t="shared" si="258"/>
        <v>1.0209999999999999</v>
      </c>
      <c r="R3269" s="10">
        <f t="shared" si="259"/>
        <v>53.177083333333336</v>
      </c>
      <c r="S3269" t="s">
        <v>8271</v>
      </c>
      <c r="T3269" t="s">
        <v>8318</v>
      </c>
      <c r="U3269" t="s">
        <v>8319</v>
      </c>
    </row>
    <row r="3270" spans="1:21" ht="43.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s="6">
        <f t="shared" si="255"/>
        <v>42590.570925925924</v>
      </c>
      <c r="L3270" s="6">
        <f t="shared" si="256"/>
        <v>42606.570925925924</v>
      </c>
      <c r="M3270" s="15">
        <f t="shared" si="257"/>
        <v>2016</v>
      </c>
      <c r="N3270" t="b">
        <v>1</v>
      </c>
      <c r="O3270">
        <v>42</v>
      </c>
      <c r="P3270" t="b">
        <v>1</v>
      </c>
      <c r="Q3270" s="8">
        <f t="shared" si="258"/>
        <v>1.28</v>
      </c>
      <c r="R3270" s="10">
        <f t="shared" si="259"/>
        <v>60.952380952380949</v>
      </c>
      <c r="S3270" t="s">
        <v>8271</v>
      </c>
      <c r="T3270" t="s">
        <v>8318</v>
      </c>
      <c r="U3270" t="s">
        <v>8319</v>
      </c>
    </row>
    <row r="3271" spans="1:21" ht="43.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s="6">
        <f t="shared" si="255"/>
        <v>42137.062465277777</v>
      </c>
      <c r="L3271" s="6">
        <f t="shared" si="256"/>
        <v>42171.124999999993</v>
      </c>
      <c r="M3271" s="15">
        <f t="shared" si="257"/>
        <v>2015</v>
      </c>
      <c r="N3271" t="b">
        <v>1</v>
      </c>
      <c r="O3271">
        <v>70</v>
      </c>
      <c r="P3271" t="b">
        <v>1</v>
      </c>
      <c r="Q3271" s="8">
        <f t="shared" si="258"/>
        <v>1.0149999999999999</v>
      </c>
      <c r="R3271" s="10">
        <f t="shared" si="259"/>
        <v>116</v>
      </c>
      <c r="S3271" t="s">
        <v>8271</v>
      </c>
      <c r="T3271" t="s">
        <v>8318</v>
      </c>
      <c r="U3271" t="s">
        <v>8319</v>
      </c>
    </row>
    <row r="3272" spans="1:21" ht="58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s="6">
        <f t="shared" si="255"/>
        <v>42167.199826388889</v>
      </c>
      <c r="L3272" s="6">
        <f t="shared" si="256"/>
        <v>42197.199826388889</v>
      </c>
      <c r="M3272" s="15">
        <f t="shared" si="257"/>
        <v>2015</v>
      </c>
      <c r="N3272" t="b">
        <v>1</v>
      </c>
      <c r="O3272">
        <v>30</v>
      </c>
      <c r="P3272" t="b">
        <v>1</v>
      </c>
      <c r="Q3272" s="8">
        <f t="shared" si="258"/>
        <v>1.0166666666666666</v>
      </c>
      <c r="R3272" s="10">
        <f t="shared" si="259"/>
        <v>61</v>
      </c>
      <c r="S3272" t="s">
        <v>8271</v>
      </c>
      <c r="T3272" t="s">
        <v>8318</v>
      </c>
      <c r="U3272" t="s">
        <v>8319</v>
      </c>
    </row>
    <row r="3273" spans="1:21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s="6">
        <f t="shared" si="255"/>
        <v>41915.10387731481</v>
      </c>
      <c r="L3273" s="6">
        <f t="shared" si="256"/>
        <v>41945.145543981482</v>
      </c>
      <c r="M3273" s="15">
        <f t="shared" si="257"/>
        <v>2014</v>
      </c>
      <c r="N3273" t="b">
        <v>1</v>
      </c>
      <c r="O3273">
        <v>51</v>
      </c>
      <c r="P3273" t="b">
        <v>1</v>
      </c>
      <c r="Q3273" s="8">
        <f t="shared" si="258"/>
        <v>1.3</v>
      </c>
      <c r="R3273" s="10">
        <f t="shared" si="259"/>
        <v>38.235294117647058</v>
      </c>
      <c r="S3273" t="s">
        <v>8271</v>
      </c>
      <c r="T3273" t="s">
        <v>8318</v>
      </c>
      <c r="U3273" t="s">
        <v>8319</v>
      </c>
    </row>
    <row r="3274" spans="1:21" ht="43.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s="6">
        <f t="shared" si="255"/>
        <v>42284.166770833333</v>
      </c>
      <c r="L3274" s="6">
        <f t="shared" si="256"/>
        <v>42314.208437499998</v>
      </c>
      <c r="M3274" s="15">
        <f t="shared" si="257"/>
        <v>2015</v>
      </c>
      <c r="N3274" t="b">
        <v>1</v>
      </c>
      <c r="O3274">
        <v>145</v>
      </c>
      <c r="P3274" t="b">
        <v>1</v>
      </c>
      <c r="Q3274" s="8">
        <f t="shared" si="258"/>
        <v>1.5443</v>
      </c>
      <c r="R3274" s="10">
        <f t="shared" si="259"/>
        <v>106.50344827586207</v>
      </c>
      <c r="S3274" t="s">
        <v>8271</v>
      </c>
      <c r="T3274" t="s">
        <v>8318</v>
      </c>
      <c r="U3274" t="s">
        <v>8319</v>
      </c>
    </row>
    <row r="3275" spans="1:21" ht="58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s="6">
        <f t="shared" si="255"/>
        <v>42611.4680787037</v>
      </c>
      <c r="L3275" s="6">
        <f t="shared" si="256"/>
        <v>42627.458333333336</v>
      </c>
      <c r="M3275" s="15">
        <f t="shared" si="257"/>
        <v>2016</v>
      </c>
      <c r="N3275" t="b">
        <v>1</v>
      </c>
      <c r="O3275">
        <v>21</v>
      </c>
      <c r="P3275" t="b">
        <v>1</v>
      </c>
      <c r="Q3275" s="8">
        <f t="shared" si="258"/>
        <v>1.0740000000000001</v>
      </c>
      <c r="R3275" s="10">
        <f t="shared" si="259"/>
        <v>204.57142857142858</v>
      </c>
      <c r="S3275" t="s">
        <v>8271</v>
      </c>
      <c r="T3275" t="s">
        <v>8318</v>
      </c>
      <c r="U3275" t="s">
        <v>8319</v>
      </c>
    </row>
    <row r="3276" spans="1:21" ht="43.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s="6">
        <f t="shared" si="255"/>
        <v>42400.371203703697</v>
      </c>
      <c r="L3276" s="6">
        <f t="shared" si="256"/>
        <v>42444.541666666664</v>
      </c>
      <c r="M3276" s="15">
        <f t="shared" si="257"/>
        <v>2016</v>
      </c>
      <c r="N3276" t="b">
        <v>1</v>
      </c>
      <c r="O3276">
        <v>286</v>
      </c>
      <c r="P3276" t="b">
        <v>1</v>
      </c>
      <c r="Q3276" s="8">
        <f t="shared" si="258"/>
        <v>1.0132258064516129</v>
      </c>
      <c r="R3276" s="10">
        <f t="shared" si="259"/>
        <v>54.912587412587413</v>
      </c>
      <c r="S3276" t="s">
        <v>8271</v>
      </c>
      <c r="T3276" t="s">
        <v>8318</v>
      </c>
      <c r="U3276" t="s">
        <v>8319</v>
      </c>
    </row>
    <row r="3277" spans="1:21" ht="43.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s="6">
        <f t="shared" si="255"/>
        <v>42017.547118055554</v>
      </c>
      <c r="L3277" s="6">
        <f t="shared" si="256"/>
        <v>42043.854166666664</v>
      </c>
      <c r="M3277" s="15">
        <f t="shared" si="257"/>
        <v>2015</v>
      </c>
      <c r="N3277" t="b">
        <v>1</v>
      </c>
      <c r="O3277">
        <v>12</v>
      </c>
      <c r="P3277" t="b">
        <v>1</v>
      </c>
      <c r="Q3277" s="8">
        <f t="shared" si="258"/>
        <v>1.0027777777777778</v>
      </c>
      <c r="R3277" s="10">
        <f t="shared" si="259"/>
        <v>150.41666666666666</v>
      </c>
      <c r="S3277" t="s">
        <v>8271</v>
      </c>
      <c r="T3277" t="s">
        <v>8318</v>
      </c>
      <c r="U3277" t="s">
        <v>8319</v>
      </c>
    </row>
    <row r="3278" spans="1:21" ht="43.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s="6">
        <f t="shared" si="255"/>
        <v>42426.616655092592</v>
      </c>
      <c r="L3278" s="6">
        <f t="shared" si="256"/>
        <v>42460.832638888889</v>
      </c>
      <c r="M3278" s="15">
        <f t="shared" si="257"/>
        <v>2016</v>
      </c>
      <c r="N3278" t="b">
        <v>1</v>
      </c>
      <c r="O3278">
        <v>100</v>
      </c>
      <c r="P3278" t="b">
        <v>1</v>
      </c>
      <c r="Q3278" s="8">
        <f t="shared" si="258"/>
        <v>1.1684444444444444</v>
      </c>
      <c r="R3278" s="10">
        <f t="shared" si="259"/>
        <v>52.58</v>
      </c>
      <c r="S3278" t="s">
        <v>8271</v>
      </c>
      <c r="T3278" t="s">
        <v>8318</v>
      </c>
      <c r="U3278" t="s">
        <v>8319</v>
      </c>
    </row>
    <row r="3279" spans="1:21" ht="58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s="6">
        <f t="shared" si="255"/>
        <v>41931.349606481475</v>
      </c>
      <c r="L3279" s="6">
        <f t="shared" si="256"/>
        <v>41961.391273148147</v>
      </c>
      <c r="M3279" s="15">
        <f t="shared" si="257"/>
        <v>2014</v>
      </c>
      <c r="N3279" t="b">
        <v>1</v>
      </c>
      <c r="O3279">
        <v>100</v>
      </c>
      <c r="P3279" t="b">
        <v>1</v>
      </c>
      <c r="Q3279" s="8">
        <f t="shared" si="258"/>
        <v>1.0860000000000001</v>
      </c>
      <c r="R3279" s="10">
        <f t="shared" si="259"/>
        <v>54.3</v>
      </c>
      <c r="S3279" t="s">
        <v>8271</v>
      </c>
      <c r="T3279" t="s">
        <v>8318</v>
      </c>
      <c r="U3279" t="s">
        <v>8319</v>
      </c>
    </row>
    <row r="3280" spans="1:21" ht="58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s="6">
        <f t="shared" si="255"/>
        <v>42124.515081018515</v>
      </c>
      <c r="L3280" s="6">
        <f t="shared" si="256"/>
        <v>42154.515081018515</v>
      </c>
      <c r="M3280" s="15">
        <f t="shared" si="257"/>
        <v>2015</v>
      </c>
      <c r="N3280" t="b">
        <v>1</v>
      </c>
      <c r="O3280">
        <v>34</v>
      </c>
      <c r="P3280" t="b">
        <v>1</v>
      </c>
      <c r="Q3280" s="8">
        <f t="shared" si="258"/>
        <v>1.034</v>
      </c>
      <c r="R3280" s="10">
        <f t="shared" si="259"/>
        <v>76.029411764705884</v>
      </c>
      <c r="S3280" t="s">
        <v>8271</v>
      </c>
      <c r="T3280" t="s">
        <v>8318</v>
      </c>
      <c r="U3280" t="s">
        <v>8319</v>
      </c>
    </row>
    <row r="3281" spans="1:21" ht="58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s="6">
        <f t="shared" si="255"/>
        <v>42430.769201388888</v>
      </c>
      <c r="L3281" s="6">
        <f t="shared" si="256"/>
        <v>42460.727534722224</v>
      </c>
      <c r="M3281" s="15">
        <f t="shared" si="257"/>
        <v>2016</v>
      </c>
      <c r="N3281" t="b">
        <v>0</v>
      </c>
      <c r="O3281">
        <v>63</v>
      </c>
      <c r="P3281" t="b">
        <v>1</v>
      </c>
      <c r="Q3281" s="8">
        <f t="shared" si="258"/>
        <v>1.1427586206896552</v>
      </c>
      <c r="R3281" s="10">
        <f t="shared" si="259"/>
        <v>105.2063492063492</v>
      </c>
      <c r="S3281" t="s">
        <v>8271</v>
      </c>
      <c r="T3281" t="s">
        <v>8318</v>
      </c>
      <c r="U3281" t="s">
        <v>8319</v>
      </c>
    </row>
    <row r="3282" spans="1:21" ht="58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s="6">
        <f t="shared" si="255"/>
        <v>42121.423587962963</v>
      </c>
      <c r="L3282" s="6">
        <f t="shared" si="256"/>
        <v>42155.874999999993</v>
      </c>
      <c r="M3282" s="15">
        <f t="shared" si="257"/>
        <v>2015</v>
      </c>
      <c r="N3282" t="b">
        <v>0</v>
      </c>
      <c r="O3282">
        <v>30</v>
      </c>
      <c r="P3282" t="b">
        <v>1</v>
      </c>
      <c r="Q3282" s="8">
        <f t="shared" si="258"/>
        <v>1.03</v>
      </c>
      <c r="R3282" s="10">
        <f t="shared" si="259"/>
        <v>68.666666666666671</v>
      </c>
      <c r="S3282" t="s">
        <v>8271</v>
      </c>
      <c r="T3282" t="s">
        <v>8318</v>
      </c>
      <c r="U3282" t="s">
        <v>8319</v>
      </c>
    </row>
    <row r="3283" spans="1:21" ht="29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s="6">
        <f t="shared" si="255"/>
        <v>42218.686400462961</v>
      </c>
      <c r="L3283" s="6">
        <f t="shared" si="256"/>
        <v>42248.686400462961</v>
      </c>
      <c r="M3283" s="15">
        <f t="shared" si="257"/>
        <v>2015</v>
      </c>
      <c r="N3283" t="b">
        <v>0</v>
      </c>
      <c r="O3283">
        <v>47</v>
      </c>
      <c r="P3283" t="b">
        <v>1</v>
      </c>
      <c r="Q3283" s="8">
        <f t="shared" si="258"/>
        <v>1.216</v>
      </c>
      <c r="R3283" s="10">
        <f t="shared" si="259"/>
        <v>129.36170212765958</v>
      </c>
      <c r="S3283" t="s">
        <v>8271</v>
      </c>
      <c r="T3283" t="s">
        <v>8318</v>
      </c>
      <c r="U3283" t="s">
        <v>8319</v>
      </c>
    </row>
    <row r="3284" spans="1:21" ht="43.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s="6">
        <f t="shared" si="255"/>
        <v>42444.860972222225</v>
      </c>
      <c r="L3284" s="6">
        <f t="shared" si="256"/>
        <v>42488.860972222225</v>
      </c>
      <c r="M3284" s="15">
        <f t="shared" si="257"/>
        <v>2016</v>
      </c>
      <c r="N3284" t="b">
        <v>0</v>
      </c>
      <c r="O3284">
        <v>237</v>
      </c>
      <c r="P3284" t="b">
        <v>1</v>
      </c>
      <c r="Q3284" s="8">
        <f t="shared" si="258"/>
        <v>1.026467741935484</v>
      </c>
      <c r="R3284" s="10">
        <f t="shared" si="259"/>
        <v>134.26371308016877</v>
      </c>
      <c r="S3284" t="s">
        <v>8271</v>
      </c>
      <c r="T3284" t="s">
        <v>8318</v>
      </c>
      <c r="U3284" t="s">
        <v>8319</v>
      </c>
    </row>
    <row r="3285" spans="1:21" ht="58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s="6">
        <f t="shared" si="255"/>
        <v>42379.410856481474</v>
      </c>
      <c r="L3285" s="6">
        <f t="shared" si="256"/>
        <v>42410.541666666664</v>
      </c>
      <c r="M3285" s="15">
        <f t="shared" si="257"/>
        <v>2016</v>
      </c>
      <c r="N3285" t="b">
        <v>0</v>
      </c>
      <c r="O3285">
        <v>47</v>
      </c>
      <c r="P3285" t="b">
        <v>1</v>
      </c>
      <c r="Q3285" s="8">
        <f t="shared" si="258"/>
        <v>1.0475000000000001</v>
      </c>
      <c r="R3285" s="10">
        <f t="shared" si="259"/>
        <v>17.829787234042552</v>
      </c>
      <c r="S3285" t="s">
        <v>8271</v>
      </c>
      <c r="T3285" t="s">
        <v>8318</v>
      </c>
      <c r="U3285" t="s">
        <v>8319</v>
      </c>
    </row>
    <row r="3286" spans="1:21" ht="43.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s="6">
        <f t="shared" si="255"/>
        <v>42380.551539351851</v>
      </c>
      <c r="L3286" s="6">
        <f t="shared" si="256"/>
        <v>42397.915972222218</v>
      </c>
      <c r="M3286" s="15">
        <f t="shared" si="257"/>
        <v>2016</v>
      </c>
      <c r="N3286" t="b">
        <v>0</v>
      </c>
      <c r="O3286">
        <v>15</v>
      </c>
      <c r="P3286" t="b">
        <v>1</v>
      </c>
      <c r="Q3286" s="8">
        <f t="shared" si="258"/>
        <v>1.016</v>
      </c>
      <c r="R3286" s="10">
        <f t="shared" si="259"/>
        <v>203.2</v>
      </c>
      <c r="S3286" t="s">
        <v>8271</v>
      </c>
      <c r="T3286" t="s">
        <v>8318</v>
      </c>
      <c r="U3286" t="s">
        <v>8319</v>
      </c>
    </row>
    <row r="3287" spans="1:21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s="6">
        <f t="shared" si="255"/>
        <v>42762.609097222223</v>
      </c>
      <c r="L3287" s="6">
        <f t="shared" si="256"/>
        <v>42793.874999999993</v>
      </c>
      <c r="M3287" s="15">
        <f t="shared" si="257"/>
        <v>2017</v>
      </c>
      <c r="N3287" t="b">
        <v>0</v>
      </c>
      <c r="O3287">
        <v>81</v>
      </c>
      <c r="P3287" t="b">
        <v>1</v>
      </c>
      <c r="Q3287" s="8">
        <f t="shared" si="258"/>
        <v>1.1210242048409682</v>
      </c>
      <c r="R3287" s="10">
        <f t="shared" si="259"/>
        <v>69.18518518518519</v>
      </c>
      <c r="S3287" t="s">
        <v>8271</v>
      </c>
      <c r="T3287" t="s">
        <v>8318</v>
      </c>
      <c r="U3287" t="s">
        <v>8319</v>
      </c>
    </row>
    <row r="3288" spans="1:21" ht="58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s="6">
        <f t="shared" si="255"/>
        <v>42567.506736111107</v>
      </c>
      <c r="L3288" s="6">
        <f t="shared" si="256"/>
        <v>42597.506736111107</v>
      </c>
      <c r="M3288" s="15">
        <f t="shared" si="257"/>
        <v>2016</v>
      </c>
      <c r="N3288" t="b">
        <v>0</v>
      </c>
      <c r="O3288">
        <v>122</v>
      </c>
      <c r="P3288" t="b">
        <v>1</v>
      </c>
      <c r="Q3288" s="8">
        <f t="shared" si="258"/>
        <v>1.0176666666666667</v>
      </c>
      <c r="R3288" s="10">
        <f t="shared" si="259"/>
        <v>125.12295081967213</v>
      </c>
      <c r="S3288" t="s">
        <v>8271</v>
      </c>
      <c r="T3288" t="s">
        <v>8318</v>
      </c>
      <c r="U3288" t="s">
        <v>8319</v>
      </c>
    </row>
    <row r="3289" spans="1:21" ht="29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s="6">
        <f t="shared" si="255"/>
        <v>42311.416990740741</v>
      </c>
      <c r="L3289" s="6">
        <f t="shared" si="256"/>
        <v>42336.416990740741</v>
      </c>
      <c r="M3289" s="15">
        <f t="shared" si="257"/>
        <v>2015</v>
      </c>
      <c r="N3289" t="b">
        <v>0</v>
      </c>
      <c r="O3289">
        <v>34</v>
      </c>
      <c r="P3289" t="b">
        <v>1</v>
      </c>
      <c r="Q3289" s="8">
        <f t="shared" si="258"/>
        <v>1</v>
      </c>
      <c r="R3289" s="10">
        <f t="shared" si="259"/>
        <v>73.529411764705884</v>
      </c>
      <c r="S3289" t="s">
        <v>8271</v>
      </c>
      <c r="T3289" t="s">
        <v>8318</v>
      </c>
      <c r="U3289" t="s">
        <v>8319</v>
      </c>
    </row>
    <row r="3290" spans="1:21" ht="58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s="6">
        <f t="shared" si="255"/>
        <v>42505.441145833327</v>
      </c>
      <c r="L3290" s="6">
        <f t="shared" si="256"/>
        <v>42541.624999999993</v>
      </c>
      <c r="M3290" s="15">
        <f t="shared" si="257"/>
        <v>2016</v>
      </c>
      <c r="N3290" t="b">
        <v>0</v>
      </c>
      <c r="O3290">
        <v>207</v>
      </c>
      <c r="P3290" t="b">
        <v>1</v>
      </c>
      <c r="Q3290" s="8">
        <f t="shared" si="258"/>
        <v>1.0026489999999999</v>
      </c>
      <c r="R3290" s="10">
        <f t="shared" si="259"/>
        <v>48.437149758454105</v>
      </c>
      <c r="S3290" t="s">
        <v>8271</v>
      </c>
      <c r="T3290" t="s">
        <v>8318</v>
      </c>
      <c r="U3290" t="s">
        <v>8319</v>
      </c>
    </row>
    <row r="3291" spans="1:21" ht="58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s="6">
        <f t="shared" si="255"/>
        <v>42758.034745370365</v>
      </c>
      <c r="L3291" s="6">
        <f t="shared" si="256"/>
        <v>42786.034745370365</v>
      </c>
      <c r="M3291" s="15">
        <f t="shared" si="257"/>
        <v>2017</v>
      </c>
      <c r="N3291" t="b">
        <v>0</v>
      </c>
      <c r="O3291">
        <v>25</v>
      </c>
      <c r="P3291" t="b">
        <v>1</v>
      </c>
      <c r="Q3291" s="8">
        <f t="shared" si="258"/>
        <v>1.3304200000000002</v>
      </c>
      <c r="R3291" s="10">
        <f t="shared" si="259"/>
        <v>26.608400000000003</v>
      </c>
      <c r="S3291" t="s">
        <v>8271</v>
      </c>
      <c r="T3291" t="s">
        <v>8318</v>
      </c>
      <c r="U3291" t="s">
        <v>8319</v>
      </c>
    </row>
    <row r="3292" spans="1:21" ht="72.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s="6">
        <f t="shared" si="255"/>
        <v>42775.181608796294</v>
      </c>
      <c r="L3292" s="6">
        <f t="shared" si="256"/>
        <v>42805.181608796294</v>
      </c>
      <c r="M3292" s="15">
        <f t="shared" si="257"/>
        <v>2017</v>
      </c>
      <c r="N3292" t="b">
        <v>0</v>
      </c>
      <c r="O3292">
        <v>72</v>
      </c>
      <c r="P3292" t="b">
        <v>1</v>
      </c>
      <c r="Q3292" s="8">
        <f t="shared" si="258"/>
        <v>1.212</v>
      </c>
      <c r="R3292" s="10">
        <f t="shared" si="259"/>
        <v>33.666666666666664</v>
      </c>
      <c r="S3292" t="s">
        <v>8271</v>
      </c>
      <c r="T3292" t="s">
        <v>8318</v>
      </c>
      <c r="U3292" t="s">
        <v>8319</v>
      </c>
    </row>
    <row r="3293" spans="1:21" ht="58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s="6">
        <f t="shared" si="255"/>
        <v>42232.369212962956</v>
      </c>
      <c r="L3293" s="6">
        <f t="shared" si="256"/>
        <v>42263.832638888889</v>
      </c>
      <c r="M3293" s="15">
        <f t="shared" si="257"/>
        <v>2015</v>
      </c>
      <c r="N3293" t="b">
        <v>0</v>
      </c>
      <c r="O3293">
        <v>14</v>
      </c>
      <c r="P3293" t="b">
        <v>1</v>
      </c>
      <c r="Q3293" s="8">
        <f t="shared" si="258"/>
        <v>1.1399999999999999</v>
      </c>
      <c r="R3293" s="10">
        <f t="shared" si="259"/>
        <v>40.714285714285715</v>
      </c>
      <c r="S3293" t="s">
        <v>8271</v>
      </c>
      <c r="T3293" t="s">
        <v>8318</v>
      </c>
      <c r="U3293" t="s">
        <v>8319</v>
      </c>
    </row>
    <row r="3294" spans="1:21" ht="43.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s="6">
        <f t="shared" si="255"/>
        <v>42282.436898148146</v>
      </c>
      <c r="L3294" s="6">
        <f t="shared" si="256"/>
        <v>42342.478564814817</v>
      </c>
      <c r="M3294" s="15">
        <f t="shared" si="257"/>
        <v>2015</v>
      </c>
      <c r="N3294" t="b">
        <v>0</v>
      </c>
      <c r="O3294">
        <v>15</v>
      </c>
      <c r="P3294" t="b">
        <v>1</v>
      </c>
      <c r="Q3294" s="8">
        <f t="shared" si="258"/>
        <v>2.8613861386138613</v>
      </c>
      <c r="R3294" s="10">
        <f t="shared" si="259"/>
        <v>19.266666666666666</v>
      </c>
      <c r="S3294" t="s">
        <v>8271</v>
      </c>
      <c r="T3294" t="s">
        <v>8318</v>
      </c>
      <c r="U3294" t="s">
        <v>8319</v>
      </c>
    </row>
    <row r="3295" spans="1:21" ht="58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s="6">
        <f t="shared" si="255"/>
        <v>42768.092037037037</v>
      </c>
      <c r="L3295" s="6">
        <f t="shared" si="256"/>
        <v>42798.092037037037</v>
      </c>
      <c r="M3295" s="15">
        <f t="shared" si="257"/>
        <v>2017</v>
      </c>
      <c r="N3295" t="b">
        <v>0</v>
      </c>
      <c r="O3295">
        <v>91</v>
      </c>
      <c r="P3295" t="b">
        <v>1</v>
      </c>
      <c r="Q3295" s="8">
        <f t="shared" si="258"/>
        <v>1.7044444444444444</v>
      </c>
      <c r="R3295" s="10">
        <f t="shared" si="259"/>
        <v>84.285714285714292</v>
      </c>
      <c r="S3295" t="s">
        <v>8271</v>
      </c>
      <c r="T3295" t="s">
        <v>8318</v>
      </c>
      <c r="U3295" t="s">
        <v>8319</v>
      </c>
    </row>
    <row r="3296" spans="1:21" ht="43.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s="6">
        <f t="shared" si="255"/>
        <v>42141.20780092592</v>
      </c>
      <c r="L3296" s="6">
        <f t="shared" si="256"/>
        <v>42171.20780092592</v>
      </c>
      <c r="M3296" s="15">
        <f t="shared" si="257"/>
        <v>2015</v>
      </c>
      <c r="N3296" t="b">
        <v>0</v>
      </c>
      <c r="O3296">
        <v>24</v>
      </c>
      <c r="P3296" t="b">
        <v>1</v>
      </c>
      <c r="Q3296" s="8">
        <f t="shared" si="258"/>
        <v>1.1833333333333333</v>
      </c>
      <c r="R3296" s="10">
        <f t="shared" si="259"/>
        <v>29.583333333333332</v>
      </c>
      <c r="S3296" t="s">
        <v>8271</v>
      </c>
      <c r="T3296" t="s">
        <v>8318</v>
      </c>
      <c r="U3296" t="s">
        <v>8319</v>
      </c>
    </row>
    <row r="3297" spans="1:21" ht="43.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s="6">
        <f t="shared" si="255"/>
        <v>42609.109131944446</v>
      </c>
      <c r="L3297" s="6">
        <f t="shared" si="256"/>
        <v>42639.109131944446</v>
      </c>
      <c r="M3297" s="15">
        <f t="shared" si="257"/>
        <v>2016</v>
      </c>
      <c r="N3297" t="b">
        <v>0</v>
      </c>
      <c r="O3297">
        <v>27</v>
      </c>
      <c r="P3297" t="b">
        <v>1</v>
      </c>
      <c r="Q3297" s="8">
        <f t="shared" si="258"/>
        <v>1.0285857142857142</v>
      </c>
      <c r="R3297" s="10">
        <f t="shared" si="259"/>
        <v>26.667037037037037</v>
      </c>
      <c r="S3297" t="s">
        <v>8271</v>
      </c>
      <c r="T3297" t="s">
        <v>8318</v>
      </c>
      <c r="U3297" t="s">
        <v>8319</v>
      </c>
    </row>
    <row r="3298" spans="1:21" ht="43.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s="6">
        <f t="shared" si="255"/>
        <v>42309.42328703704</v>
      </c>
      <c r="L3298" s="6">
        <f t="shared" si="256"/>
        <v>42330.583333333336</v>
      </c>
      <c r="M3298" s="15">
        <f t="shared" si="257"/>
        <v>2015</v>
      </c>
      <c r="N3298" t="b">
        <v>0</v>
      </c>
      <c r="O3298">
        <v>47</v>
      </c>
      <c r="P3298" t="b">
        <v>1</v>
      </c>
      <c r="Q3298" s="8">
        <f t="shared" si="258"/>
        <v>1.4406666666666668</v>
      </c>
      <c r="R3298" s="10">
        <f t="shared" si="259"/>
        <v>45.978723404255319</v>
      </c>
      <c r="S3298" t="s">
        <v>8271</v>
      </c>
      <c r="T3298" t="s">
        <v>8318</v>
      </c>
      <c r="U3298" t="s">
        <v>8319</v>
      </c>
    </row>
    <row r="3299" spans="1:21" ht="43.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s="6">
        <f t="shared" si="255"/>
        <v>42193.438148148147</v>
      </c>
      <c r="L3299" s="6">
        <f t="shared" si="256"/>
        <v>42212.624305555553</v>
      </c>
      <c r="M3299" s="15">
        <f t="shared" si="257"/>
        <v>2015</v>
      </c>
      <c r="N3299" t="b">
        <v>0</v>
      </c>
      <c r="O3299">
        <v>44</v>
      </c>
      <c r="P3299" t="b">
        <v>1</v>
      </c>
      <c r="Q3299" s="8">
        <f t="shared" si="258"/>
        <v>1.0007272727272727</v>
      </c>
      <c r="R3299" s="10">
        <f t="shared" si="259"/>
        <v>125.09090909090909</v>
      </c>
      <c r="S3299" t="s">
        <v>8271</v>
      </c>
      <c r="T3299" t="s">
        <v>8318</v>
      </c>
      <c r="U3299" t="s">
        <v>8319</v>
      </c>
    </row>
    <row r="3300" spans="1:21" ht="43.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s="6">
        <f t="shared" si="255"/>
        <v>42239.624629629623</v>
      </c>
      <c r="L3300" s="6">
        <f t="shared" si="256"/>
        <v>42259.666666666664</v>
      </c>
      <c r="M3300" s="15">
        <f t="shared" si="257"/>
        <v>2015</v>
      </c>
      <c r="N3300" t="b">
        <v>0</v>
      </c>
      <c r="O3300">
        <v>72</v>
      </c>
      <c r="P3300" t="b">
        <v>1</v>
      </c>
      <c r="Q3300" s="8">
        <f t="shared" si="258"/>
        <v>1.0173000000000001</v>
      </c>
      <c r="R3300" s="10">
        <f t="shared" si="259"/>
        <v>141.29166666666666</v>
      </c>
      <c r="S3300" t="s">
        <v>8271</v>
      </c>
      <c r="T3300" t="s">
        <v>8318</v>
      </c>
      <c r="U3300" t="s">
        <v>8319</v>
      </c>
    </row>
    <row r="3301" spans="1:21" ht="43.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s="6">
        <f t="shared" si="255"/>
        <v>42261.584062499998</v>
      </c>
      <c r="L3301" s="6">
        <f t="shared" si="256"/>
        <v>42291.584062499998</v>
      </c>
      <c r="M3301" s="15">
        <f t="shared" si="257"/>
        <v>2015</v>
      </c>
      <c r="N3301" t="b">
        <v>0</v>
      </c>
      <c r="O3301">
        <v>63</v>
      </c>
      <c r="P3301" t="b">
        <v>1</v>
      </c>
      <c r="Q3301" s="8">
        <f t="shared" si="258"/>
        <v>1.1619999999999999</v>
      </c>
      <c r="R3301" s="10">
        <f t="shared" si="259"/>
        <v>55.333333333333336</v>
      </c>
      <c r="S3301" t="s">
        <v>8271</v>
      </c>
      <c r="T3301" t="s">
        <v>8318</v>
      </c>
      <c r="U3301" t="s">
        <v>8319</v>
      </c>
    </row>
    <row r="3302" spans="1:21" ht="43.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s="6">
        <f t="shared" si="255"/>
        <v>42102.410439814812</v>
      </c>
      <c r="L3302" s="6">
        <f t="shared" si="256"/>
        <v>42123.410439814812</v>
      </c>
      <c r="M3302" s="15">
        <f t="shared" si="257"/>
        <v>2015</v>
      </c>
      <c r="N3302" t="b">
        <v>0</v>
      </c>
      <c r="O3302">
        <v>88</v>
      </c>
      <c r="P3302" t="b">
        <v>1</v>
      </c>
      <c r="Q3302" s="8">
        <f t="shared" si="258"/>
        <v>1.3616666666666666</v>
      </c>
      <c r="R3302" s="10">
        <f t="shared" si="259"/>
        <v>46.420454545454547</v>
      </c>
      <c r="S3302" t="s">
        <v>8271</v>
      </c>
      <c r="T3302" t="s">
        <v>8318</v>
      </c>
      <c r="U3302" t="s">
        <v>8319</v>
      </c>
    </row>
    <row r="3303" spans="1:21" ht="43.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s="6">
        <f t="shared" si="255"/>
        <v>42538.402499999997</v>
      </c>
      <c r="L3303" s="6">
        <f t="shared" si="256"/>
        <v>42582.957638888889</v>
      </c>
      <c r="M3303" s="15">
        <f t="shared" si="257"/>
        <v>2016</v>
      </c>
      <c r="N3303" t="b">
        <v>0</v>
      </c>
      <c r="O3303">
        <v>70</v>
      </c>
      <c r="P3303" t="b">
        <v>1</v>
      </c>
      <c r="Q3303" s="8">
        <f t="shared" si="258"/>
        <v>1.3346666666666667</v>
      </c>
      <c r="R3303" s="10">
        <f t="shared" si="259"/>
        <v>57.2</v>
      </c>
      <c r="S3303" t="s">
        <v>8271</v>
      </c>
      <c r="T3303" t="s">
        <v>8318</v>
      </c>
      <c r="U3303" t="s">
        <v>8319</v>
      </c>
    </row>
    <row r="3304" spans="1:21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s="6">
        <f t="shared" si="255"/>
        <v>42681.018240740734</v>
      </c>
      <c r="L3304" s="6">
        <f t="shared" si="256"/>
        <v>42711.018240740734</v>
      </c>
      <c r="M3304" s="15">
        <f t="shared" si="257"/>
        <v>2016</v>
      </c>
      <c r="N3304" t="b">
        <v>0</v>
      </c>
      <c r="O3304">
        <v>50</v>
      </c>
      <c r="P3304" t="b">
        <v>1</v>
      </c>
      <c r="Q3304" s="8">
        <f t="shared" si="258"/>
        <v>1.0339285714285715</v>
      </c>
      <c r="R3304" s="10">
        <f t="shared" si="259"/>
        <v>173.7</v>
      </c>
      <c r="S3304" t="s">
        <v>8271</v>
      </c>
      <c r="T3304" t="s">
        <v>8318</v>
      </c>
      <c r="U3304" t="s">
        <v>8319</v>
      </c>
    </row>
    <row r="3305" spans="1:21" ht="43.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s="6">
        <f t="shared" si="255"/>
        <v>42056.318101851844</v>
      </c>
      <c r="L3305" s="6">
        <f t="shared" si="256"/>
        <v>42091.276435185187</v>
      </c>
      <c r="M3305" s="15">
        <f t="shared" si="257"/>
        <v>2015</v>
      </c>
      <c r="N3305" t="b">
        <v>0</v>
      </c>
      <c r="O3305">
        <v>35</v>
      </c>
      <c r="P3305" t="b">
        <v>1</v>
      </c>
      <c r="Q3305" s="8">
        <f t="shared" si="258"/>
        <v>1.1588888888888889</v>
      </c>
      <c r="R3305" s="10">
        <f t="shared" si="259"/>
        <v>59.6</v>
      </c>
      <c r="S3305" t="s">
        <v>8271</v>
      </c>
      <c r="T3305" t="s">
        <v>8318</v>
      </c>
      <c r="U3305" t="s">
        <v>8319</v>
      </c>
    </row>
    <row r="3306" spans="1:21" ht="43.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s="6">
        <f t="shared" si="255"/>
        <v>42696.29111111111</v>
      </c>
      <c r="L3306" s="6">
        <f t="shared" si="256"/>
        <v>42726.29111111111</v>
      </c>
      <c r="M3306" s="15">
        <f t="shared" si="257"/>
        <v>2016</v>
      </c>
      <c r="N3306" t="b">
        <v>0</v>
      </c>
      <c r="O3306">
        <v>175</v>
      </c>
      <c r="P3306" t="b">
        <v>1</v>
      </c>
      <c r="Q3306" s="8">
        <f t="shared" si="258"/>
        <v>1.0451666666666666</v>
      </c>
      <c r="R3306" s="10">
        <f t="shared" si="259"/>
        <v>89.585714285714289</v>
      </c>
      <c r="S3306" t="s">
        <v>8271</v>
      </c>
      <c r="T3306" t="s">
        <v>8318</v>
      </c>
      <c r="U3306" t="s">
        <v>8319</v>
      </c>
    </row>
    <row r="3307" spans="1:21" ht="43.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s="6">
        <f t="shared" si="255"/>
        <v>42186.522546296292</v>
      </c>
      <c r="L3307" s="6">
        <f t="shared" si="256"/>
        <v>42216.522546296292</v>
      </c>
      <c r="M3307" s="15">
        <f t="shared" si="257"/>
        <v>2015</v>
      </c>
      <c r="N3307" t="b">
        <v>0</v>
      </c>
      <c r="O3307">
        <v>20</v>
      </c>
      <c r="P3307" t="b">
        <v>1</v>
      </c>
      <c r="Q3307" s="8">
        <f t="shared" si="258"/>
        <v>1.0202500000000001</v>
      </c>
      <c r="R3307" s="10">
        <f t="shared" si="259"/>
        <v>204.05</v>
      </c>
      <c r="S3307" t="s">
        <v>8271</v>
      </c>
      <c r="T3307" t="s">
        <v>8318</v>
      </c>
      <c r="U3307" t="s">
        <v>8319</v>
      </c>
    </row>
    <row r="3308" spans="1:21" ht="58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s="6">
        <f t="shared" si="255"/>
        <v>42492.885902777773</v>
      </c>
      <c r="L3308" s="6">
        <f t="shared" si="256"/>
        <v>42530.791666666664</v>
      </c>
      <c r="M3308" s="15">
        <f t="shared" si="257"/>
        <v>2016</v>
      </c>
      <c r="N3308" t="b">
        <v>0</v>
      </c>
      <c r="O3308">
        <v>54</v>
      </c>
      <c r="P3308" t="b">
        <v>1</v>
      </c>
      <c r="Q3308" s="8">
        <f t="shared" si="258"/>
        <v>1.7533333333333334</v>
      </c>
      <c r="R3308" s="10">
        <f t="shared" si="259"/>
        <v>48.703703703703702</v>
      </c>
      <c r="S3308" t="s">
        <v>8271</v>
      </c>
      <c r="T3308" t="s">
        <v>8318</v>
      </c>
      <c r="U3308" t="s">
        <v>8319</v>
      </c>
    </row>
    <row r="3309" spans="1:21" ht="43.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s="6">
        <f t="shared" si="255"/>
        <v>42474.723831018513</v>
      </c>
      <c r="L3309" s="6">
        <f t="shared" si="256"/>
        <v>42504.723831018513</v>
      </c>
      <c r="M3309" s="15">
        <f t="shared" si="257"/>
        <v>2016</v>
      </c>
      <c r="N3309" t="b">
        <v>0</v>
      </c>
      <c r="O3309">
        <v>20</v>
      </c>
      <c r="P3309" t="b">
        <v>1</v>
      </c>
      <c r="Q3309" s="8">
        <f t="shared" si="258"/>
        <v>1.0668</v>
      </c>
      <c r="R3309" s="10">
        <f t="shared" si="259"/>
        <v>53.339999999999996</v>
      </c>
      <c r="S3309" t="s">
        <v>8271</v>
      </c>
      <c r="T3309" t="s">
        <v>8318</v>
      </c>
      <c r="U3309" t="s">
        <v>8319</v>
      </c>
    </row>
    <row r="3310" spans="1:21" ht="43.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s="6">
        <f t="shared" si="255"/>
        <v>42452.543576388889</v>
      </c>
      <c r="L3310" s="6">
        <f t="shared" si="256"/>
        <v>42473.543576388889</v>
      </c>
      <c r="M3310" s="15">
        <f t="shared" si="257"/>
        <v>2016</v>
      </c>
      <c r="N3310" t="b">
        <v>0</v>
      </c>
      <c r="O3310">
        <v>57</v>
      </c>
      <c r="P3310" t="b">
        <v>1</v>
      </c>
      <c r="Q3310" s="8">
        <f t="shared" si="258"/>
        <v>1.2228571428571429</v>
      </c>
      <c r="R3310" s="10">
        <f t="shared" si="259"/>
        <v>75.087719298245617</v>
      </c>
      <c r="S3310" t="s">
        <v>8271</v>
      </c>
      <c r="T3310" t="s">
        <v>8318</v>
      </c>
      <c r="U3310" t="s">
        <v>8319</v>
      </c>
    </row>
    <row r="3311" spans="1:21" ht="29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s="6">
        <f t="shared" si="255"/>
        <v>42628.316874999997</v>
      </c>
      <c r="L3311" s="6">
        <f t="shared" si="256"/>
        <v>42659.316874999997</v>
      </c>
      <c r="M3311" s="15">
        <f t="shared" si="257"/>
        <v>2016</v>
      </c>
      <c r="N3311" t="b">
        <v>0</v>
      </c>
      <c r="O3311">
        <v>31</v>
      </c>
      <c r="P3311" t="b">
        <v>1</v>
      </c>
      <c r="Q3311" s="8">
        <f t="shared" si="258"/>
        <v>1.5942857142857143</v>
      </c>
      <c r="R3311" s="10">
        <f t="shared" si="259"/>
        <v>18</v>
      </c>
      <c r="S3311" t="s">
        <v>8271</v>
      </c>
      <c r="T3311" t="s">
        <v>8318</v>
      </c>
      <c r="U3311" t="s">
        <v>8319</v>
      </c>
    </row>
    <row r="3312" spans="1:21" ht="29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s="6">
        <f t="shared" si="255"/>
        <v>42253.595196759255</v>
      </c>
      <c r="L3312" s="6">
        <f t="shared" si="256"/>
        <v>42283.595196759255</v>
      </c>
      <c r="M3312" s="15">
        <f t="shared" si="257"/>
        <v>2015</v>
      </c>
      <c r="N3312" t="b">
        <v>0</v>
      </c>
      <c r="O3312">
        <v>31</v>
      </c>
      <c r="P3312" t="b">
        <v>1</v>
      </c>
      <c r="Q3312" s="8">
        <f t="shared" si="258"/>
        <v>1.0007692307692309</v>
      </c>
      <c r="R3312" s="10">
        <f t="shared" si="259"/>
        <v>209.83870967741936</v>
      </c>
      <c r="S3312" t="s">
        <v>8271</v>
      </c>
      <c r="T3312" t="s">
        <v>8318</v>
      </c>
      <c r="U3312" t="s">
        <v>8319</v>
      </c>
    </row>
    <row r="3313" spans="1:21" ht="43.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s="6">
        <f t="shared" si="255"/>
        <v>42263.958449074074</v>
      </c>
      <c r="L3313" s="6">
        <f t="shared" si="256"/>
        <v>42293.958449074074</v>
      </c>
      <c r="M3313" s="15">
        <f t="shared" si="257"/>
        <v>2015</v>
      </c>
      <c r="N3313" t="b">
        <v>0</v>
      </c>
      <c r="O3313">
        <v>45</v>
      </c>
      <c r="P3313" t="b">
        <v>1</v>
      </c>
      <c r="Q3313" s="8">
        <f t="shared" si="258"/>
        <v>1.0984</v>
      </c>
      <c r="R3313" s="10">
        <f t="shared" si="259"/>
        <v>61.022222222222226</v>
      </c>
      <c r="S3313" t="s">
        <v>8271</v>
      </c>
      <c r="T3313" t="s">
        <v>8318</v>
      </c>
      <c r="U3313" t="s">
        <v>8319</v>
      </c>
    </row>
    <row r="3314" spans="1:21" ht="43.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s="6">
        <f t="shared" si="255"/>
        <v>42664.476226851846</v>
      </c>
      <c r="L3314" s="6">
        <f t="shared" si="256"/>
        <v>42685.583333333336</v>
      </c>
      <c r="M3314" s="15">
        <f t="shared" si="257"/>
        <v>2016</v>
      </c>
      <c r="N3314" t="b">
        <v>0</v>
      </c>
      <c r="O3314">
        <v>41</v>
      </c>
      <c r="P3314" t="b">
        <v>1</v>
      </c>
      <c r="Q3314" s="8">
        <f t="shared" si="258"/>
        <v>1.0004</v>
      </c>
      <c r="R3314" s="10">
        <f t="shared" si="259"/>
        <v>61</v>
      </c>
      <c r="S3314" t="s">
        <v>8271</v>
      </c>
      <c r="T3314" t="s">
        <v>8318</v>
      </c>
      <c r="U3314" t="s">
        <v>8319</v>
      </c>
    </row>
    <row r="3315" spans="1:21" ht="43.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s="6">
        <f t="shared" si="255"/>
        <v>42381.911076388882</v>
      </c>
      <c r="L3315" s="6">
        <f t="shared" si="256"/>
        <v>42395.708333333336</v>
      </c>
      <c r="M3315" s="15">
        <f t="shared" si="257"/>
        <v>2016</v>
      </c>
      <c r="N3315" t="b">
        <v>0</v>
      </c>
      <c r="O3315">
        <v>29</v>
      </c>
      <c r="P3315" t="b">
        <v>1</v>
      </c>
      <c r="Q3315" s="8">
        <f t="shared" si="258"/>
        <v>1.1605000000000001</v>
      </c>
      <c r="R3315" s="10">
        <f t="shared" si="259"/>
        <v>80.034482758620683</v>
      </c>
      <c r="S3315" t="s">
        <v>8271</v>
      </c>
      <c r="T3315" t="s">
        <v>8318</v>
      </c>
      <c r="U3315" t="s">
        <v>8319</v>
      </c>
    </row>
    <row r="3316" spans="1:21" ht="43.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s="6">
        <f t="shared" si="255"/>
        <v>42104.934155092589</v>
      </c>
      <c r="L3316" s="6">
        <f t="shared" si="256"/>
        <v>42132.503472222219</v>
      </c>
      <c r="M3316" s="15">
        <f t="shared" si="257"/>
        <v>2015</v>
      </c>
      <c r="N3316" t="b">
        <v>0</v>
      </c>
      <c r="O3316">
        <v>58</v>
      </c>
      <c r="P3316" t="b">
        <v>1</v>
      </c>
      <c r="Q3316" s="8">
        <f t="shared" si="258"/>
        <v>2.1074999999999999</v>
      </c>
      <c r="R3316" s="10">
        <f t="shared" si="259"/>
        <v>29.068965517241381</v>
      </c>
      <c r="S3316" t="s">
        <v>8271</v>
      </c>
      <c r="T3316" t="s">
        <v>8318</v>
      </c>
      <c r="U3316" t="s">
        <v>8319</v>
      </c>
    </row>
    <row r="3317" spans="1:21" ht="43.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s="6">
        <f t="shared" si="255"/>
        <v>42465.97038194444</v>
      </c>
      <c r="L3317" s="6">
        <f t="shared" si="256"/>
        <v>42495.97038194444</v>
      </c>
      <c r="M3317" s="15">
        <f t="shared" si="257"/>
        <v>2016</v>
      </c>
      <c r="N3317" t="b">
        <v>0</v>
      </c>
      <c r="O3317">
        <v>89</v>
      </c>
      <c r="P3317" t="b">
        <v>1</v>
      </c>
      <c r="Q3317" s="8">
        <f t="shared" si="258"/>
        <v>1.1000000000000001</v>
      </c>
      <c r="R3317" s="10">
        <f t="shared" si="259"/>
        <v>49.438202247191015</v>
      </c>
      <c r="S3317" t="s">
        <v>8271</v>
      </c>
      <c r="T3317" t="s">
        <v>8318</v>
      </c>
      <c r="U3317" t="s">
        <v>8319</v>
      </c>
    </row>
    <row r="3318" spans="1:21" ht="72.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s="6">
        <f t="shared" si="255"/>
        <v>41826.537905092591</v>
      </c>
      <c r="L3318" s="6">
        <f t="shared" si="256"/>
        <v>41859.245833333327</v>
      </c>
      <c r="M3318" s="15">
        <f t="shared" si="257"/>
        <v>2014</v>
      </c>
      <c r="N3318" t="b">
        <v>0</v>
      </c>
      <c r="O3318">
        <v>125</v>
      </c>
      <c r="P3318" t="b">
        <v>1</v>
      </c>
      <c r="Q3318" s="8">
        <f t="shared" si="258"/>
        <v>1.0008673425918038</v>
      </c>
      <c r="R3318" s="10">
        <f t="shared" si="259"/>
        <v>93.977440000000001</v>
      </c>
      <c r="S3318" t="s">
        <v>8271</v>
      </c>
      <c r="T3318" t="s">
        <v>8318</v>
      </c>
      <c r="U3318" t="s">
        <v>8319</v>
      </c>
    </row>
    <row r="3319" spans="1:21" ht="43.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s="6">
        <f t="shared" si="255"/>
        <v>42498.706296296295</v>
      </c>
      <c r="L3319" s="6">
        <f t="shared" si="256"/>
        <v>42528.706296296295</v>
      </c>
      <c r="M3319" s="15">
        <f t="shared" si="257"/>
        <v>2016</v>
      </c>
      <c r="N3319" t="b">
        <v>0</v>
      </c>
      <c r="O3319">
        <v>18</v>
      </c>
      <c r="P3319" t="b">
        <v>1</v>
      </c>
      <c r="Q3319" s="8">
        <f t="shared" si="258"/>
        <v>1.0619047619047619</v>
      </c>
      <c r="R3319" s="10">
        <f t="shared" si="259"/>
        <v>61.944444444444443</v>
      </c>
      <c r="S3319" t="s">
        <v>8271</v>
      </c>
      <c r="T3319" t="s">
        <v>8318</v>
      </c>
      <c r="U3319" t="s">
        <v>8319</v>
      </c>
    </row>
    <row r="3320" spans="1:21" ht="29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s="6">
        <f t="shared" si="255"/>
        <v>42430.968668981477</v>
      </c>
      <c r="L3320" s="6">
        <f t="shared" si="256"/>
        <v>42470.770833333336</v>
      </c>
      <c r="M3320" s="15">
        <f t="shared" si="257"/>
        <v>2016</v>
      </c>
      <c r="N3320" t="b">
        <v>0</v>
      </c>
      <c r="O3320">
        <v>32</v>
      </c>
      <c r="P3320" t="b">
        <v>1</v>
      </c>
      <c r="Q3320" s="8">
        <f t="shared" si="258"/>
        <v>1.256</v>
      </c>
      <c r="R3320" s="10">
        <f t="shared" si="259"/>
        <v>78.5</v>
      </c>
      <c r="S3320" t="s">
        <v>8271</v>
      </c>
      <c r="T3320" t="s">
        <v>8318</v>
      </c>
      <c r="U3320" t="s">
        <v>8319</v>
      </c>
    </row>
    <row r="3321" spans="1:21" ht="58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s="6">
        <f t="shared" si="255"/>
        <v>41990.252152777779</v>
      </c>
      <c r="L3321" s="6">
        <f t="shared" si="256"/>
        <v>42035.252152777779</v>
      </c>
      <c r="M3321" s="15">
        <f t="shared" si="257"/>
        <v>2014</v>
      </c>
      <c r="N3321" t="b">
        <v>0</v>
      </c>
      <c r="O3321">
        <v>16</v>
      </c>
      <c r="P3321" t="b">
        <v>1</v>
      </c>
      <c r="Q3321" s="8">
        <f t="shared" si="258"/>
        <v>1.08</v>
      </c>
      <c r="R3321" s="10">
        <f t="shared" si="259"/>
        <v>33.75</v>
      </c>
      <c r="S3321" t="s">
        <v>8271</v>
      </c>
      <c r="T3321" t="s">
        <v>8318</v>
      </c>
      <c r="U3321" t="s">
        <v>8319</v>
      </c>
    </row>
    <row r="3322" spans="1:21" ht="43.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s="6">
        <f t="shared" si="255"/>
        <v>42512.712465277778</v>
      </c>
      <c r="L3322" s="6">
        <f t="shared" si="256"/>
        <v>42542.712465277778</v>
      </c>
      <c r="M3322" s="15">
        <f t="shared" si="257"/>
        <v>2016</v>
      </c>
      <c r="N3322" t="b">
        <v>0</v>
      </c>
      <c r="O3322">
        <v>38</v>
      </c>
      <c r="P3322" t="b">
        <v>1</v>
      </c>
      <c r="Q3322" s="8">
        <f t="shared" si="258"/>
        <v>1.01</v>
      </c>
      <c r="R3322" s="10">
        <f t="shared" si="259"/>
        <v>66.44736842105263</v>
      </c>
      <c r="S3322" t="s">
        <v>8271</v>
      </c>
      <c r="T3322" t="s">
        <v>8318</v>
      </c>
      <c r="U3322" t="s">
        <v>8319</v>
      </c>
    </row>
    <row r="3323" spans="1:21" ht="58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s="6">
        <f t="shared" si="255"/>
        <v>41913.766956018517</v>
      </c>
      <c r="L3323" s="6">
        <f t="shared" si="256"/>
        <v>41927.832638888889</v>
      </c>
      <c r="M3323" s="15">
        <f t="shared" si="257"/>
        <v>2014</v>
      </c>
      <c r="N3323" t="b">
        <v>0</v>
      </c>
      <c r="O3323">
        <v>15</v>
      </c>
      <c r="P3323" t="b">
        <v>1</v>
      </c>
      <c r="Q3323" s="8">
        <f t="shared" si="258"/>
        <v>1.0740000000000001</v>
      </c>
      <c r="R3323" s="10">
        <f t="shared" si="259"/>
        <v>35.799999999999997</v>
      </c>
      <c r="S3323" t="s">
        <v>8271</v>
      </c>
      <c r="T3323" t="s">
        <v>8318</v>
      </c>
      <c r="U3323" t="s">
        <v>8319</v>
      </c>
    </row>
    <row r="3324" spans="1:21" ht="43.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s="6">
        <f t="shared" si="255"/>
        <v>42520.677037037036</v>
      </c>
      <c r="L3324" s="6">
        <f t="shared" si="256"/>
        <v>42542.829861111109</v>
      </c>
      <c r="M3324" s="15">
        <f t="shared" si="257"/>
        <v>2016</v>
      </c>
      <c r="N3324" t="b">
        <v>0</v>
      </c>
      <c r="O3324">
        <v>23</v>
      </c>
      <c r="P3324" t="b">
        <v>1</v>
      </c>
      <c r="Q3324" s="8">
        <f t="shared" si="258"/>
        <v>1.0151515151515151</v>
      </c>
      <c r="R3324" s="10">
        <f t="shared" si="259"/>
        <v>145.65217391304347</v>
      </c>
      <c r="S3324" t="s">
        <v>8271</v>
      </c>
      <c r="T3324" t="s">
        <v>8318</v>
      </c>
      <c r="U3324" t="s">
        <v>8319</v>
      </c>
    </row>
    <row r="3325" spans="1:21" ht="43.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s="6">
        <f t="shared" si="255"/>
        <v>42608.032499999994</v>
      </c>
      <c r="L3325" s="6">
        <f t="shared" si="256"/>
        <v>42638.032499999994</v>
      </c>
      <c r="M3325" s="15">
        <f t="shared" si="257"/>
        <v>2016</v>
      </c>
      <c r="N3325" t="b">
        <v>0</v>
      </c>
      <c r="O3325">
        <v>49</v>
      </c>
      <c r="P3325" t="b">
        <v>1</v>
      </c>
      <c r="Q3325" s="8">
        <f t="shared" si="258"/>
        <v>1.2589999999999999</v>
      </c>
      <c r="R3325" s="10">
        <f t="shared" si="259"/>
        <v>25.693877551020407</v>
      </c>
      <c r="S3325" t="s">
        <v>8271</v>
      </c>
      <c r="T3325" t="s">
        <v>8318</v>
      </c>
      <c r="U3325" t="s">
        <v>8319</v>
      </c>
    </row>
    <row r="3326" spans="1:21" ht="43.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s="6">
        <f t="shared" si="255"/>
        <v>42512.249884259254</v>
      </c>
      <c r="L3326" s="6">
        <f t="shared" si="256"/>
        <v>42526.249884259254</v>
      </c>
      <c r="M3326" s="15">
        <f t="shared" si="257"/>
        <v>2016</v>
      </c>
      <c r="N3326" t="b">
        <v>0</v>
      </c>
      <c r="O3326">
        <v>10</v>
      </c>
      <c r="P3326" t="b">
        <v>1</v>
      </c>
      <c r="Q3326" s="8">
        <f t="shared" si="258"/>
        <v>1.0166666666666666</v>
      </c>
      <c r="R3326" s="10">
        <f t="shared" si="259"/>
        <v>152.5</v>
      </c>
      <c r="S3326" t="s">
        <v>8271</v>
      </c>
      <c r="T3326" t="s">
        <v>8318</v>
      </c>
      <c r="U3326" t="s">
        <v>8319</v>
      </c>
    </row>
    <row r="3327" spans="1:21" ht="43.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s="6">
        <f t="shared" si="255"/>
        <v>42064.452280092592</v>
      </c>
      <c r="L3327" s="6">
        <f t="shared" si="256"/>
        <v>42099.410613425927</v>
      </c>
      <c r="M3327" s="15">
        <f t="shared" si="257"/>
        <v>2015</v>
      </c>
      <c r="N3327" t="b">
        <v>0</v>
      </c>
      <c r="O3327">
        <v>15</v>
      </c>
      <c r="P3327" t="b">
        <v>1</v>
      </c>
      <c r="Q3327" s="8">
        <f t="shared" si="258"/>
        <v>1.125</v>
      </c>
      <c r="R3327" s="10">
        <f t="shared" si="259"/>
        <v>30</v>
      </c>
      <c r="S3327" t="s">
        <v>8271</v>
      </c>
      <c r="T3327" t="s">
        <v>8318</v>
      </c>
      <c r="U3327" t="s">
        <v>8319</v>
      </c>
    </row>
    <row r="3328" spans="1:21" ht="43.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s="6">
        <f t="shared" si="255"/>
        <v>42041.380844907406</v>
      </c>
      <c r="L3328" s="6">
        <f t="shared" si="256"/>
        <v>42071.339178240734</v>
      </c>
      <c r="M3328" s="15">
        <f t="shared" si="257"/>
        <v>2015</v>
      </c>
      <c r="N3328" t="b">
        <v>0</v>
      </c>
      <c r="O3328">
        <v>57</v>
      </c>
      <c r="P3328" t="b">
        <v>1</v>
      </c>
      <c r="Q3328" s="8">
        <f t="shared" si="258"/>
        <v>1.0137499999999999</v>
      </c>
      <c r="R3328" s="10">
        <f t="shared" si="259"/>
        <v>142.28070175438597</v>
      </c>
      <c r="S3328" t="s">
        <v>8271</v>
      </c>
      <c r="T3328" t="s">
        <v>8318</v>
      </c>
      <c r="U3328" t="s">
        <v>8319</v>
      </c>
    </row>
    <row r="3329" spans="1:21" ht="43.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s="6">
        <f t="shared" si="255"/>
        <v>42468.041273148141</v>
      </c>
      <c r="L3329" s="6">
        <f t="shared" si="256"/>
        <v>42498.041273148141</v>
      </c>
      <c r="M3329" s="15">
        <f t="shared" si="257"/>
        <v>2016</v>
      </c>
      <c r="N3329" t="b">
        <v>0</v>
      </c>
      <c r="O3329">
        <v>33</v>
      </c>
      <c r="P3329" t="b">
        <v>1</v>
      </c>
      <c r="Q3329" s="8">
        <f t="shared" si="258"/>
        <v>1.0125</v>
      </c>
      <c r="R3329" s="10">
        <f t="shared" si="259"/>
        <v>24.545454545454547</v>
      </c>
      <c r="S3329" t="s">
        <v>8271</v>
      </c>
      <c r="T3329" t="s">
        <v>8318</v>
      </c>
      <c r="U3329" t="s">
        <v>8319</v>
      </c>
    </row>
    <row r="3330" spans="1:21" ht="43.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s="6">
        <f t="shared" si="255"/>
        <v>41822.241701388884</v>
      </c>
      <c r="L3330" s="6">
        <f t="shared" si="256"/>
        <v>41824.708333333328</v>
      </c>
      <c r="M3330" s="15">
        <f t="shared" si="257"/>
        <v>2014</v>
      </c>
      <c r="N3330" t="b">
        <v>0</v>
      </c>
      <c r="O3330">
        <v>9</v>
      </c>
      <c r="P3330" t="b">
        <v>1</v>
      </c>
      <c r="Q3330" s="8">
        <f t="shared" si="258"/>
        <v>1.4638888888888888</v>
      </c>
      <c r="R3330" s="10">
        <f t="shared" si="259"/>
        <v>292.77777777777777</v>
      </c>
      <c r="S3330" t="s">
        <v>8271</v>
      </c>
      <c r="T3330" t="s">
        <v>8318</v>
      </c>
      <c r="U3330" t="s">
        <v>8319</v>
      </c>
    </row>
    <row r="3331" spans="1:21" ht="43.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s="6">
        <f t="shared" ref="K3331:K3394" si="260">(J3331/86400)+25569+(-8/24)</f>
        <v>41836.989675925921</v>
      </c>
      <c r="L3331" s="6">
        <f t="shared" ref="L3331:L3394" si="261">(I3331/86400)+25569+(-8/24)</f>
        <v>41847.625</v>
      </c>
      <c r="M3331" s="15">
        <f t="shared" ref="M3331:M3394" si="262">YEAR(K3331)</f>
        <v>2014</v>
      </c>
      <c r="N3331" t="b">
        <v>0</v>
      </c>
      <c r="O3331">
        <v>26</v>
      </c>
      <c r="P3331" t="b">
        <v>1</v>
      </c>
      <c r="Q3331" s="8">
        <f t="shared" ref="Q3331:Q3394" si="263">E3331/D3331</f>
        <v>1.1679999999999999</v>
      </c>
      <c r="R3331" s="10">
        <f t="shared" ref="R3331:R3394" si="264">IFERROR(E3331/O3331,0)</f>
        <v>44.92307692307692</v>
      </c>
      <c r="S3331" t="s">
        <v>8271</v>
      </c>
      <c r="T3331" t="s">
        <v>8318</v>
      </c>
      <c r="U3331" t="s">
        <v>8319</v>
      </c>
    </row>
    <row r="3332" spans="1:21" ht="43.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s="6">
        <f t="shared" si="260"/>
        <v>42065.554027777776</v>
      </c>
      <c r="L3332" s="6">
        <f t="shared" si="261"/>
        <v>42095.512361111112</v>
      </c>
      <c r="M3332" s="15">
        <f t="shared" si="262"/>
        <v>2015</v>
      </c>
      <c r="N3332" t="b">
        <v>0</v>
      </c>
      <c r="O3332">
        <v>69</v>
      </c>
      <c r="P3332" t="b">
        <v>1</v>
      </c>
      <c r="Q3332" s="8">
        <f t="shared" si="263"/>
        <v>1.0626666666666666</v>
      </c>
      <c r="R3332" s="10">
        <f t="shared" si="264"/>
        <v>23.10144927536232</v>
      </c>
      <c r="S3332" t="s">
        <v>8271</v>
      </c>
      <c r="T3332" t="s">
        <v>8318</v>
      </c>
      <c r="U3332" t="s">
        <v>8319</v>
      </c>
    </row>
    <row r="3333" spans="1:21" ht="43.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s="6">
        <f t="shared" si="260"/>
        <v>42248.36442129629</v>
      </c>
      <c r="L3333" s="6">
        <f t="shared" si="261"/>
        <v>42283.36442129629</v>
      </c>
      <c r="M3333" s="15">
        <f t="shared" si="262"/>
        <v>2015</v>
      </c>
      <c r="N3333" t="b">
        <v>0</v>
      </c>
      <c r="O3333">
        <v>65</v>
      </c>
      <c r="P3333" t="b">
        <v>1</v>
      </c>
      <c r="Q3333" s="8">
        <f t="shared" si="263"/>
        <v>1.0451999999999999</v>
      </c>
      <c r="R3333" s="10">
        <f t="shared" si="264"/>
        <v>80.400000000000006</v>
      </c>
      <c r="S3333" t="s">
        <v>8271</v>
      </c>
      <c r="T3333" t="s">
        <v>8318</v>
      </c>
      <c r="U3333" t="s">
        <v>8319</v>
      </c>
    </row>
    <row r="3334" spans="1:21" ht="43.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s="6">
        <f t="shared" si="260"/>
        <v>41809.526967592588</v>
      </c>
      <c r="L3334" s="6">
        <f t="shared" si="261"/>
        <v>41839.526967592588</v>
      </c>
      <c r="M3334" s="15">
        <f t="shared" si="262"/>
        <v>2014</v>
      </c>
      <c r="N3334" t="b">
        <v>0</v>
      </c>
      <c r="O3334">
        <v>83</v>
      </c>
      <c r="P3334" t="b">
        <v>1</v>
      </c>
      <c r="Q3334" s="8">
        <f t="shared" si="263"/>
        <v>1</v>
      </c>
      <c r="R3334" s="10">
        <f t="shared" si="264"/>
        <v>72.289156626506028</v>
      </c>
      <c r="S3334" t="s">
        <v>8271</v>
      </c>
      <c r="T3334" t="s">
        <v>8318</v>
      </c>
      <c r="U3334" t="s">
        <v>8319</v>
      </c>
    </row>
    <row r="3335" spans="1:21" ht="43.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s="6">
        <f t="shared" si="260"/>
        <v>42148.343518518515</v>
      </c>
      <c r="L3335" s="6">
        <f t="shared" si="261"/>
        <v>42170.343518518515</v>
      </c>
      <c r="M3335" s="15">
        <f t="shared" si="262"/>
        <v>2015</v>
      </c>
      <c r="N3335" t="b">
        <v>0</v>
      </c>
      <c r="O3335">
        <v>111</v>
      </c>
      <c r="P3335" t="b">
        <v>1</v>
      </c>
      <c r="Q3335" s="8">
        <f t="shared" si="263"/>
        <v>1.0457142857142858</v>
      </c>
      <c r="R3335" s="10">
        <f t="shared" si="264"/>
        <v>32.972972972972975</v>
      </c>
      <c r="S3335" t="s">
        <v>8271</v>
      </c>
      <c r="T3335" t="s">
        <v>8318</v>
      </c>
      <c r="U3335" t="s">
        <v>8319</v>
      </c>
    </row>
    <row r="3336" spans="1:21" ht="29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s="6">
        <f t="shared" si="260"/>
        <v>42185.187754629624</v>
      </c>
      <c r="L3336" s="6">
        <f t="shared" si="261"/>
        <v>42215.187754629624</v>
      </c>
      <c r="M3336" s="15">
        <f t="shared" si="262"/>
        <v>2015</v>
      </c>
      <c r="N3336" t="b">
        <v>0</v>
      </c>
      <c r="O3336">
        <v>46</v>
      </c>
      <c r="P3336" t="b">
        <v>1</v>
      </c>
      <c r="Q3336" s="8">
        <f t="shared" si="263"/>
        <v>1.3862051149573753</v>
      </c>
      <c r="R3336" s="10">
        <f t="shared" si="264"/>
        <v>116.65217391304348</v>
      </c>
      <c r="S3336" t="s">
        <v>8271</v>
      </c>
      <c r="T3336" t="s">
        <v>8318</v>
      </c>
      <c r="U3336" t="s">
        <v>8319</v>
      </c>
    </row>
    <row r="3337" spans="1:21" ht="58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s="6">
        <f t="shared" si="260"/>
        <v>41827.340810185182</v>
      </c>
      <c r="L3337" s="6">
        <f t="shared" si="261"/>
        <v>41854.625</v>
      </c>
      <c r="M3337" s="15">
        <f t="shared" si="262"/>
        <v>2014</v>
      </c>
      <c r="N3337" t="b">
        <v>0</v>
      </c>
      <c r="O3337">
        <v>63</v>
      </c>
      <c r="P3337" t="b">
        <v>1</v>
      </c>
      <c r="Q3337" s="8">
        <f t="shared" si="263"/>
        <v>1.0032000000000001</v>
      </c>
      <c r="R3337" s="10">
        <f t="shared" si="264"/>
        <v>79.61904761904762</v>
      </c>
      <c r="S3337" t="s">
        <v>8271</v>
      </c>
      <c r="T3337" t="s">
        <v>8318</v>
      </c>
      <c r="U3337" t="s">
        <v>8319</v>
      </c>
    </row>
    <row r="3338" spans="1:21" ht="43.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s="6">
        <f t="shared" si="260"/>
        <v>42437.065347222218</v>
      </c>
      <c r="L3338" s="6">
        <f t="shared" si="261"/>
        <v>42465.023680555554</v>
      </c>
      <c r="M3338" s="15">
        <f t="shared" si="262"/>
        <v>2016</v>
      </c>
      <c r="N3338" t="b">
        <v>0</v>
      </c>
      <c r="O3338">
        <v>9</v>
      </c>
      <c r="P3338" t="b">
        <v>1</v>
      </c>
      <c r="Q3338" s="8">
        <f t="shared" si="263"/>
        <v>1</v>
      </c>
      <c r="R3338" s="10">
        <f t="shared" si="264"/>
        <v>27.777777777777779</v>
      </c>
      <c r="S3338" t="s">
        <v>8271</v>
      </c>
      <c r="T3338" t="s">
        <v>8318</v>
      </c>
      <c r="U3338" t="s">
        <v>8319</v>
      </c>
    </row>
    <row r="3339" spans="1:21" ht="43.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s="6">
        <f t="shared" si="260"/>
        <v>41900.948692129627</v>
      </c>
      <c r="L3339" s="6">
        <f t="shared" si="261"/>
        <v>41922.541666666664</v>
      </c>
      <c r="M3339" s="15">
        <f t="shared" si="262"/>
        <v>2014</v>
      </c>
      <c r="N3339" t="b">
        <v>0</v>
      </c>
      <c r="O3339">
        <v>34</v>
      </c>
      <c r="P3339" t="b">
        <v>1</v>
      </c>
      <c r="Q3339" s="8">
        <f t="shared" si="263"/>
        <v>1.1020000000000001</v>
      </c>
      <c r="R3339" s="10">
        <f t="shared" si="264"/>
        <v>81.029411764705884</v>
      </c>
      <c r="S3339" t="s">
        <v>8271</v>
      </c>
      <c r="T3339" t="s">
        <v>8318</v>
      </c>
      <c r="U3339" t="s">
        <v>8319</v>
      </c>
    </row>
    <row r="3340" spans="1:21" ht="29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s="6">
        <f t="shared" si="260"/>
        <v>42769.241666666661</v>
      </c>
      <c r="L3340" s="6">
        <f t="shared" si="261"/>
        <v>42790.241666666661</v>
      </c>
      <c r="M3340" s="15">
        <f t="shared" si="262"/>
        <v>2017</v>
      </c>
      <c r="N3340" t="b">
        <v>0</v>
      </c>
      <c r="O3340">
        <v>112</v>
      </c>
      <c r="P3340" t="b">
        <v>1</v>
      </c>
      <c r="Q3340" s="8">
        <f t="shared" si="263"/>
        <v>1.0218</v>
      </c>
      <c r="R3340" s="10">
        <f t="shared" si="264"/>
        <v>136.84821428571428</v>
      </c>
      <c r="S3340" t="s">
        <v>8271</v>
      </c>
      <c r="T3340" t="s">
        <v>8318</v>
      </c>
      <c r="U3340" t="s">
        <v>8319</v>
      </c>
    </row>
    <row r="3341" spans="1:21" ht="43.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s="6">
        <f t="shared" si="260"/>
        <v>42549.332384259258</v>
      </c>
      <c r="L3341" s="6">
        <f t="shared" si="261"/>
        <v>42579.332384259258</v>
      </c>
      <c r="M3341" s="15">
        <f t="shared" si="262"/>
        <v>2016</v>
      </c>
      <c r="N3341" t="b">
        <v>0</v>
      </c>
      <c r="O3341">
        <v>47</v>
      </c>
      <c r="P3341" t="b">
        <v>1</v>
      </c>
      <c r="Q3341" s="8">
        <f t="shared" si="263"/>
        <v>1.0435000000000001</v>
      </c>
      <c r="R3341" s="10">
        <f t="shared" si="264"/>
        <v>177.61702127659575</v>
      </c>
      <c r="S3341" t="s">
        <v>8271</v>
      </c>
      <c r="T3341" t="s">
        <v>8318</v>
      </c>
      <c r="U3341" t="s">
        <v>8319</v>
      </c>
    </row>
    <row r="3342" spans="1:21" ht="43.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s="6">
        <f t="shared" si="260"/>
        <v>42685.640671296293</v>
      </c>
      <c r="L3342" s="6">
        <f t="shared" si="261"/>
        <v>42710.640671296293</v>
      </c>
      <c r="M3342" s="15">
        <f t="shared" si="262"/>
        <v>2016</v>
      </c>
      <c r="N3342" t="b">
        <v>0</v>
      </c>
      <c r="O3342">
        <v>38</v>
      </c>
      <c r="P3342" t="b">
        <v>1</v>
      </c>
      <c r="Q3342" s="8">
        <f t="shared" si="263"/>
        <v>1.3816666666666666</v>
      </c>
      <c r="R3342" s="10">
        <f t="shared" si="264"/>
        <v>109.07894736842105</v>
      </c>
      <c r="S3342" t="s">
        <v>8271</v>
      </c>
      <c r="T3342" t="s">
        <v>8318</v>
      </c>
      <c r="U3342" t="s">
        <v>8319</v>
      </c>
    </row>
    <row r="3343" spans="1:21" ht="43.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s="6">
        <f t="shared" si="260"/>
        <v>42510.465520833335</v>
      </c>
      <c r="L3343" s="6">
        <f t="shared" si="261"/>
        <v>42533.374999999993</v>
      </c>
      <c r="M3343" s="15">
        <f t="shared" si="262"/>
        <v>2016</v>
      </c>
      <c r="N3343" t="b">
        <v>0</v>
      </c>
      <c r="O3343">
        <v>28</v>
      </c>
      <c r="P3343" t="b">
        <v>1</v>
      </c>
      <c r="Q3343" s="8">
        <f t="shared" si="263"/>
        <v>1</v>
      </c>
      <c r="R3343" s="10">
        <f t="shared" si="264"/>
        <v>119.64285714285714</v>
      </c>
      <c r="S3343" t="s">
        <v>8271</v>
      </c>
      <c r="T3343" t="s">
        <v>8318</v>
      </c>
      <c r="U3343" t="s">
        <v>8319</v>
      </c>
    </row>
    <row r="3344" spans="1:21" ht="43.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s="6">
        <f t="shared" si="260"/>
        <v>42061.963078703702</v>
      </c>
      <c r="L3344" s="6">
        <f t="shared" si="261"/>
        <v>42094.874305555553</v>
      </c>
      <c r="M3344" s="15">
        <f t="shared" si="262"/>
        <v>2015</v>
      </c>
      <c r="N3344" t="b">
        <v>0</v>
      </c>
      <c r="O3344">
        <v>78</v>
      </c>
      <c r="P3344" t="b">
        <v>1</v>
      </c>
      <c r="Q3344" s="8">
        <f t="shared" si="263"/>
        <v>1.0166666666666666</v>
      </c>
      <c r="R3344" s="10">
        <f t="shared" si="264"/>
        <v>78.205128205128204</v>
      </c>
      <c r="S3344" t="s">
        <v>8271</v>
      </c>
      <c r="T3344" t="s">
        <v>8318</v>
      </c>
      <c r="U3344" t="s">
        <v>8319</v>
      </c>
    </row>
    <row r="3345" spans="1:21" ht="43.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s="6">
        <f t="shared" si="260"/>
        <v>42452.583148148151</v>
      </c>
      <c r="L3345" s="6">
        <f t="shared" si="261"/>
        <v>42473.220833333333</v>
      </c>
      <c r="M3345" s="15">
        <f t="shared" si="262"/>
        <v>2016</v>
      </c>
      <c r="N3345" t="b">
        <v>0</v>
      </c>
      <c r="O3345">
        <v>23</v>
      </c>
      <c r="P3345" t="b">
        <v>1</v>
      </c>
      <c r="Q3345" s="8">
        <f t="shared" si="263"/>
        <v>1.7142857142857142</v>
      </c>
      <c r="R3345" s="10">
        <f t="shared" si="264"/>
        <v>52.173913043478258</v>
      </c>
      <c r="S3345" t="s">
        <v>8271</v>
      </c>
      <c r="T3345" t="s">
        <v>8318</v>
      </c>
      <c r="U3345" t="s">
        <v>8319</v>
      </c>
    </row>
    <row r="3346" spans="1:21" ht="43.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s="6">
        <f t="shared" si="260"/>
        <v>41850.866817129623</v>
      </c>
      <c r="L3346" s="6">
        <f t="shared" si="261"/>
        <v>41880.866817129623</v>
      </c>
      <c r="M3346" s="15">
        <f t="shared" si="262"/>
        <v>2014</v>
      </c>
      <c r="N3346" t="b">
        <v>0</v>
      </c>
      <c r="O3346">
        <v>40</v>
      </c>
      <c r="P3346" t="b">
        <v>1</v>
      </c>
      <c r="Q3346" s="8">
        <f t="shared" si="263"/>
        <v>1.0144444444444445</v>
      </c>
      <c r="R3346" s="10">
        <f t="shared" si="264"/>
        <v>114.125</v>
      </c>
      <c r="S3346" t="s">
        <v>8271</v>
      </c>
      <c r="T3346" t="s">
        <v>8318</v>
      </c>
      <c r="U3346" t="s">
        <v>8319</v>
      </c>
    </row>
    <row r="3347" spans="1:21" ht="43.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s="6">
        <f t="shared" si="260"/>
        <v>42052.772777777776</v>
      </c>
      <c r="L3347" s="6">
        <f t="shared" si="261"/>
        <v>42111.692361111105</v>
      </c>
      <c r="M3347" s="15">
        <f t="shared" si="262"/>
        <v>2015</v>
      </c>
      <c r="N3347" t="b">
        <v>0</v>
      </c>
      <c r="O3347">
        <v>13</v>
      </c>
      <c r="P3347" t="b">
        <v>1</v>
      </c>
      <c r="Q3347" s="8">
        <f t="shared" si="263"/>
        <v>1.3</v>
      </c>
      <c r="R3347" s="10">
        <f t="shared" si="264"/>
        <v>50</v>
      </c>
      <c r="S3347" t="s">
        <v>8271</v>
      </c>
      <c r="T3347" t="s">
        <v>8318</v>
      </c>
      <c r="U3347" t="s">
        <v>8319</v>
      </c>
    </row>
    <row r="3348" spans="1:21" ht="43.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s="6">
        <f t="shared" si="260"/>
        <v>42053.691087962965</v>
      </c>
      <c r="L3348" s="6">
        <f t="shared" si="261"/>
        <v>42060.691087962965</v>
      </c>
      <c r="M3348" s="15">
        <f t="shared" si="262"/>
        <v>2015</v>
      </c>
      <c r="N3348" t="b">
        <v>0</v>
      </c>
      <c r="O3348">
        <v>18</v>
      </c>
      <c r="P3348" t="b">
        <v>1</v>
      </c>
      <c r="Q3348" s="8">
        <f t="shared" si="263"/>
        <v>1.1000000000000001</v>
      </c>
      <c r="R3348" s="10">
        <f t="shared" si="264"/>
        <v>91.666666666666671</v>
      </c>
      <c r="S3348" t="s">
        <v>8271</v>
      </c>
      <c r="T3348" t="s">
        <v>8318</v>
      </c>
      <c r="U3348" t="s">
        <v>8319</v>
      </c>
    </row>
    <row r="3349" spans="1:21" ht="58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s="6">
        <f t="shared" si="260"/>
        <v>42484.218217592592</v>
      </c>
      <c r="L3349" s="6">
        <f t="shared" si="261"/>
        <v>42498.541666666664</v>
      </c>
      <c r="M3349" s="15">
        <f t="shared" si="262"/>
        <v>2016</v>
      </c>
      <c r="N3349" t="b">
        <v>0</v>
      </c>
      <c r="O3349">
        <v>22</v>
      </c>
      <c r="P3349" t="b">
        <v>1</v>
      </c>
      <c r="Q3349" s="8">
        <f t="shared" si="263"/>
        <v>1.1944999999999999</v>
      </c>
      <c r="R3349" s="10">
        <f t="shared" si="264"/>
        <v>108.59090909090909</v>
      </c>
      <c r="S3349" t="s">
        <v>8271</v>
      </c>
      <c r="T3349" t="s">
        <v>8318</v>
      </c>
      <c r="U3349" t="s">
        <v>8319</v>
      </c>
    </row>
    <row r="3350" spans="1:21" ht="43.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s="6">
        <f t="shared" si="260"/>
        <v>42466.225462962961</v>
      </c>
      <c r="L3350" s="6">
        <f t="shared" si="261"/>
        <v>42489.832638888889</v>
      </c>
      <c r="M3350" s="15">
        <f t="shared" si="262"/>
        <v>2016</v>
      </c>
      <c r="N3350" t="b">
        <v>0</v>
      </c>
      <c r="O3350">
        <v>79</v>
      </c>
      <c r="P3350" t="b">
        <v>1</v>
      </c>
      <c r="Q3350" s="8">
        <f t="shared" si="263"/>
        <v>1.002909090909091</v>
      </c>
      <c r="R3350" s="10">
        <f t="shared" si="264"/>
        <v>69.822784810126578</v>
      </c>
      <c r="S3350" t="s">
        <v>8271</v>
      </c>
      <c r="T3350" t="s">
        <v>8318</v>
      </c>
      <c r="U3350" t="s">
        <v>8319</v>
      </c>
    </row>
    <row r="3351" spans="1:21" ht="43.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s="6">
        <f t="shared" si="260"/>
        <v>42512.777453703697</v>
      </c>
      <c r="L3351" s="6">
        <f t="shared" si="261"/>
        <v>42534.374999999993</v>
      </c>
      <c r="M3351" s="15">
        <f t="shared" si="262"/>
        <v>2016</v>
      </c>
      <c r="N3351" t="b">
        <v>0</v>
      </c>
      <c r="O3351">
        <v>14</v>
      </c>
      <c r="P3351" t="b">
        <v>1</v>
      </c>
      <c r="Q3351" s="8">
        <f t="shared" si="263"/>
        <v>1.534</v>
      </c>
      <c r="R3351" s="10">
        <f t="shared" si="264"/>
        <v>109.57142857142857</v>
      </c>
      <c r="S3351" t="s">
        <v>8271</v>
      </c>
      <c r="T3351" t="s">
        <v>8318</v>
      </c>
      <c r="U3351" t="s">
        <v>8319</v>
      </c>
    </row>
    <row r="3352" spans="1:21" ht="58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s="6">
        <f t="shared" si="260"/>
        <v>42302.368182870363</v>
      </c>
      <c r="L3352" s="6">
        <f t="shared" si="261"/>
        <v>42337.624999999993</v>
      </c>
      <c r="M3352" s="15">
        <f t="shared" si="262"/>
        <v>2015</v>
      </c>
      <c r="N3352" t="b">
        <v>0</v>
      </c>
      <c r="O3352">
        <v>51</v>
      </c>
      <c r="P3352" t="b">
        <v>1</v>
      </c>
      <c r="Q3352" s="8">
        <f t="shared" si="263"/>
        <v>1.0442857142857143</v>
      </c>
      <c r="R3352" s="10">
        <f t="shared" si="264"/>
        <v>71.666666666666671</v>
      </c>
      <c r="S3352" t="s">
        <v>8271</v>
      </c>
      <c r="T3352" t="s">
        <v>8318</v>
      </c>
      <c r="U3352" t="s">
        <v>8319</v>
      </c>
    </row>
    <row r="3353" spans="1:21" ht="58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s="6">
        <f t="shared" si="260"/>
        <v>41806.062094907407</v>
      </c>
      <c r="L3353" s="6">
        <f t="shared" si="261"/>
        <v>41843.125</v>
      </c>
      <c r="M3353" s="15">
        <f t="shared" si="262"/>
        <v>2014</v>
      </c>
      <c r="N3353" t="b">
        <v>0</v>
      </c>
      <c r="O3353">
        <v>54</v>
      </c>
      <c r="P3353" t="b">
        <v>1</v>
      </c>
      <c r="Q3353" s="8">
        <f t="shared" si="263"/>
        <v>1.0109999999999999</v>
      </c>
      <c r="R3353" s="10">
        <f t="shared" si="264"/>
        <v>93.611111111111114</v>
      </c>
      <c r="S3353" t="s">
        <v>8271</v>
      </c>
      <c r="T3353" t="s">
        <v>8318</v>
      </c>
      <c r="U3353" t="s">
        <v>8319</v>
      </c>
    </row>
    <row r="3354" spans="1:21" ht="58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s="6">
        <f t="shared" si="260"/>
        <v>42495.659467592595</v>
      </c>
      <c r="L3354" s="6">
        <f t="shared" si="261"/>
        <v>42552.624999999993</v>
      </c>
      <c r="M3354" s="15">
        <f t="shared" si="262"/>
        <v>2016</v>
      </c>
      <c r="N3354" t="b">
        <v>0</v>
      </c>
      <c r="O3354">
        <v>70</v>
      </c>
      <c r="P3354" t="b">
        <v>1</v>
      </c>
      <c r="Q3354" s="8">
        <f t="shared" si="263"/>
        <v>1.0751999999999999</v>
      </c>
      <c r="R3354" s="10">
        <f t="shared" si="264"/>
        <v>76.8</v>
      </c>
      <c r="S3354" t="s">
        <v>8271</v>
      </c>
      <c r="T3354" t="s">
        <v>8318</v>
      </c>
      <c r="U3354" t="s">
        <v>8319</v>
      </c>
    </row>
    <row r="3355" spans="1:21" ht="43.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s="6">
        <f t="shared" si="260"/>
        <v>42479.098958333336</v>
      </c>
      <c r="L3355" s="6">
        <f t="shared" si="261"/>
        <v>42492.624999999993</v>
      </c>
      <c r="M3355" s="15">
        <f t="shared" si="262"/>
        <v>2016</v>
      </c>
      <c r="N3355" t="b">
        <v>0</v>
      </c>
      <c r="O3355">
        <v>44</v>
      </c>
      <c r="P3355" t="b">
        <v>1</v>
      </c>
      <c r="Q3355" s="8">
        <f t="shared" si="263"/>
        <v>3.15</v>
      </c>
      <c r="R3355" s="10">
        <f t="shared" si="264"/>
        <v>35.795454545454547</v>
      </c>
      <c r="S3355" t="s">
        <v>8271</v>
      </c>
      <c r="T3355" t="s">
        <v>8318</v>
      </c>
      <c r="U3355" t="s">
        <v>8319</v>
      </c>
    </row>
    <row r="3356" spans="1:21" ht="43.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s="6">
        <f t="shared" si="260"/>
        <v>42270.393587962964</v>
      </c>
      <c r="L3356" s="6">
        <f t="shared" si="261"/>
        <v>42305.834027777775</v>
      </c>
      <c r="M3356" s="15">
        <f t="shared" si="262"/>
        <v>2015</v>
      </c>
      <c r="N3356" t="b">
        <v>0</v>
      </c>
      <c r="O3356">
        <v>55</v>
      </c>
      <c r="P3356" t="b">
        <v>1</v>
      </c>
      <c r="Q3356" s="8">
        <f t="shared" si="263"/>
        <v>1.0193333333333334</v>
      </c>
      <c r="R3356" s="10">
        <f t="shared" si="264"/>
        <v>55.6</v>
      </c>
      <c r="S3356" t="s">
        <v>8271</v>
      </c>
      <c r="T3356" t="s">
        <v>8318</v>
      </c>
      <c r="U3356" t="s">
        <v>8319</v>
      </c>
    </row>
    <row r="3357" spans="1:21" ht="43.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s="6">
        <f t="shared" si="260"/>
        <v>42489.286192129628</v>
      </c>
      <c r="L3357" s="6">
        <f t="shared" si="261"/>
        <v>42500.136805555558</v>
      </c>
      <c r="M3357" s="15">
        <f t="shared" si="262"/>
        <v>2016</v>
      </c>
      <c r="N3357" t="b">
        <v>0</v>
      </c>
      <c r="O3357">
        <v>15</v>
      </c>
      <c r="P3357" t="b">
        <v>1</v>
      </c>
      <c r="Q3357" s="8">
        <f t="shared" si="263"/>
        <v>1.2628571428571429</v>
      </c>
      <c r="R3357" s="10">
        <f t="shared" si="264"/>
        <v>147.33333333333334</v>
      </c>
      <c r="S3357" t="s">
        <v>8271</v>
      </c>
      <c r="T3357" t="s">
        <v>8318</v>
      </c>
      <c r="U3357" t="s">
        <v>8319</v>
      </c>
    </row>
    <row r="3358" spans="1:21" ht="43.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s="6">
        <f t="shared" si="260"/>
        <v>42536.482314814813</v>
      </c>
      <c r="L3358" s="6">
        <f t="shared" si="261"/>
        <v>42566.482314814813</v>
      </c>
      <c r="M3358" s="15">
        <f t="shared" si="262"/>
        <v>2016</v>
      </c>
      <c r="N3358" t="b">
        <v>0</v>
      </c>
      <c r="O3358">
        <v>27</v>
      </c>
      <c r="P3358" t="b">
        <v>1</v>
      </c>
      <c r="Q3358" s="8">
        <f t="shared" si="263"/>
        <v>1.014</v>
      </c>
      <c r="R3358" s="10">
        <f t="shared" si="264"/>
        <v>56.333333333333336</v>
      </c>
      <c r="S3358" t="s">
        <v>8271</v>
      </c>
      <c r="T3358" t="s">
        <v>8318</v>
      </c>
      <c r="U3358" t="s">
        <v>8319</v>
      </c>
    </row>
    <row r="3359" spans="1:21" ht="43.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s="6">
        <f t="shared" si="260"/>
        <v>41822.084606481476</v>
      </c>
      <c r="L3359" s="6">
        <f t="shared" si="261"/>
        <v>41852.084606481476</v>
      </c>
      <c r="M3359" s="15">
        <f t="shared" si="262"/>
        <v>2014</v>
      </c>
      <c r="N3359" t="b">
        <v>0</v>
      </c>
      <c r="O3359">
        <v>21</v>
      </c>
      <c r="P3359" t="b">
        <v>1</v>
      </c>
      <c r="Q3359" s="8">
        <f t="shared" si="263"/>
        <v>1.01</v>
      </c>
      <c r="R3359" s="10">
        <f t="shared" si="264"/>
        <v>96.19047619047619</v>
      </c>
      <c r="S3359" t="s">
        <v>8271</v>
      </c>
      <c r="T3359" t="s">
        <v>8318</v>
      </c>
      <c r="U3359" t="s">
        <v>8319</v>
      </c>
    </row>
    <row r="3360" spans="1:21" ht="43.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s="6">
        <f t="shared" si="260"/>
        <v>41931.977766203701</v>
      </c>
      <c r="L3360" s="6">
        <f t="shared" si="261"/>
        <v>41962.019432870373</v>
      </c>
      <c r="M3360" s="15">
        <f t="shared" si="262"/>
        <v>2014</v>
      </c>
      <c r="N3360" t="b">
        <v>0</v>
      </c>
      <c r="O3360">
        <v>162</v>
      </c>
      <c r="P3360" t="b">
        <v>1</v>
      </c>
      <c r="Q3360" s="8">
        <f t="shared" si="263"/>
        <v>1.0299</v>
      </c>
      <c r="R3360" s="10">
        <f t="shared" si="264"/>
        <v>63.574074074074076</v>
      </c>
      <c r="S3360" t="s">
        <v>8271</v>
      </c>
      <c r="T3360" t="s">
        <v>8318</v>
      </c>
      <c r="U3360" t="s">
        <v>8319</v>
      </c>
    </row>
    <row r="3361" spans="1:21" ht="43.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s="6">
        <f t="shared" si="260"/>
        <v>42745.723773148151</v>
      </c>
      <c r="L3361" s="6">
        <f t="shared" si="261"/>
        <v>42790.723773148151</v>
      </c>
      <c r="M3361" s="15">
        <f t="shared" si="262"/>
        <v>2017</v>
      </c>
      <c r="N3361" t="b">
        <v>0</v>
      </c>
      <c r="O3361">
        <v>23</v>
      </c>
      <c r="P3361" t="b">
        <v>1</v>
      </c>
      <c r="Q3361" s="8">
        <f t="shared" si="263"/>
        <v>1.0625</v>
      </c>
      <c r="R3361" s="10">
        <f t="shared" si="264"/>
        <v>184.78260869565219</v>
      </c>
      <c r="S3361" t="s">
        <v>8271</v>
      </c>
      <c r="T3361" t="s">
        <v>8318</v>
      </c>
      <c r="U3361" t="s">
        <v>8319</v>
      </c>
    </row>
    <row r="3362" spans="1:21" ht="29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s="6">
        <f t="shared" si="260"/>
        <v>42696.749340277776</v>
      </c>
      <c r="L3362" s="6">
        <f t="shared" si="261"/>
        <v>42718.332638888889</v>
      </c>
      <c r="M3362" s="15">
        <f t="shared" si="262"/>
        <v>2016</v>
      </c>
      <c r="N3362" t="b">
        <v>0</v>
      </c>
      <c r="O3362">
        <v>72</v>
      </c>
      <c r="P3362" t="b">
        <v>1</v>
      </c>
      <c r="Q3362" s="8">
        <f t="shared" si="263"/>
        <v>1.0137777777777779</v>
      </c>
      <c r="R3362" s="10">
        <f t="shared" si="264"/>
        <v>126.72222222222223</v>
      </c>
      <c r="S3362" t="s">
        <v>8271</v>
      </c>
      <c r="T3362" t="s">
        <v>8318</v>
      </c>
      <c r="U3362" t="s">
        <v>8319</v>
      </c>
    </row>
    <row r="3363" spans="1:21" ht="58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s="6">
        <f t="shared" si="260"/>
        <v>41865.692013888889</v>
      </c>
      <c r="L3363" s="6">
        <f t="shared" si="261"/>
        <v>41883.332638888889</v>
      </c>
      <c r="M3363" s="15">
        <f t="shared" si="262"/>
        <v>2014</v>
      </c>
      <c r="N3363" t="b">
        <v>0</v>
      </c>
      <c r="O3363">
        <v>68</v>
      </c>
      <c r="P3363" t="b">
        <v>1</v>
      </c>
      <c r="Q3363" s="8">
        <f t="shared" si="263"/>
        <v>1.1346000000000001</v>
      </c>
      <c r="R3363" s="10">
        <f t="shared" si="264"/>
        <v>83.42647058823529</v>
      </c>
      <c r="S3363" t="s">
        <v>8271</v>
      </c>
      <c r="T3363" t="s">
        <v>8318</v>
      </c>
      <c r="U3363" t="s">
        <v>8319</v>
      </c>
    </row>
    <row r="3364" spans="1:21" ht="43.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s="6">
        <f t="shared" si="260"/>
        <v>42055.758298611108</v>
      </c>
      <c r="L3364" s="6">
        <f t="shared" si="261"/>
        <v>42069.871527777774</v>
      </c>
      <c r="M3364" s="15">
        <f t="shared" si="262"/>
        <v>2015</v>
      </c>
      <c r="N3364" t="b">
        <v>0</v>
      </c>
      <c r="O3364">
        <v>20</v>
      </c>
      <c r="P3364" t="b">
        <v>1</v>
      </c>
      <c r="Q3364" s="8">
        <f t="shared" si="263"/>
        <v>2.1800000000000002</v>
      </c>
      <c r="R3364" s="10">
        <f t="shared" si="264"/>
        <v>54.5</v>
      </c>
      <c r="S3364" t="s">
        <v>8271</v>
      </c>
      <c r="T3364" t="s">
        <v>8318</v>
      </c>
      <c r="U3364" t="s">
        <v>8319</v>
      </c>
    </row>
    <row r="3365" spans="1:21" ht="43.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s="6">
        <f t="shared" si="260"/>
        <v>41851.438020833331</v>
      </c>
      <c r="L3365" s="6">
        <f t="shared" si="261"/>
        <v>41870.333333333328</v>
      </c>
      <c r="M3365" s="15">
        <f t="shared" si="262"/>
        <v>2014</v>
      </c>
      <c r="N3365" t="b">
        <v>0</v>
      </c>
      <c r="O3365">
        <v>26</v>
      </c>
      <c r="P3365" t="b">
        <v>1</v>
      </c>
      <c r="Q3365" s="8">
        <f t="shared" si="263"/>
        <v>1.0141935483870967</v>
      </c>
      <c r="R3365" s="10">
        <f t="shared" si="264"/>
        <v>302.30769230769232</v>
      </c>
      <c r="S3365" t="s">
        <v>8271</v>
      </c>
      <c r="T3365" t="s">
        <v>8318</v>
      </c>
      <c r="U3365" t="s">
        <v>8319</v>
      </c>
    </row>
    <row r="3366" spans="1:21" ht="43.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s="6">
        <f t="shared" si="260"/>
        <v>42422.644085648142</v>
      </c>
      <c r="L3366" s="6">
        <f t="shared" si="261"/>
        <v>42444.541666666664</v>
      </c>
      <c r="M3366" s="15">
        <f t="shared" si="262"/>
        <v>2016</v>
      </c>
      <c r="N3366" t="b">
        <v>0</v>
      </c>
      <c r="O3366">
        <v>72</v>
      </c>
      <c r="P3366" t="b">
        <v>1</v>
      </c>
      <c r="Q3366" s="8">
        <f t="shared" si="263"/>
        <v>1.0593333333333332</v>
      </c>
      <c r="R3366" s="10">
        <f t="shared" si="264"/>
        <v>44.138888888888886</v>
      </c>
      <c r="S3366" t="s">
        <v>8271</v>
      </c>
      <c r="T3366" t="s">
        <v>8318</v>
      </c>
      <c r="U3366" t="s">
        <v>8319</v>
      </c>
    </row>
    <row r="3367" spans="1:21" ht="43.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s="6">
        <f t="shared" si="260"/>
        <v>42320.768425925919</v>
      </c>
      <c r="L3367" s="6">
        <f t="shared" si="261"/>
        <v>42350.768425925919</v>
      </c>
      <c r="M3367" s="15">
        <f t="shared" si="262"/>
        <v>2015</v>
      </c>
      <c r="N3367" t="b">
        <v>0</v>
      </c>
      <c r="O3367">
        <v>3</v>
      </c>
      <c r="P3367" t="b">
        <v>1</v>
      </c>
      <c r="Q3367" s="8">
        <f t="shared" si="263"/>
        <v>1.04</v>
      </c>
      <c r="R3367" s="10">
        <f t="shared" si="264"/>
        <v>866.66666666666663</v>
      </c>
      <c r="S3367" t="s">
        <v>8271</v>
      </c>
      <c r="T3367" t="s">
        <v>8318</v>
      </c>
      <c r="U3367" t="s">
        <v>8319</v>
      </c>
    </row>
    <row r="3368" spans="1:21" ht="43.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s="6">
        <f t="shared" si="260"/>
        <v>42106.734224537031</v>
      </c>
      <c r="L3368" s="6">
        <f t="shared" si="261"/>
        <v>42136.734224537031</v>
      </c>
      <c r="M3368" s="15">
        <f t="shared" si="262"/>
        <v>2015</v>
      </c>
      <c r="N3368" t="b">
        <v>0</v>
      </c>
      <c r="O3368">
        <v>18</v>
      </c>
      <c r="P3368" t="b">
        <v>1</v>
      </c>
      <c r="Q3368" s="8">
        <f t="shared" si="263"/>
        <v>2.21</v>
      </c>
      <c r="R3368" s="10">
        <f t="shared" si="264"/>
        <v>61.388888888888886</v>
      </c>
      <c r="S3368" t="s">
        <v>8271</v>
      </c>
      <c r="T3368" t="s">
        <v>8318</v>
      </c>
      <c r="U3368" t="s">
        <v>8319</v>
      </c>
    </row>
    <row r="3369" spans="1:21" ht="43.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s="6">
        <f t="shared" si="260"/>
        <v>42192.600624999999</v>
      </c>
      <c r="L3369" s="6">
        <f t="shared" si="261"/>
        <v>42217.600624999999</v>
      </c>
      <c r="M3369" s="15">
        <f t="shared" si="262"/>
        <v>2015</v>
      </c>
      <c r="N3369" t="b">
        <v>0</v>
      </c>
      <c r="O3369">
        <v>30</v>
      </c>
      <c r="P3369" t="b">
        <v>1</v>
      </c>
      <c r="Q3369" s="8">
        <f t="shared" si="263"/>
        <v>1.1866666666666668</v>
      </c>
      <c r="R3369" s="10">
        <f t="shared" si="264"/>
        <v>29.666666666666668</v>
      </c>
      <c r="S3369" t="s">
        <v>8271</v>
      </c>
      <c r="T3369" t="s">
        <v>8318</v>
      </c>
      <c r="U3369" t="s">
        <v>8319</v>
      </c>
    </row>
    <row r="3370" spans="1:21" ht="43.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s="6">
        <f t="shared" si="260"/>
        <v>41968.866423611107</v>
      </c>
      <c r="L3370" s="6">
        <f t="shared" si="261"/>
        <v>42004.874999999993</v>
      </c>
      <c r="M3370" s="15">
        <f t="shared" si="262"/>
        <v>2014</v>
      </c>
      <c r="N3370" t="b">
        <v>0</v>
      </c>
      <c r="O3370">
        <v>23</v>
      </c>
      <c r="P3370" t="b">
        <v>1</v>
      </c>
      <c r="Q3370" s="8">
        <f t="shared" si="263"/>
        <v>1.046</v>
      </c>
      <c r="R3370" s="10">
        <f t="shared" si="264"/>
        <v>45.478260869565219</v>
      </c>
      <c r="S3370" t="s">
        <v>8271</v>
      </c>
      <c r="T3370" t="s">
        <v>8318</v>
      </c>
      <c r="U3370" t="s">
        <v>8319</v>
      </c>
    </row>
    <row r="3371" spans="1:21" ht="43.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s="6">
        <f t="shared" si="260"/>
        <v>42689.708101851851</v>
      </c>
      <c r="L3371" s="6">
        <f t="shared" si="261"/>
        <v>42749.708101851851</v>
      </c>
      <c r="M3371" s="15">
        <f t="shared" si="262"/>
        <v>2016</v>
      </c>
      <c r="N3371" t="b">
        <v>0</v>
      </c>
      <c r="O3371">
        <v>54</v>
      </c>
      <c r="P3371" t="b">
        <v>1</v>
      </c>
      <c r="Q3371" s="8">
        <f t="shared" si="263"/>
        <v>1.0389999999999999</v>
      </c>
      <c r="R3371" s="10">
        <f t="shared" si="264"/>
        <v>96.203703703703709</v>
      </c>
      <c r="S3371" t="s">
        <v>8271</v>
      </c>
      <c r="T3371" t="s">
        <v>8318</v>
      </c>
      <c r="U3371" t="s">
        <v>8319</v>
      </c>
    </row>
    <row r="3372" spans="1:21" ht="29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s="6">
        <f t="shared" si="260"/>
        <v>42690.000983796293</v>
      </c>
      <c r="L3372" s="6">
        <f t="shared" si="261"/>
        <v>42720.999999999993</v>
      </c>
      <c r="M3372" s="15">
        <f t="shared" si="262"/>
        <v>2016</v>
      </c>
      <c r="N3372" t="b">
        <v>0</v>
      </c>
      <c r="O3372">
        <v>26</v>
      </c>
      <c r="P3372" t="b">
        <v>1</v>
      </c>
      <c r="Q3372" s="8">
        <f t="shared" si="263"/>
        <v>1.1773333333333333</v>
      </c>
      <c r="R3372" s="10">
        <f t="shared" si="264"/>
        <v>67.92307692307692</v>
      </c>
      <c r="S3372" t="s">
        <v>8271</v>
      </c>
      <c r="T3372" t="s">
        <v>8318</v>
      </c>
      <c r="U3372" t="s">
        <v>8319</v>
      </c>
    </row>
    <row r="3373" spans="1:21" ht="29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s="6">
        <f t="shared" si="260"/>
        <v>42312.541261574072</v>
      </c>
      <c r="L3373" s="6">
        <f t="shared" si="261"/>
        <v>42340.541261574072</v>
      </c>
      <c r="M3373" s="15">
        <f t="shared" si="262"/>
        <v>2015</v>
      </c>
      <c r="N3373" t="b">
        <v>0</v>
      </c>
      <c r="O3373">
        <v>9</v>
      </c>
      <c r="P3373" t="b">
        <v>1</v>
      </c>
      <c r="Q3373" s="8">
        <f t="shared" si="263"/>
        <v>1.385</v>
      </c>
      <c r="R3373" s="10">
        <f t="shared" si="264"/>
        <v>30.777777777777779</v>
      </c>
      <c r="S3373" t="s">
        <v>8271</v>
      </c>
      <c r="T3373" t="s">
        <v>8318</v>
      </c>
      <c r="U3373" t="s">
        <v>8319</v>
      </c>
    </row>
    <row r="3374" spans="1:21" ht="43.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s="6">
        <f t="shared" si="260"/>
        <v>41855.214768518512</v>
      </c>
      <c r="L3374" s="6">
        <f t="shared" si="261"/>
        <v>41875.874305555553</v>
      </c>
      <c r="M3374" s="15">
        <f t="shared" si="262"/>
        <v>2014</v>
      </c>
      <c r="N3374" t="b">
        <v>0</v>
      </c>
      <c r="O3374">
        <v>27</v>
      </c>
      <c r="P3374" t="b">
        <v>1</v>
      </c>
      <c r="Q3374" s="8">
        <f t="shared" si="263"/>
        <v>1.0349999999999999</v>
      </c>
      <c r="R3374" s="10">
        <f t="shared" si="264"/>
        <v>38.333333333333336</v>
      </c>
      <c r="S3374" t="s">
        <v>8271</v>
      </c>
      <c r="T3374" t="s">
        <v>8318</v>
      </c>
      <c r="U3374" t="s">
        <v>8319</v>
      </c>
    </row>
    <row r="3375" spans="1:21" ht="43.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s="6">
        <f t="shared" si="260"/>
        <v>42179.521296296291</v>
      </c>
      <c r="L3375" s="6">
        <f t="shared" si="261"/>
        <v>42203.333333333336</v>
      </c>
      <c r="M3375" s="15">
        <f t="shared" si="262"/>
        <v>2015</v>
      </c>
      <c r="N3375" t="b">
        <v>0</v>
      </c>
      <c r="O3375">
        <v>30</v>
      </c>
      <c r="P3375" t="b">
        <v>1</v>
      </c>
      <c r="Q3375" s="8">
        <f t="shared" si="263"/>
        <v>1.0024999999999999</v>
      </c>
      <c r="R3375" s="10">
        <f t="shared" si="264"/>
        <v>66.833333333333329</v>
      </c>
      <c r="S3375" t="s">
        <v>8271</v>
      </c>
      <c r="T3375" t="s">
        <v>8318</v>
      </c>
      <c r="U3375" t="s">
        <v>8319</v>
      </c>
    </row>
    <row r="3376" spans="1:21" ht="43.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s="6">
        <f t="shared" si="260"/>
        <v>42275.398333333331</v>
      </c>
      <c r="L3376" s="6">
        <f t="shared" si="261"/>
        <v>42305.398333333331</v>
      </c>
      <c r="M3376" s="15">
        <f t="shared" si="262"/>
        <v>2015</v>
      </c>
      <c r="N3376" t="b">
        <v>0</v>
      </c>
      <c r="O3376">
        <v>52</v>
      </c>
      <c r="P3376" t="b">
        <v>1</v>
      </c>
      <c r="Q3376" s="8">
        <f t="shared" si="263"/>
        <v>1.0657142857142856</v>
      </c>
      <c r="R3376" s="10">
        <f t="shared" si="264"/>
        <v>71.730769230769226</v>
      </c>
      <c r="S3376" t="s">
        <v>8271</v>
      </c>
      <c r="T3376" t="s">
        <v>8318</v>
      </c>
      <c r="U3376" t="s">
        <v>8319</v>
      </c>
    </row>
    <row r="3377" spans="1:21" ht="43.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s="6">
        <f t="shared" si="260"/>
        <v>41765.277465277773</v>
      </c>
      <c r="L3377" s="6">
        <f t="shared" si="261"/>
        <v>41777.277465277773</v>
      </c>
      <c r="M3377" s="15">
        <f t="shared" si="262"/>
        <v>2014</v>
      </c>
      <c r="N3377" t="b">
        <v>0</v>
      </c>
      <c r="O3377">
        <v>17</v>
      </c>
      <c r="P3377" t="b">
        <v>1</v>
      </c>
      <c r="Q3377" s="8">
        <f t="shared" si="263"/>
        <v>1</v>
      </c>
      <c r="R3377" s="10">
        <f t="shared" si="264"/>
        <v>176.47058823529412</v>
      </c>
      <c r="S3377" t="s">
        <v>8271</v>
      </c>
      <c r="T3377" t="s">
        <v>8318</v>
      </c>
      <c r="U3377" t="s">
        <v>8319</v>
      </c>
    </row>
    <row r="3378" spans="1:21" ht="43.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s="6">
        <f t="shared" si="260"/>
        <v>42059.367986111109</v>
      </c>
      <c r="L3378" s="6">
        <f t="shared" si="261"/>
        <v>42119.326319444437</v>
      </c>
      <c r="M3378" s="15">
        <f t="shared" si="262"/>
        <v>2015</v>
      </c>
      <c r="N3378" t="b">
        <v>0</v>
      </c>
      <c r="O3378">
        <v>19</v>
      </c>
      <c r="P3378" t="b">
        <v>1</v>
      </c>
      <c r="Q3378" s="8">
        <f t="shared" si="263"/>
        <v>1.0001249999999999</v>
      </c>
      <c r="R3378" s="10">
        <f t="shared" si="264"/>
        <v>421.10526315789474</v>
      </c>
      <c r="S3378" t="s">
        <v>8271</v>
      </c>
      <c r="T3378" t="s">
        <v>8318</v>
      </c>
      <c r="U3378" t="s">
        <v>8319</v>
      </c>
    </row>
    <row r="3379" spans="1:21" ht="43.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s="6">
        <f t="shared" si="260"/>
        <v>42053.399293981478</v>
      </c>
      <c r="L3379" s="6">
        <f t="shared" si="261"/>
        <v>42083.37222222222</v>
      </c>
      <c r="M3379" s="15">
        <f t="shared" si="262"/>
        <v>2015</v>
      </c>
      <c r="N3379" t="b">
        <v>0</v>
      </c>
      <c r="O3379">
        <v>77</v>
      </c>
      <c r="P3379" t="b">
        <v>1</v>
      </c>
      <c r="Q3379" s="8">
        <f t="shared" si="263"/>
        <v>1.0105</v>
      </c>
      <c r="R3379" s="10">
        <f t="shared" si="264"/>
        <v>104.98701298701299</v>
      </c>
      <c r="S3379" t="s">
        <v>8271</v>
      </c>
      <c r="T3379" t="s">
        <v>8318</v>
      </c>
      <c r="U3379" t="s">
        <v>8319</v>
      </c>
    </row>
    <row r="3380" spans="1:21" ht="43.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s="6">
        <f t="shared" si="260"/>
        <v>41858.022060185183</v>
      </c>
      <c r="L3380" s="6">
        <f t="shared" si="261"/>
        <v>41882.213888888888</v>
      </c>
      <c r="M3380" s="15">
        <f t="shared" si="262"/>
        <v>2014</v>
      </c>
      <c r="N3380" t="b">
        <v>0</v>
      </c>
      <c r="O3380">
        <v>21</v>
      </c>
      <c r="P3380" t="b">
        <v>1</v>
      </c>
      <c r="Q3380" s="8">
        <f t="shared" si="263"/>
        <v>1.0763636363636364</v>
      </c>
      <c r="R3380" s="10">
        <f t="shared" si="264"/>
        <v>28.19047619047619</v>
      </c>
      <c r="S3380" t="s">
        <v>8271</v>
      </c>
      <c r="T3380" t="s">
        <v>8318</v>
      </c>
      <c r="U3380" t="s">
        <v>8319</v>
      </c>
    </row>
    <row r="3381" spans="1:21" ht="58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s="6">
        <f t="shared" si="260"/>
        <v>42225.180555555555</v>
      </c>
      <c r="L3381" s="6">
        <f t="shared" si="261"/>
        <v>42242.624999999993</v>
      </c>
      <c r="M3381" s="15">
        <f t="shared" si="262"/>
        <v>2015</v>
      </c>
      <c r="N3381" t="b">
        <v>0</v>
      </c>
      <c r="O3381">
        <v>38</v>
      </c>
      <c r="P3381" t="b">
        <v>1</v>
      </c>
      <c r="Q3381" s="8">
        <f t="shared" si="263"/>
        <v>1.0365</v>
      </c>
      <c r="R3381" s="10">
        <f t="shared" si="264"/>
        <v>54.55263157894737</v>
      </c>
      <c r="S3381" t="s">
        <v>8271</v>
      </c>
      <c r="T3381" t="s">
        <v>8318</v>
      </c>
      <c r="U3381" t="s">
        <v>8319</v>
      </c>
    </row>
    <row r="3382" spans="1:21" ht="58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s="6">
        <f t="shared" si="260"/>
        <v>41937.620115740741</v>
      </c>
      <c r="L3382" s="6">
        <f t="shared" si="261"/>
        <v>41972.661782407406</v>
      </c>
      <c r="M3382" s="15">
        <f t="shared" si="262"/>
        <v>2014</v>
      </c>
      <c r="N3382" t="b">
        <v>0</v>
      </c>
      <c r="O3382">
        <v>28</v>
      </c>
      <c r="P3382" t="b">
        <v>1</v>
      </c>
      <c r="Q3382" s="8">
        <f t="shared" si="263"/>
        <v>1.0443333333333333</v>
      </c>
      <c r="R3382" s="10">
        <f t="shared" si="264"/>
        <v>111.89285714285714</v>
      </c>
      <c r="S3382" t="s">
        <v>8271</v>
      </c>
      <c r="T3382" t="s">
        <v>8318</v>
      </c>
      <c r="U3382" t="s">
        <v>8319</v>
      </c>
    </row>
    <row r="3383" spans="1:21" ht="43.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s="6">
        <f t="shared" si="260"/>
        <v>42043.851655092592</v>
      </c>
      <c r="L3383" s="6">
        <f t="shared" si="261"/>
        <v>42073.809988425921</v>
      </c>
      <c r="M3383" s="15">
        <f t="shared" si="262"/>
        <v>2015</v>
      </c>
      <c r="N3383" t="b">
        <v>0</v>
      </c>
      <c r="O3383">
        <v>48</v>
      </c>
      <c r="P3383" t="b">
        <v>1</v>
      </c>
      <c r="Q3383" s="8">
        <f t="shared" si="263"/>
        <v>1.0225</v>
      </c>
      <c r="R3383" s="10">
        <f t="shared" si="264"/>
        <v>85.208333333333329</v>
      </c>
      <c r="S3383" t="s">
        <v>8271</v>
      </c>
      <c r="T3383" t="s">
        <v>8318</v>
      </c>
      <c r="U3383" t="s">
        <v>8319</v>
      </c>
    </row>
    <row r="3384" spans="1:21" ht="58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s="6">
        <f t="shared" si="260"/>
        <v>42559.097870370366</v>
      </c>
      <c r="L3384" s="6">
        <f t="shared" si="261"/>
        <v>42583.624305555553</v>
      </c>
      <c r="M3384" s="15">
        <f t="shared" si="262"/>
        <v>2016</v>
      </c>
      <c r="N3384" t="b">
        <v>0</v>
      </c>
      <c r="O3384">
        <v>46</v>
      </c>
      <c r="P3384" t="b">
        <v>1</v>
      </c>
      <c r="Q3384" s="8">
        <f t="shared" si="263"/>
        <v>1.0074285714285713</v>
      </c>
      <c r="R3384" s="10">
        <f t="shared" si="264"/>
        <v>76.652173913043484</v>
      </c>
      <c r="S3384" t="s">
        <v>8271</v>
      </c>
      <c r="T3384" t="s">
        <v>8318</v>
      </c>
      <c r="U3384" t="s">
        <v>8319</v>
      </c>
    </row>
    <row r="3385" spans="1:21" ht="43.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s="6">
        <f t="shared" si="260"/>
        <v>42524.449305555558</v>
      </c>
      <c r="L3385" s="6">
        <f t="shared" si="261"/>
        <v>42544.449305555558</v>
      </c>
      <c r="M3385" s="15">
        <f t="shared" si="262"/>
        <v>2016</v>
      </c>
      <c r="N3385" t="b">
        <v>0</v>
      </c>
      <c r="O3385">
        <v>30</v>
      </c>
      <c r="P3385" t="b">
        <v>1</v>
      </c>
      <c r="Q3385" s="8">
        <f t="shared" si="263"/>
        <v>1.1171428571428572</v>
      </c>
      <c r="R3385" s="10">
        <f t="shared" si="264"/>
        <v>65.166666666666671</v>
      </c>
      <c r="S3385" t="s">
        <v>8271</v>
      </c>
      <c r="T3385" t="s">
        <v>8318</v>
      </c>
      <c r="U3385" t="s">
        <v>8319</v>
      </c>
    </row>
    <row r="3386" spans="1:21" ht="43.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s="6">
        <f t="shared" si="260"/>
        <v>42291.754259259258</v>
      </c>
      <c r="L3386" s="6">
        <f t="shared" si="261"/>
        <v>42328.791666666664</v>
      </c>
      <c r="M3386" s="15">
        <f t="shared" si="262"/>
        <v>2015</v>
      </c>
      <c r="N3386" t="b">
        <v>0</v>
      </c>
      <c r="O3386">
        <v>64</v>
      </c>
      <c r="P3386" t="b">
        <v>1</v>
      </c>
      <c r="Q3386" s="8">
        <f t="shared" si="263"/>
        <v>1.0001100000000001</v>
      </c>
      <c r="R3386" s="10">
        <f t="shared" si="264"/>
        <v>93.760312499999998</v>
      </c>
      <c r="S3386" t="s">
        <v>8271</v>
      </c>
      <c r="T3386" t="s">
        <v>8318</v>
      </c>
      <c r="U3386" t="s">
        <v>8319</v>
      </c>
    </row>
    <row r="3387" spans="1:21" ht="58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s="6">
        <f t="shared" si="260"/>
        <v>41953.534166666665</v>
      </c>
      <c r="L3387" s="6">
        <f t="shared" si="261"/>
        <v>41983.534166666665</v>
      </c>
      <c r="M3387" s="15">
        <f t="shared" si="262"/>
        <v>2014</v>
      </c>
      <c r="N3387" t="b">
        <v>0</v>
      </c>
      <c r="O3387">
        <v>15</v>
      </c>
      <c r="P3387" t="b">
        <v>1</v>
      </c>
      <c r="Q3387" s="8">
        <f t="shared" si="263"/>
        <v>1</v>
      </c>
      <c r="R3387" s="10">
        <f t="shared" si="264"/>
        <v>133.33333333333334</v>
      </c>
      <c r="S3387" t="s">
        <v>8271</v>
      </c>
      <c r="T3387" t="s">
        <v>8318</v>
      </c>
      <c r="U3387" t="s">
        <v>8319</v>
      </c>
    </row>
    <row r="3388" spans="1:21" ht="58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s="6">
        <f t="shared" si="260"/>
        <v>41946.311412037037</v>
      </c>
      <c r="L3388" s="6">
        <f t="shared" si="261"/>
        <v>41976.311412037037</v>
      </c>
      <c r="M3388" s="15">
        <f t="shared" si="262"/>
        <v>2014</v>
      </c>
      <c r="N3388" t="b">
        <v>0</v>
      </c>
      <c r="O3388">
        <v>41</v>
      </c>
      <c r="P3388" t="b">
        <v>1</v>
      </c>
      <c r="Q3388" s="8">
        <f t="shared" si="263"/>
        <v>1.05</v>
      </c>
      <c r="R3388" s="10">
        <f t="shared" si="264"/>
        <v>51.219512195121951</v>
      </c>
      <c r="S3388" t="s">
        <v>8271</v>
      </c>
      <c r="T3388" t="s">
        <v>8318</v>
      </c>
      <c r="U3388" t="s">
        <v>8319</v>
      </c>
    </row>
    <row r="3389" spans="1:21" ht="58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s="6">
        <f t="shared" si="260"/>
        <v>41947.429259259261</v>
      </c>
      <c r="L3389" s="6">
        <f t="shared" si="261"/>
        <v>41987.429259259261</v>
      </c>
      <c r="M3389" s="15">
        <f t="shared" si="262"/>
        <v>2014</v>
      </c>
      <c r="N3389" t="b">
        <v>0</v>
      </c>
      <c r="O3389">
        <v>35</v>
      </c>
      <c r="P3389" t="b">
        <v>1</v>
      </c>
      <c r="Q3389" s="8">
        <f t="shared" si="263"/>
        <v>1.1686666666666667</v>
      </c>
      <c r="R3389" s="10">
        <f t="shared" si="264"/>
        <v>100.17142857142858</v>
      </c>
      <c r="S3389" t="s">
        <v>8271</v>
      </c>
      <c r="T3389" t="s">
        <v>8318</v>
      </c>
      <c r="U3389" t="s">
        <v>8319</v>
      </c>
    </row>
    <row r="3390" spans="1:21" ht="58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s="6">
        <f t="shared" si="260"/>
        <v>42143.127789351849</v>
      </c>
      <c r="L3390" s="6">
        <f t="shared" si="261"/>
        <v>42173.127789351849</v>
      </c>
      <c r="M3390" s="15">
        <f t="shared" si="262"/>
        <v>2015</v>
      </c>
      <c r="N3390" t="b">
        <v>0</v>
      </c>
      <c r="O3390">
        <v>45</v>
      </c>
      <c r="P3390" t="b">
        <v>1</v>
      </c>
      <c r="Q3390" s="8">
        <f t="shared" si="263"/>
        <v>1.038</v>
      </c>
      <c r="R3390" s="10">
        <f t="shared" si="264"/>
        <v>34.6</v>
      </c>
      <c r="S3390" t="s">
        <v>8271</v>
      </c>
      <c r="T3390" t="s">
        <v>8318</v>
      </c>
      <c r="U3390" t="s">
        <v>8319</v>
      </c>
    </row>
    <row r="3391" spans="1:21" ht="43.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s="6">
        <f t="shared" si="260"/>
        <v>42494.230115740742</v>
      </c>
      <c r="L3391" s="6">
        <f t="shared" si="261"/>
        <v>42524.230115740742</v>
      </c>
      <c r="M3391" s="15">
        <f t="shared" si="262"/>
        <v>2016</v>
      </c>
      <c r="N3391" t="b">
        <v>0</v>
      </c>
      <c r="O3391">
        <v>62</v>
      </c>
      <c r="P3391" t="b">
        <v>1</v>
      </c>
      <c r="Q3391" s="8">
        <f t="shared" si="263"/>
        <v>1.145</v>
      </c>
      <c r="R3391" s="10">
        <f t="shared" si="264"/>
        <v>184.67741935483872</v>
      </c>
      <c r="S3391" t="s">
        <v>8271</v>
      </c>
      <c r="T3391" t="s">
        <v>8318</v>
      </c>
      <c r="U3391" t="s">
        <v>8319</v>
      </c>
    </row>
    <row r="3392" spans="1:21" ht="58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s="6">
        <f t="shared" si="260"/>
        <v>41815.441493055558</v>
      </c>
      <c r="L3392" s="6">
        <f t="shared" si="261"/>
        <v>41830.441493055558</v>
      </c>
      <c r="M3392" s="15">
        <f t="shared" si="262"/>
        <v>2014</v>
      </c>
      <c r="N3392" t="b">
        <v>0</v>
      </c>
      <c r="O3392">
        <v>22</v>
      </c>
      <c r="P3392" t="b">
        <v>1</v>
      </c>
      <c r="Q3392" s="8">
        <f t="shared" si="263"/>
        <v>1.024</v>
      </c>
      <c r="R3392" s="10">
        <f t="shared" si="264"/>
        <v>69.818181818181813</v>
      </c>
      <c r="S3392" t="s">
        <v>8271</v>
      </c>
      <c r="T3392" t="s">
        <v>8318</v>
      </c>
      <c r="U3392" t="s">
        <v>8319</v>
      </c>
    </row>
    <row r="3393" spans="1:21" ht="58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s="6">
        <f t="shared" si="260"/>
        <v>41830.212361111109</v>
      </c>
      <c r="L3393" s="6">
        <f t="shared" si="261"/>
        <v>41859.602777777771</v>
      </c>
      <c r="M3393" s="15">
        <f t="shared" si="262"/>
        <v>2014</v>
      </c>
      <c r="N3393" t="b">
        <v>0</v>
      </c>
      <c r="O3393">
        <v>18</v>
      </c>
      <c r="P3393" t="b">
        <v>1</v>
      </c>
      <c r="Q3393" s="8">
        <f t="shared" si="263"/>
        <v>2.23</v>
      </c>
      <c r="R3393" s="10">
        <f t="shared" si="264"/>
        <v>61.944444444444443</v>
      </c>
      <c r="S3393" t="s">
        <v>8271</v>
      </c>
      <c r="T3393" t="s">
        <v>8318</v>
      </c>
      <c r="U3393" t="s">
        <v>8319</v>
      </c>
    </row>
    <row r="3394" spans="1:21" ht="58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s="6">
        <f t="shared" si="260"/>
        <v>42446.51221064815</v>
      </c>
      <c r="L3394" s="6">
        <f t="shared" si="261"/>
        <v>42496.51221064815</v>
      </c>
      <c r="M3394" s="15">
        <f t="shared" si="262"/>
        <v>2016</v>
      </c>
      <c r="N3394" t="b">
        <v>0</v>
      </c>
      <c r="O3394">
        <v>12</v>
      </c>
      <c r="P3394" t="b">
        <v>1</v>
      </c>
      <c r="Q3394" s="8">
        <f t="shared" si="263"/>
        <v>1</v>
      </c>
      <c r="R3394" s="10">
        <f t="shared" si="264"/>
        <v>41.666666666666664</v>
      </c>
      <c r="S3394" t="s">
        <v>8271</v>
      </c>
      <c r="T3394" t="s">
        <v>8318</v>
      </c>
      <c r="U3394" t="s">
        <v>8319</v>
      </c>
    </row>
    <row r="3395" spans="1:21" ht="43.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s="6">
        <f t="shared" ref="K3395:K3458" si="265">(J3395/86400)+25569+(-8/24)</f>
        <v>41923.588310185187</v>
      </c>
      <c r="L3395" s="6">
        <f t="shared" ref="L3395:L3458" si="266">(I3395/86400)+25569+(-8/24)</f>
        <v>41948.698611111111</v>
      </c>
      <c r="M3395" s="15">
        <f t="shared" ref="M3395:M3458" si="267">YEAR(K3395)</f>
        <v>2014</v>
      </c>
      <c r="N3395" t="b">
        <v>0</v>
      </c>
      <c r="O3395">
        <v>44</v>
      </c>
      <c r="P3395" t="b">
        <v>1</v>
      </c>
      <c r="Q3395" s="8">
        <f t="shared" ref="Q3395:Q3458" si="268">E3395/D3395</f>
        <v>1.0580000000000001</v>
      </c>
      <c r="R3395" s="10">
        <f t="shared" ref="R3395:R3458" si="269">IFERROR(E3395/O3395,0)</f>
        <v>36.06818181818182</v>
      </c>
      <c r="S3395" t="s">
        <v>8271</v>
      </c>
      <c r="T3395" t="s">
        <v>8318</v>
      </c>
      <c r="U3395" t="s">
        <v>8319</v>
      </c>
    </row>
    <row r="3396" spans="1:21" ht="43.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s="6">
        <f t="shared" si="265"/>
        <v>41817.262094907404</v>
      </c>
      <c r="L3396" s="6">
        <f t="shared" si="266"/>
        <v>41847.262094907404</v>
      </c>
      <c r="M3396" s="15">
        <f t="shared" si="267"/>
        <v>2014</v>
      </c>
      <c r="N3396" t="b">
        <v>0</v>
      </c>
      <c r="O3396">
        <v>27</v>
      </c>
      <c r="P3396" t="b">
        <v>1</v>
      </c>
      <c r="Q3396" s="8">
        <f t="shared" si="268"/>
        <v>1.4236363636363636</v>
      </c>
      <c r="R3396" s="10">
        <f t="shared" si="269"/>
        <v>29</v>
      </c>
      <c r="S3396" t="s">
        <v>8271</v>
      </c>
      <c r="T3396" t="s">
        <v>8318</v>
      </c>
      <c r="U3396" t="s">
        <v>8319</v>
      </c>
    </row>
    <row r="3397" spans="1:21" ht="29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s="6">
        <f t="shared" si="265"/>
        <v>42140.378981481474</v>
      </c>
      <c r="L3397" s="6">
        <f t="shared" si="266"/>
        <v>42154.423611111109</v>
      </c>
      <c r="M3397" s="15">
        <f t="shared" si="267"/>
        <v>2015</v>
      </c>
      <c r="N3397" t="b">
        <v>0</v>
      </c>
      <c r="O3397">
        <v>38</v>
      </c>
      <c r="P3397" t="b">
        <v>1</v>
      </c>
      <c r="Q3397" s="8">
        <f t="shared" si="268"/>
        <v>1.84</v>
      </c>
      <c r="R3397" s="10">
        <f t="shared" si="269"/>
        <v>24.210526315789473</v>
      </c>
      <c r="S3397" t="s">
        <v>8271</v>
      </c>
      <c r="T3397" t="s">
        <v>8318</v>
      </c>
      <c r="U3397" t="s">
        <v>8319</v>
      </c>
    </row>
    <row r="3398" spans="1:21" ht="43.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s="6">
        <f t="shared" si="265"/>
        <v>41764.113298611112</v>
      </c>
      <c r="L3398" s="6">
        <f t="shared" si="266"/>
        <v>41790.832638888889</v>
      </c>
      <c r="M3398" s="15">
        <f t="shared" si="267"/>
        <v>2014</v>
      </c>
      <c r="N3398" t="b">
        <v>0</v>
      </c>
      <c r="O3398">
        <v>28</v>
      </c>
      <c r="P3398" t="b">
        <v>1</v>
      </c>
      <c r="Q3398" s="8">
        <f t="shared" si="268"/>
        <v>1.0433333333333332</v>
      </c>
      <c r="R3398" s="10">
        <f t="shared" si="269"/>
        <v>55.892857142857146</v>
      </c>
      <c r="S3398" t="s">
        <v>8271</v>
      </c>
      <c r="T3398" t="s">
        <v>8318</v>
      </c>
      <c r="U3398" t="s">
        <v>8319</v>
      </c>
    </row>
    <row r="3399" spans="1:21" ht="29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s="6">
        <f t="shared" si="265"/>
        <v>42378.145011574066</v>
      </c>
      <c r="L3399" s="6">
        <f t="shared" si="266"/>
        <v>42418.583333333336</v>
      </c>
      <c r="M3399" s="15">
        <f t="shared" si="267"/>
        <v>2016</v>
      </c>
      <c r="N3399" t="b">
        <v>0</v>
      </c>
      <c r="O3399">
        <v>24</v>
      </c>
      <c r="P3399" t="b">
        <v>1</v>
      </c>
      <c r="Q3399" s="8">
        <f t="shared" si="268"/>
        <v>1.1200000000000001</v>
      </c>
      <c r="R3399" s="10">
        <f t="shared" si="269"/>
        <v>11.666666666666666</v>
      </c>
      <c r="S3399" t="s">
        <v>8271</v>
      </c>
      <c r="T3399" t="s">
        <v>8318</v>
      </c>
      <c r="U3399" t="s">
        <v>8319</v>
      </c>
    </row>
    <row r="3400" spans="1:21" ht="43.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s="6">
        <f t="shared" si="265"/>
        <v>41941.418703703697</v>
      </c>
      <c r="L3400" s="6">
        <f t="shared" si="266"/>
        <v>41964.374999999993</v>
      </c>
      <c r="M3400" s="15">
        <f t="shared" si="267"/>
        <v>2014</v>
      </c>
      <c r="N3400" t="b">
        <v>0</v>
      </c>
      <c r="O3400">
        <v>65</v>
      </c>
      <c r="P3400" t="b">
        <v>1</v>
      </c>
      <c r="Q3400" s="8">
        <f t="shared" si="268"/>
        <v>1.1107499999999999</v>
      </c>
      <c r="R3400" s="10">
        <f t="shared" si="269"/>
        <v>68.353846153846149</v>
      </c>
      <c r="S3400" t="s">
        <v>8271</v>
      </c>
      <c r="T3400" t="s">
        <v>8318</v>
      </c>
      <c r="U3400" t="s">
        <v>8319</v>
      </c>
    </row>
    <row r="3401" spans="1:21" ht="43.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s="6">
        <f t="shared" si="265"/>
        <v>42026.587094907409</v>
      </c>
      <c r="L3401" s="6">
        <f t="shared" si="266"/>
        <v>42056.587094907409</v>
      </c>
      <c r="M3401" s="15">
        <f t="shared" si="267"/>
        <v>2015</v>
      </c>
      <c r="N3401" t="b">
        <v>0</v>
      </c>
      <c r="O3401">
        <v>46</v>
      </c>
      <c r="P3401" t="b">
        <v>1</v>
      </c>
      <c r="Q3401" s="8">
        <f t="shared" si="268"/>
        <v>1.0375000000000001</v>
      </c>
      <c r="R3401" s="10">
        <f t="shared" si="269"/>
        <v>27.065217391304348</v>
      </c>
      <c r="S3401" t="s">
        <v>8271</v>
      </c>
      <c r="T3401" t="s">
        <v>8318</v>
      </c>
      <c r="U3401" t="s">
        <v>8319</v>
      </c>
    </row>
    <row r="3402" spans="1:21" ht="43.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s="6">
        <f t="shared" si="265"/>
        <v>41834.620532407404</v>
      </c>
      <c r="L3402" s="6">
        <f t="shared" si="266"/>
        <v>41879.620532407404</v>
      </c>
      <c r="M3402" s="15">
        <f t="shared" si="267"/>
        <v>2014</v>
      </c>
      <c r="N3402" t="b">
        <v>0</v>
      </c>
      <c r="O3402">
        <v>85</v>
      </c>
      <c r="P3402" t="b">
        <v>1</v>
      </c>
      <c r="Q3402" s="8">
        <f t="shared" si="268"/>
        <v>1.0041</v>
      </c>
      <c r="R3402" s="10">
        <f t="shared" si="269"/>
        <v>118.12941176470588</v>
      </c>
      <c r="S3402" t="s">
        <v>8271</v>
      </c>
      <c r="T3402" t="s">
        <v>8318</v>
      </c>
      <c r="U3402" t="s">
        <v>8319</v>
      </c>
    </row>
    <row r="3403" spans="1:21" ht="58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s="6">
        <f t="shared" si="265"/>
        <v>42193.3905787037</v>
      </c>
      <c r="L3403" s="6">
        <f t="shared" si="266"/>
        <v>42223.3905787037</v>
      </c>
      <c r="M3403" s="15">
        <f t="shared" si="267"/>
        <v>2015</v>
      </c>
      <c r="N3403" t="b">
        <v>0</v>
      </c>
      <c r="O3403">
        <v>66</v>
      </c>
      <c r="P3403" t="b">
        <v>1</v>
      </c>
      <c r="Q3403" s="8">
        <f t="shared" si="268"/>
        <v>1.0186206896551724</v>
      </c>
      <c r="R3403" s="10">
        <f t="shared" si="269"/>
        <v>44.757575757575758</v>
      </c>
      <c r="S3403" t="s">
        <v>8271</v>
      </c>
      <c r="T3403" t="s">
        <v>8318</v>
      </c>
      <c r="U3403" t="s">
        <v>8319</v>
      </c>
    </row>
    <row r="3404" spans="1:21" ht="43.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s="6">
        <f t="shared" si="265"/>
        <v>42290.285219907404</v>
      </c>
      <c r="L3404" s="6">
        <f t="shared" si="266"/>
        <v>42319.771527777775</v>
      </c>
      <c r="M3404" s="15">
        <f t="shared" si="267"/>
        <v>2015</v>
      </c>
      <c r="N3404" t="b">
        <v>0</v>
      </c>
      <c r="O3404">
        <v>165</v>
      </c>
      <c r="P3404" t="b">
        <v>1</v>
      </c>
      <c r="Q3404" s="8">
        <f t="shared" si="268"/>
        <v>1.0976666666666666</v>
      </c>
      <c r="R3404" s="10">
        <f t="shared" si="269"/>
        <v>99.787878787878782</v>
      </c>
      <c r="S3404" t="s">
        <v>8271</v>
      </c>
      <c r="T3404" t="s">
        <v>8318</v>
      </c>
      <c r="U3404" t="s">
        <v>8319</v>
      </c>
    </row>
    <row r="3405" spans="1:21" ht="43.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s="6">
        <f t="shared" si="265"/>
        <v>42150.128749999996</v>
      </c>
      <c r="L3405" s="6">
        <f t="shared" si="266"/>
        <v>42180.128749999996</v>
      </c>
      <c r="M3405" s="15">
        <f t="shared" si="267"/>
        <v>2015</v>
      </c>
      <c r="N3405" t="b">
        <v>0</v>
      </c>
      <c r="O3405">
        <v>17</v>
      </c>
      <c r="P3405" t="b">
        <v>1</v>
      </c>
      <c r="Q3405" s="8">
        <f t="shared" si="268"/>
        <v>1</v>
      </c>
      <c r="R3405" s="10">
        <f t="shared" si="269"/>
        <v>117.64705882352941</v>
      </c>
      <c r="S3405" t="s">
        <v>8271</v>
      </c>
      <c r="T3405" t="s">
        <v>8318</v>
      </c>
      <c r="U3405" t="s">
        <v>8319</v>
      </c>
    </row>
    <row r="3406" spans="1:21" ht="58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s="6">
        <f t="shared" si="265"/>
        <v>42152.170162037037</v>
      </c>
      <c r="L3406" s="6">
        <f t="shared" si="266"/>
        <v>42172.170162037037</v>
      </c>
      <c r="M3406" s="15">
        <f t="shared" si="267"/>
        <v>2015</v>
      </c>
      <c r="N3406" t="b">
        <v>0</v>
      </c>
      <c r="O3406">
        <v>3</v>
      </c>
      <c r="P3406" t="b">
        <v>1</v>
      </c>
      <c r="Q3406" s="8">
        <f t="shared" si="268"/>
        <v>1.22</v>
      </c>
      <c r="R3406" s="10">
        <f t="shared" si="269"/>
        <v>203.33333333333334</v>
      </c>
      <c r="S3406" t="s">
        <v>8271</v>
      </c>
      <c r="T3406" t="s">
        <v>8318</v>
      </c>
      <c r="U3406" t="s">
        <v>8319</v>
      </c>
    </row>
    <row r="3407" spans="1:21" ht="43.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s="6">
        <f t="shared" si="265"/>
        <v>42409.683865740742</v>
      </c>
      <c r="L3407" s="6">
        <f t="shared" si="266"/>
        <v>42430.665972222218</v>
      </c>
      <c r="M3407" s="15">
        <f t="shared" si="267"/>
        <v>2016</v>
      </c>
      <c r="N3407" t="b">
        <v>0</v>
      </c>
      <c r="O3407">
        <v>17</v>
      </c>
      <c r="P3407" t="b">
        <v>1</v>
      </c>
      <c r="Q3407" s="8">
        <f t="shared" si="268"/>
        <v>1.3757142857142857</v>
      </c>
      <c r="R3407" s="10">
        <f t="shared" si="269"/>
        <v>28.323529411764707</v>
      </c>
      <c r="S3407" t="s">
        <v>8271</v>
      </c>
      <c r="T3407" t="s">
        <v>8318</v>
      </c>
      <c r="U3407" t="s">
        <v>8319</v>
      </c>
    </row>
    <row r="3408" spans="1:21" ht="43.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s="6">
        <f t="shared" si="265"/>
        <v>41791.159444444442</v>
      </c>
      <c r="L3408" s="6">
        <f t="shared" si="266"/>
        <v>41836.159444444442</v>
      </c>
      <c r="M3408" s="15">
        <f t="shared" si="267"/>
        <v>2014</v>
      </c>
      <c r="N3408" t="b">
        <v>0</v>
      </c>
      <c r="O3408">
        <v>91</v>
      </c>
      <c r="P3408" t="b">
        <v>1</v>
      </c>
      <c r="Q3408" s="8">
        <f t="shared" si="268"/>
        <v>1.0031000000000001</v>
      </c>
      <c r="R3408" s="10">
        <f t="shared" si="269"/>
        <v>110.23076923076923</v>
      </c>
      <c r="S3408" t="s">
        <v>8271</v>
      </c>
      <c r="T3408" t="s">
        <v>8318</v>
      </c>
      <c r="U3408" t="s">
        <v>8319</v>
      </c>
    </row>
    <row r="3409" spans="1:21" ht="58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s="6">
        <f t="shared" si="265"/>
        <v>41796.08899305555</v>
      </c>
      <c r="L3409" s="6">
        <f t="shared" si="266"/>
        <v>41826.08899305555</v>
      </c>
      <c r="M3409" s="15">
        <f t="shared" si="267"/>
        <v>2014</v>
      </c>
      <c r="N3409" t="b">
        <v>0</v>
      </c>
      <c r="O3409">
        <v>67</v>
      </c>
      <c r="P3409" t="b">
        <v>1</v>
      </c>
      <c r="Q3409" s="8">
        <f t="shared" si="268"/>
        <v>1.071</v>
      </c>
      <c r="R3409" s="10">
        <f t="shared" si="269"/>
        <v>31.970149253731343</v>
      </c>
      <c r="S3409" t="s">
        <v>8271</v>
      </c>
      <c r="T3409" t="s">
        <v>8318</v>
      </c>
      <c r="U3409" t="s">
        <v>8319</v>
      </c>
    </row>
    <row r="3410" spans="1:21" ht="43.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s="6">
        <f t="shared" si="265"/>
        <v>41808.65861111111</v>
      </c>
      <c r="L3410" s="6">
        <f t="shared" si="266"/>
        <v>41838.65861111111</v>
      </c>
      <c r="M3410" s="15">
        <f t="shared" si="267"/>
        <v>2014</v>
      </c>
      <c r="N3410" t="b">
        <v>0</v>
      </c>
      <c r="O3410">
        <v>18</v>
      </c>
      <c r="P3410" t="b">
        <v>1</v>
      </c>
      <c r="Q3410" s="8">
        <f t="shared" si="268"/>
        <v>2.11</v>
      </c>
      <c r="R3410" s="10">
        <f t="shared" si="269"/>
        <v>58.611111111111114</v>
      </c>
      <c r="S3410" t="s">
        <v>8271</v>
      </c>
      <c r="T3410" t="s">
        <v>8318</v>
      </c>
      <c r="U3410" t="s">
        <v>8319</v>
      </c>
    </row>
    <row r="3411" spans="1:21" ht="43.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s="6">
        <f t="shared" si="265"/>
        <v>42544.480995370366</v>
      </c>
      <c r="L3411" s="6">
        <f t="shared" si="266"/>
        <v>42582.540277777771</v>
      </c>
      <c r="M3411" s="15">
        <f t="shared" si="267"/>
        <v>2016</v>
      </c>
      <c r="N3411" t="b">
        <v>0</v>
      </c>
      <c r="O3411">
        <v>21</v>
      </c>
      <c r="P3411" t="b">
        <v>1</v>
      </c>
      <c r="Q3411" s="8">
        <f t="shared" si="268"/>
        <v>1.236</v>
      </c>
      <c r="R3411" s="10">
        <f t="shared" si="269"/>
        <v>29.428571428571427</v>
      </c>
      <c r="S3411" t="s">
        <v>8271</v>
      </c>
      <c r="T3411" t="s">
        <v>8318</v>
      </c>
      <c r="U3411" t="s">
        <v>8319</v>
      </c>
    </row>
    <row r="3412" spans="1:21" ht="43.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s="6">
        <f t="shared" si="265"/>
        <v>42499.70821759259</v>
      </c>
      <c r="L3412" s="6">
        <f t="shared" si="266"/>
        <v>42526.958333333336</v>
      </c>
      <c r="M3412" s="15">
        <f t="shared" si="267"/>
        <v>2016</v>
      </c>
      <c r="N3412" t="b">
        <v>0</v>
      </c>
      <c r="O3412">
        <v>40</v>
      </c>
      <c r="P3412" t="b">
        <v>1</v>
      </c>
      <c r="Q3412" s="8">
        <f t="shared" si="268"/>
        <v>1.085</v>
      </c>
      <c r="R3412" s="10">
        <f t="shared" si="269"/>
        <v>81.375</v>
      </c>
      <c r="S3412" t="s">
        <v>8271</v>
      </c>
      <c r="T3412" t="s">
        <v>8318</v>
      </c>
      <c r="U3412" t="s">
        <v>8319</v>
      </c>
    </row>
    <row r="3413" spans="1:21" ht="43.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s="6">
        <f t="shared" si="265"/>
        <v>42264.689490740733</v>
      </c>
      <c r="L3413" s="6">
        <f t="shared" si="266"/>
        <v>42284.689490740733</v>
      </c>
      <c r="M3413" s="15">
        <f t="shared" si="267"/>
        <v>2015</v>
      </c>
      <c r="N3413" t="b">
        <v>0</v>
      </c>
      <c r="O3413">
        <v>78</v>
      </c>
      <c r="P3413" t="b">
        <v>1</v>
      </c>
      <c r="Q3413" s="8">
        <f t="shared" si="268"/>
        <v>1.0356666666666667</v>
      </c>
      <c r="R3413" s="10">
        <f t="shared" si="269"/>
        <v>199.16666666666666</v>
      </c>
      <c r="S3413" t="s">
        <v>8271</v>
      </c>
      <c r="T3413" t="s">
        <v>8318</v>
      </c>
      <c r="U3413" t="s">
        <v>8319</v>
      </c>
    </row>
    <row r="3414" spans="1:21" ht="43.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s="6">
        <f t="shared" si="265"/>
        <v>41879.625717592593</v>
      </c>
      <c r="L3414" s="6">
        <f t="shared" si="266"/>
        <v>41909.625717592593</v>
      </c>
      <c r="M3414" s="15">
        <f t="shared" si="267"/>
        <v>2014</v>
      </c>
      <c r="N3414" t="b">
        <v>0</v>
      </c>
      <c r="O3414">
        <v>26</v>
      </c>
      <c r="P3414" t="b">
        <v>1</v>
      </c>
      <c r="Q3414" s="8">
        <f t="shared" si="268"/>
        <v>1</v>
      </c>
      <c r="R3414" s="10">
        <f t="shared" si="269"/>
        <v>115.38461538461539</v>
      </c>
      <c r="S3414" t="s">
        <v>8271</v>
      </c>
      <c r="T3414" t="s">
        <v>8318</v>
      </c>
      <c r="U3414" t="s">
        <v>8319</v>
      </c>
    </row>
    <row r="3415" spans="1:21" ht="58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s="6">
        <f t="shared" si="265"/>
        <v>42053.399745370371</v>
      </c>
      <c r="L3415" s="6">
        <f t="shared" si="266"/>
        <v>42062.874305555553</v>
      </c>
      <c r="M3415" s="15">
        <f t="shared" si="267"/>
        <v>2015</v>
      </c>
      <c r="N3415" t="b">
        <v>0</v>
      </c>
      <c r="O3415">
        <v>14</v>
      </c>
      <c r="P3415" t="b">
        <v>1</v>
      </c>
      <c r="Q3415" s="8">
        <f t="shared" si="268"/>
        <v>1.3</v>
      </c>
      <c r="R3415" s="10">
        <f t="shared" si="269"/>
        <v>46.428571428571431</v>
      </c>
      <c r="S3415" t="s">
        <v>8271</v>
      </c>
      <c r="T3415" t="s">
        <v>8318</v>
      </c>
      <c r="U3415" t="s">
        <v>8319</v>
      </c>
    </row>
    <row r="3416" spans="1:21" ht="43.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s="6">
        <f t="shared" si="265"/>
        <v>42675.499131944445</v>
      </c>
      <c r="L3416" s="6">
        <f t="shared" si="266"/>
        <v>42704.999305555553</v>
      </c>
      <c r="M3416" s="15">
        <f t="shared" si="267"/>
        <v>2016</v>
      </c>
      <c r="N3416" t="b">
        <v>0</v>
      </c>
      <c r="O3416">
        <v>44</v>
      </c>
      <c r="P3416" t="b">
        <v>1</v>
      </c>
      <c r="Q3416" s="8">
        <f t="shared" si="268"/>
        <v>1.0349999999999999</v>
      </c>
      <c r="R3416" s="10">
        <f t="shared" si="269"/>
        <v>70.568181818181813</v>
      </c>
      <c r="S3416" t="s">
        <v>8271</v>
      </c>
      <c r="T3416" t="s">
        <v>8318</v>
      </c>
      <c r="U3416" t="s">
        <v>8319</v>
      </c>
    </row>
    <row r="3417" spans="1:21" ht="43.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s="6">
        <f t="shared" si="265"/>
        <v>42466.810833333329</v>
      </c>
      <c r="L3417" s="6">
        <f t="shared" si="266"/>
        <v>42477.645833333336</v>
      </c>
      <c r="M3417" s="15">
        <f t="shared" si="267"/>
        <v>2016</v>
      </c>
      <c r="N3417" t="b">
        <v>0</v>
      </c>
      <c r="O3417">
        <v>9</v>
      </c>
      <c r="P3417" t="b">
        <v>1</v>
      </c>
      <c r="Q3417" s="8">
        <f t="shared" si="268"/>
        <v>1</v>
      </c>
      <c r="R3417" s="10">
        <f t="shared" si="269"/>
        <v>22.222222222222221</v>
      </c>
      <c r="S3417" t="s">
        <v>8271</v>
      </c>
      <c r="T3417" t="s">
        <v>8318</v>
      </c>
      <c r="U3417" t="s">
        <v>8319</v>
      </c>
    </row>
    <row r="3418" spans="1:21" ht="58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s="6">
        <f t="shared" si="265"/>
        <v>42089.079224537032</v>
      </c>
      <c r="L3418" s="6">
        <f t="shared" si="266"/>
        <v>42117.437499999993</v>
      </c>
      <c r="M3418" s="15">
        <f t="shared" si="267"/>
        <v>2015</v>
      </c>
      <c r="N3418" t="b">
        <v>0</v>
      </c>
      <c r="O3418">
        <v>30</v>
      </c>
      <c r="P3418" t="b">
        <v>1</v>
      </c>
      <c r="Q3418" s="8">
        <f t="shared" si="268"/>
        <v>1.196</v>
      </c>
      <c r="R3418" s="10">
        <f t="shared" si="269"/>
        <v>159.46666666666667</v>
      </c>
      <c r="S3418" t="s">
        <v>8271</v>
      </c>
      <c r="T3418" t="s">
        <v>8318</v>
      </c>
      <c r="U3418" t="s">
        <v>8319</v>
      </c>
    </row>
    <row r="3419" spans="1:21" ht="43.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s="6">
        <f t="shared" si="265"/>
        <v>41894.580416666664</v>
      </c>
      <c r="L3419" s="6">
        <f t="shared" si="266"/>
        <v>41937.696527777771</v>
      </c>
      <c r="M3419" s="15">
        <f t="shared" si="267"/>
        <v>2014</v>
      </c>
      <c r="N3419" t="b">
        <v>0</v>
      </c>
      <c r="O3419">
        <v>45</v>
      </c>
      <c r="P3419" t="b">
        <v>1</v>
      </c>
      <c r="Q3419" s="8">
        <f t="shared" si="268"/>
        <v>1.0000058823529412</v>
      </c>
      <c r="R3419" s="10">
        <f t="shared" si="269"/>
        <v>37.777999999999999</v>
      </c>
      <c r="S3419" t="s">
        <v>8271</v>
      </c>
      <c r="T3419" t="s">
        <v>8318</v>
      </c>
      <c r="U3419" t="s">
        <v>8319</v>
      </c>
    </row>
    <row r="3420" spans="1:21" ht="43.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s="6">
        <f t="shared" si="265"/>
        <v>41752.501238425924</v>
      </c>
      <c r="L3420" s="6">
        <f t="shared" si="266"/>
        <v>41782.501238425924</v>
      </c>
      <c r="M3420" s="15">
        <f t="shared" si="267"/>
        <v>2014</v>
      </c>
      <c r="N3420" t="b">
        <v>0</v>
      </c>
      <c r="O3420">
        <v>56</v>
      </c>
      <c r="P3420" t="b">
        <v>1</v>
      </c>
      <c r="Q3420" s="8">
        <f t="shared" si="268"/>
        <v>1.00875</v>
      </c>
      <c r="R3420" s="10">
        <f t="shared" si="269"/>
        <v>72.053571428571431</v>
      </c>
      <c r="S3420" t="s">
        <v>8271</v>
      </c>
      <c r="T3420" t="s">
        <v>8318</v>
      </c>
      <c r="U3420" t="s">
        <v>8319</v>
      </c>
    </row>
    <row r="3421" spans="1:21" ht="58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s="6">
        <f t="shared" si="265"/>
        <v>42448.488252314812</v>
      </c>
      <c r="L3421" s="6">
        <f t="shared" si="266"/>
        <v>42466.562499999993</v>
      </c>
      <c r="M3421" s="15">
        <f t="shared" si="267"/>
        <v>2016</v>
      </c>
      <c r="N3421" t="b">
        <v>0</v>
      </c>
      <c r="O3421">
        <v>46</v>
      </c>
      <c r="P3421" t="b">
        <v>1</v>
      </c>
      <c r="Q3421" s="8">
        <f t="shared" si="268"/>
        <v>1.0654545454545454</v>
      </c>
      <c r="R3421" s="10">
        <f t="shared" si="269"/>
        <v>63.695652173913047</v>
      </c>
      <c r="S3421" t="s">
        <v>8271</v>
      </c>
      <c r="T3421" t="s">
        <v>8318</v>
      </c>
      <c r="U3421" t="s">
        <v>8319</v>
      </c>
    </row>
    <row r="3422" spans="1:21" ht="43.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s="6">
        <f t="shared" si="265"/>
        <v>42404.756967592592</v>
      </c>
      <c r="L3422" s="6">
        <f t="shared" si="266"/>
        <v>42413.666666666664</v>
      </c>
      <c r="M3422" s="15">
        <f t="shared" si="267"/>
        <v>2016</v>
      </c>
      <c r="N3422" t="b">
        <v>0</v>
      </c>
      <c r="O3422">
        <v>34</v>
      </c>
      <c r="P3422" t="b">
        <v>1</v>
      </c>
      <c r="Q3422" s="8">
        <f t="shared" si="268"/>
        <v>1.38</v>
      </c>
      <c r="R3422" s="10">
        <f t="shared" si="269"/>
        <v>28.411764705882351</v>
      </c>
      <c r="S3422" t="s">
        <v>8271</v>
      </c>
      <c r="T3422" t="s">
        <v>8318</v>
      </c>
      <c r="U3422" t="s">
        <v>8319</v>
      </c>
    </row>
    <row r="3423" spans="1:21" ht="43.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s="6">
        <f t="shared" si="265"/>
        <v>42037.457905092589</v>
      </c>
      <c r="L3423" s="6">
        <f t="shared" si="266"/>
        <v>42067.457905092589</v>
      </c>
      <c r="M3423" s="15">
        <f t="shared" si="267"/>
        <v>2015</v>
      </c>
      <c r="N3423" t="b">
        <v>0</v>
      </c>
      <c r="O3423">
        <v>98</v>
      </c>
      <c r="P3423" t="b">
        <v>1</v>
      </c>
      <c r="Q3423" s="8">
        <f t="shared" si="268"/>
        <v>1.0115000000000001</v>
      </c>
      <c r="R3423" s="10">
        <f t="shared" si="269"/>
        <v>103.21428571428571</v>
      </c>
      <c r="S3423" t="s">
        <v>8271</v>
      </c>
      <c r="T3423" t="s">
        <v>8318</v>
      </c>
      <c r="U3423" t="s">
        <v>8319</v>
      </c>
    </row>
    <row r="3424" spans="1:21" ht="43.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s="6">
        <f t="shared" si="265"/>
        <v>42323.228888888887</v>
      </c>
      <c r="L3424" s="6">
        <f t="shared" si="266"/>
        <v>42351.666666666664</v>
      </c>
      <c r="M3424" s="15">
        <f t="shared" si="267"/>
        <v>2015</v>
      </c>
      <c r="N3424" t="b">
        <v>0</v>
      </c>
      <c r="O3424">
        <v>46</v>
      </c>
      <c r="P3424" t="b">
        <v>1</v>
      </c>
      <c r="Q3424" s="8">
        <f t="shared" si="268"/>
        <v>1.091</v>
      </c>
      <c r="R3424" s="10">
        <f t="shared" si="269"/>
        <v>71.152173913043484</v>
      </c>
      <c r="S3424" t="s">
        <v>8271</v>
      </c>
      <c r="T3424" t="s">
        <v>8318</v>
      </c>
      <c r="U3424" t="s">
        <v>8319</v>
      </c>
    </row>
    <row r="3425" spans="1:21" ht="43.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s="6">
        <f t="shared" si="265"/>
        <v>42088.578020833331</v>
      </c>
      <c r="L3425" s="6">
        <f t="shared" si="266"/>
        <v>42118.578020833331</v>
      </c>
      <c r="M3425" s="15">
        <f t="shared" si="267"/>
        <v>2015</v>
      </c>
      <c r="N3425" t="b">
        <v>0</v>
      </c>
      <c r="O3425">
        <v>10</v>
      </c>
      <c r="P3425" t="b">
        <v>1</v>
      </c>
      <c r="Q3425" s="8">
        <f t="shared" si="268"/>
        <v>1.4</v>
      </c>
      <c r="R3425" s="10">
        <f t="shared" si="269"/>
        <v>35</v>
      </c>
      <c r="S3425" t="s">
        <v>8271</v>
      </c>
      <c r="T3425" t="s">
        <v>8318</v>
      </c>
      <c r="U3425" t="s">
        <v>8319</v>
      </c>
    </row>
    <row r="3426" spans="1:21" ht="43.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s="6">
        <f t="shared" si="265"/>
        <v>42018.343564814808</v>
      </c>
      <c r="L3426" s="6">
        <f t="shared" si="266"/>
        <v>42039.957638888889</v>
      </c>
      <c r="M3426" s="15">
        <f t="shared" si="267"/>
        <v>2015</v>
      </c>
      <c r="N3426" t="b">
        <v>0</v>
      </c>
      <c r="O3426">
        <v>76</v>
      </c>
      <c r="P3426" t="b">
        <v>1</v>
      </c>
      <c r="Q3426" s="8">
        <f t="shared" si="268"/>
        <v>1.0358333333333334</v>
      </c>
      <c r="R3426" s="10">
        <f t="shared" si="269"/>
        <v>81.776315789473685</v>
      </c>
      <c r="S3426" t="s">
        <v>8271</v>
      </c>
      <c r="T3426" t="s">
        <v>8318</v>
      </c>
      <c r="U3426" t="s">
        <v>8319</v>
      </c>
    </row>
    <row r="3427" spans="1:21" ht="43.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s="6">
        <f t="shared" si="265"/>
        <v>41884.28398148148</v>
      </c>
      <c r="L3427" s="6">
        <f t="shared" si="266"/>
        <v>41916.28398148148</v>
      </c>
      <c r="M3427" s="15">
        <f t="shared" si="267"/>
        <v>2014</v>
      </c>
      <c r="N3427" t="b">
        <v>0</v>
      </c>
      <c r="O3427">
        <v>104</v>
      </c>
      <c r="P3427" t="b">
        <v>1</v>
      </c>
      <c r="Q3427" s="8">
        <f t="shared" si="268"/>
        <v>1.0297033333333332</v>
      </c>
      <c r="R3427" s="10">
        <f t="shared" si="269"/>
        <v>297.02980769230766</v>
      </c>
      <c r="S3427" t="s">
        <v>8271</v>
      </c>
      <c r="T3427" t="s">
        <v>8318</v>
      </c>
      <c r="U3427" t="s">
        <v>8319</v>
      </c>
    </row>
    <row r="3428" spans="1:21" ht="43.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s="6">
        <f t="shared" si="265"/>
        <v>41883.723414351851</v>
      </c>
      <c r="L3428" s="6">
        <f t="shared" si="266"/>
        <v>41902.75</v>
      </c>
      <c r="M3428" s="15">
        <f t="shared" si="267"/>
        <v>2014</v>
      </c>
      <c r="N3428" t="b">
        <v>0</v>
      </c>
      <c r="O3428">
        <v>87</v>
      </c>
      <c r="P3428" t="b">
        <v>1</v>
      </c>
      <c r="Q3428" s="8">
        <f t="shared" si="268"/>
        <v>1.0813333333333333</v>
      </c>
      <c r="R3428" s="10">
        <f t="shared" si="269"/>
        <v>46.609195402298852</v>
      </c>
      <c r="S3428" t="s">
        <v>8271</v>
      </c>
      <c r="T3428" t="s">
        <v>8318</v>
      </c>
      <c r="U3428" t="s">
        <v>8319</v>
      </c>
    </row>
    <row r="3429" spans="1:21" ht="43.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s="6">
        <f t="shared" si="265"/>
        <v>41792.311944444438</v>
      </c>
      <c r="L3429" s="6">
        <f t="shared" si="266"/>
        <v>41822.311944444438</v>
      </c>
      <c r="M3429" s="15">
        <f t="shared" si="267"/>
        <v>2014</v>
      </c>
      <c r="N3429" t="b">
        <v>0</v>
      </c>
      <c r="O3429">
        <v>29</v>
      </c>
      <c r="P3429" t="b">
        <v>1</v>
      </c>
      <c r="Q3429" s="8">
        <f t="shared" si="268"/>
        <v>1</v>
      </c>
      <c r="R3429" s="10">
        <f t="shared" si="269"/>
        <v>51.724137931034484</v>
      </c>
      <c r="S3429" t="s">
        <v>8271</v>
      </c>
      <c r="T3429" t="s">
        <v>8318</v>
      </c>
      <c r="U3429" t="s">
        <v>8319</v>
      </c>
    </row>
    <row r="3430" spans="1:21" ht="58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s="6">
        <f t="shared" si="265"/>
        <v>42038.387118055551</v>
      </c>
      <c r="L3430" s="6">
        <f t="shared" si="266"/>
        <v>42063.374999999993</v>
      </c>
      <c r="M3430" s="15">
        <f t="shared" si="267"/>
        <v>2015</v>
      </c>
      <c r="N3430" t="b">
        <v>0</v>
      </c>
      <c r="O3430">
        <v>51</v>
      </c>
      <c r="P3430" t="b">
        <v>1</v>
      </c>
      <c r="Q3430" s="8">
        <f t="shared" si="268"/>
        <v>1.0275000000000001</v>
      </c>
      <c r="R3430" s="10">
        <f t="shared" si="269"/>
        <v>40.294117647058826</v>
      </c>
      <c r="S3430" t="s">
        <v>8271</v>
      </c>
      <c r="T3430" t="s">
        <v>8318</v>
      </c>
      <c r="U3430" t="s">
        <v>8319</v>
      </c>
    </row>
    <row r="3431" spans="1:21" ht="43.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s="6">
        <f t="shared" si="265"/>
        <v>42661.688206018516</v>
      </c>
      <c r="L3431" s="6">
        <f t="shared" si="266"/>
        <v>42675.688206018516</v>
      </c>
      <c r="M3431" s="15">
        <f t="shared" si="267"/>
        <v>2016</v>
      </c>
      <c r="N3431" t="b">
        <v>0</v>
      </c>
      <c r="O3431">
        <v>12</v>
      </c>
      <c r="P3431" t="b">
        <v>1</v>
      </c>
      <c r="Q3431" s="8">
        <f t="shared" si="268"/>
        <v>1.3</v>
      </c>
      <c r="R3431" s="10">
        <f t="shared" si="269"/>
        <v>16.25</v>
      </c>
      <c r="S3431" t="s">
        <v>8271</v>
      </c>
      <c r="T3431" t="s">
        <v>8318</v>
      </c>
      <c r="U3431" t="s">
        <v>8319</v>
      </c>
    </row>
    <row r="3432" spans="1:21" ht="43.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s="6">
        <f t="shared" si="265"/>
        <v>41820.612280092588</v>
      </c>
      <c r="L3432" s="6">
        <f t="shared" si="266"/>
        <v>41850.612280092588</v>
      </c>
      <c r="M3432" s="15">
        <f t="shared" si="267"/>
        <v>2014</v>
      </c>
      <c r="N3432" t="b">
        <v>0</v>
      </c>
      <c r="O3432">
        <v>72</v>
      </c>
      <c r="P3432" t="b">
        <v>1</v>
      </c>
      <c r="Q3432" s="8">
        <f t="shared" si="268"/>
        <v>1.0854949999999999</v>
      </c>
      <c r="R3432" s="10">
        <f t="shared" si="269"/>
        <v>30.152638888888887</v>
      </c>
      <c r="S3432" t="s">
        <v>8271</v>
      </c>
      <c r="T3432" t="s">
        <v>8318</v>
      </c>
      <c r="U3432" t="s">
        <v>8319</v>
      </c>
    </row>
    <row r="3433" spans="1:21" ht="43.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s="6">
        <f t="shared" si="265"/>
        <v>41839.397604166668</v>
      </c>
      <c r="L3433" s="6">
        <f t="shared" si="266"/>
        <v>41869.397604166668</v>
      </c>
      <c r="M3433" s="15">
        <f t="shared" si="267"/>
        <v>2014</v>
      </c>
      <c r="N3433" t="b">
        <v>0</v>
      </c>
      <c r="O3433">
        <v>21</v>
      </c>
      <c r="P3433" t="b">
        <v>1</v>
      </c>
      <c r="Q3433" s="8">
        <f t="shared" si="268"/>
        <v>1</v>
      </c>
      <c r="R3433" s="10">
        <f t="shared" si="269"/>
        <v>95.238095238095241</v>
      </c>
      <c r="S3433" t="s">
        <v>8271</v>
      </c>
      <c r="T3433" t="s">
        <v>8318</v>
      </c>
      <c r="U3433" t="s">
        <v>8319</v>
      </c>
    </row>
    <row r="3434" spans="1:21" ht="43.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s="6">
        <f t="shared" si="265"/>
        <v>42380.247847222221</v>
      </c>
      <c r="L3434" s="6">
        <f t="shared" si="266"/>
        <v>42405.583333333336</v>
      </c>
      <c r="M3434" s="15">
        <f t="shared" si="267"/>
        <v>2016</v>
      </c>
      <c r="N3434" t="b">
        <v>0</v>
      </c>
      <c r="O3434">
        <v>42</v>
      </c>
      <c r="P3434" t="b">
        <v>1</v>
      </c>
      <c r="Q3434" s="8">
        <f t="shared" si="268"/>
        <v>1.0965</v>
      </c>
      <c r="R3434" s="10">
        <f t="shared" si="269"/>
        <v>52.214285714285715</v>
      </c>
      <c r="S3434" t="s">
        <v>8271</v>
      </c>
      <c r="T3434" t="s">
        <v>8318</v>
      </c>
      <c r="U3434" t="s">
        <v>8319</v>
      </c>
    </row>
    <row r="3435" spans="1:21" ht="43.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s="6">
        <f t="shared" si="265"/>
        <v>41775.729803240734</v>
      </c>
      <c r="L3435" s="6">
        <f t="shared" si="266"/>
        <v>41806.791666666664</v>
      </c>
      <c r="M3435" s="15">
        <f t="shared" si="267"/>
        <v>2014</v>
      </c>
      <c r="N3435" t="b">
        <v>0</v>
      </c>
      <c r="O3435">
        <v>71</v>
      </c>
      <c r="P3435" t="b">
        <v>1</v>
      </c>
      <c r="Q3435" s="8">
        <f t="shared" si="268"/>
        <v>1.0026315789473683</v>
      </c>
      <c r="R3435" s="10">
        <f t="shared" si="269"/>
        <v>134.1549295774648</v>
      </c>
      <c r="S3435" t="s">
        <v>8271</v>
      </c>
      <c r="T3435" t="s">
        <v>8318</v>
      </c>
      <c r="U3435" t="s">
        <v>8319</v>
      </c>
    </row>
    <row r="3436" spans="1:21" ht="58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s="6">
        <f t="shared" si="265"/>
        <v>41800.047094907401</v>
      </c>
      <c r="L3436" s="6">
        <f t="shared" si="266"/>
        <v>41830.047094907401</v>
      </c>
      <c r="M3436" s="15">
        <f t="shared" si="267"/>
        <v>2014</v>
      </c>
      <c r="N3436" t="b">
        <v>0</v>
      </c>
      <c r="O3436">
        <v>168</v>
      </c>
      <c r="P3436" t="b">
        <v>1</v>
      </c>
      <c r="Q3436" s="8">
        <f t="shared" si="268"/>
        <v>1.0555000000000001</v>
      </c>
      <c r="R3436" s="10">
        <f t="shared" si="269"/>
        <v>62.827380952380949</v>
      </c>
      <c r="S3436" t="s">
        <v>8271</v>
      </c>
      <c r="T3436" t="s">
        <v>8318</v>
      </c>
      <c r="U3436" t="s">
        <v>8319</v>
      </c>
    </row>
    <row r="3437" spans="1:21" ht="43.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s="6">
        <f t="shared" si="265"/>
        <v>42572.283483796295</v>
      </c>
      <c r="L3437" s="6">
        <f t="shared" si="266"/>
        <v>42588.791666666664</v>
      </c>
      <c r="M3437" s="15">
        <f t="shared" si="267"/>
        <v>2016</v>
      </c>
      <c r="N3437" t="b">
        <v>0</v>
      </c>
      <c r="O3437">
        <v>19</v>
      </c>
      <c r="P3437" t="b">
        <v>1</v>
      </c>
      <c r="Q3437" s="8">
        <f t="shared" si="268"/>
        <v>1.1200000000000001</v>
      </c>
      <c r="R3437" s="10">
        <f t="shared" si="269"/>
        <v>58.94736842105263</v>
      </c>
      <c r="S3437" t="s">
        <v>8271</v>
      </c>
      <c r="T3437" t="s">
        <v>8318</v>
      </c>
      <c r="U3437" t="s">
        <v>8319</v>
      </c>
    </row>
    <row r="3438" spans="1:21" ht="43.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s="6">
        <f t="shared" si="265"/>
        <v>41851.208252314813</v>
      </c>
      <c r="L3438" s="6">
        <f t="shared" si="266"/>
        <v>41872.352777777771</v>
      </c>
      <c r="M3438" s="15">
        <f t="shared" si="267"/>
        <v>2014</v>
      </c>
      <c r="N3438" t="b">
        <v>0</v>
      </c>
      <c r="O3438">
        <v>37</v>
      </c>
      <c r="P3438" t="b">
        <v>1</v>
      </c>
      <c r="Q3438" s="8">
        <f t="shared" si="268"/>
        <v>1.0589999999999999</v>
      </c>
      <c r="R3438" s="10">
        <f t="shared" si="269"/>
        <v>143.1081081081081</v>
      </c>
      <c r="S3438" t="s">
        <v>8271</v>
      </c>
      <c r="T3438" t="s">
        <v>8318</v>
      </c>
      <c r="U3438" t="s">
        <v>8319</v>
      </c>
    </row>
    <row r="3439" spans="1:21" ht="58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s="6">
        <f t="shared" si="265"/>
        <v>42205.377546296295</v>
      </c>
      <c r="L3439" s="6">
        <f t="shared" si="266"/>
        <v>42235.377546296295</v>
      </c>
      <c r="M3439" s="15">
        <f t="shared" si="267"/>
        <v>2015</v>
      </c>
      <c r="N3439" t="b">
        <v>0</v>
      </c>
      <c r="O3439">
        <v>36</v>
      </c>
      <c r="P3439" t="b">
        <v>1</v>
      </c>
      <c r="Q3439" s="8">
        <f t="shared" si="268"/>
        <v>1.01</v>
      </c>
      <c r="R3439" s="10">
        <f t="shared" si="269"/>
        <v>84.166666666666671</v>
      </c>
      <c r="S3439" t="s">
        <v>8271</v>
      </c>
      <c r="T3439" t="s">
        <v>8318</v>
      </c>
      <c r="U3439" t="s">
        <v>8319</v>
      </c>
    </row>
    <row r="3440" spans="1:21" ht="43.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s="6">
        <f t="shared" si="265"/>
        <v>42100.594525462962</v>
      </c>
      <c r="L3440" s="6">
        <f t="shared" si="266"/>
        <v>42126.541666666664</v>
      </c>
      <c r="M3440" s="15">
        <f t="shared" si="267"/>
        <v>2015</v>
      </c>
      <c r="N3440" t="b">
        <v>0</v>
      </c>
      <c r="O3440">
        <v>14</v>
      </c>
      <c r="P3440" t="b">
        <v>1</v>
      </c>
      <c r="Q3440" s="8">
        <f t="shared" si="268"/>
        <v>1.042</v>
      </c>
      <c r="R3440" s="10">
        <f t="shared" si="269"/>
        <v>186.07142857142858</v>
      </c>
      <c r="S3440" t="s">
        <v>8271</v>
      </c>
      <c r="T3440" t="s">
        <v>8318</v>
      </c>
      <c r="U3440" t="s">
        <v>8319</v>
      </c>
    </row>
    <row r="3441" spans="1:21" ht="29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s="6">
        <f t="shared" si="265"/>
        <v>42374.577893518515</v>
      </c>
      <c r="L3441" s="6">
        <f t="shared" si="266"/>
        <v>42387.874305555553</v>
      </c>
      <c r="M3441" s="15">
        <f t="shared" si="267"/>
        <v>2016</v>
      </c>
      <c r="N3441" t="b">
        <v>0</v>
      </c>
      <c r="O3441">
        <v>18</v>
      </c>
      <c r="P3441" t="b">
        <v>1</v>
      </c>
      <c r="Q3441" s="8">
        <f t="shared" si="268"/>
        <v>1.3467833333333334</v>
      </c>
      <c r="R3441" s="10">
        <f t="shared" si="269"/>
        <v>89.785555555555561</v>
      </c>
      <c r="S3441" t="s">
        <v>8271</v>
      </c>
      <c r="T3441" t="s">
        <v>8318</v>
      </c>
      <c r="U3441" t="s">
        <v>8319</v>
      </c>
    </row>
    <row r="3442" spans="1:21" ht="43.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s="6">
        <f t="shared" si="265"/>
        <v>41808.789675925924</v>
      </c>
      <c r="L3442" s="6">
        <f t="shared" si="266"/>
        <v>41831.34375</v>
      </c>
      <c r="M3442" s="15">
        <f t="shared" si="267"/>
        <v>2014</v>
      </c>
      <c r="N3442" t="b">
        <v>0</v>
      </c>
      <c r="O3442">
        <v>82</v>
      </c>
      <c r="P3442" t="b">
        <v>1</v>
      </c>
      <c r="Q3442" s="8">
        <f t="shared" si="268"/>
        <v>1.052184</v>
      </c>
      <c r="R3442" s="10">
        <f t="shared" si="269"/>
        <v>64.157560975609755</v>
      </c>
      <c r="S3442" t="s">
        <v>8271</v>
      </c>
      <c r="T3442" t="s">
        <v>8318</v>
      </c>
      <c r="U3442" t="s">
        <v>8319</v>
      </c>
    </row>
    <row r="3443" spans="1:21" ht="43.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s="6">
        <f t="shared" si="265"/>
        <v>42294.096307870372</v>
      </c>
      <c r="L3443" s="6">
        <f t="shared" si="266"/>
        <v>42321.511805555558</v>
      </c>
      <c r="M3443" s="15">
        <f t="shared" si="267"/>
        <v>2015</v>
      </c>
      <c r="N3443" t="b">
        <v>0</v>
      </c>
      <c r="O3443">
        <v>43</v>
      </c>
      <c r="P3443" t="b">
        <v>1</v>
      </c>
      <c r="Q3443" s="8">
        <f t="shared" si="268"/>
        <v>1.026</v>
      </c>
      <c r="R3443" s="10">
        <f t="shared" si="269"/>
        <v>59.651162790697676</v>
      </c>
      <c r="S3443" t="s">
        <v>8271</v>
      </c>
      <c r="T3443" t="s">
        <v>8318</v>
      </c>
      <c r="U3443" t="s">
        <v>8319</v>
      </c>
    </row>
    <row r="3444" spans="1:21" ht="43.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s="6">
        <f t="shared" si="265"/>
        <v>42124.507777777777</v>
      </c>
      <c r="L3444" s="6">
        <f t="shared" si="266"/>
        <v>42154.507777777777</v>
      </c>
      <c r="M3444" s="15">
        <f t="shared" si="267"/>
        <v>2015</v>
      </c>
      <c r="N3444" t="b">
        <v>0</v>
      </c>
      <c r="O3444">
        <v>8</v>
      </c>
      <c r="P3444" t="b">
        <v>1</v>
      </c>
      <c r="Q3444" s="8">
        <f t="shared" si="268"/>
        <v>1</v>
      </c>
      <c r="R3444" s="10">
        <f t="shared" si="269"/>
        <v>31.25</v>
      </c>
      <c r="S3444" t="s">
        <v>8271</v>
      </c>
      <c r="T3444" t="s">
        <v>8318</v>
      </c>
      <c r="U3444" t="s">
        <v>8319</v>
      </c>
    </row>
    <row r="3445" spans="1:21" ht="43.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s="6">
        <f t="shared" si="265"/>
        <v>41861.191504629627</v>
      </c>
      <c r="L3445" s="6">
        <f t="shared" si="266"/>
        <v>41891.191504629627</v>
      </c>
      <c r="M3445" s="15">
        <f t="shared" si="267"/>
        <v>2014</v>
      </c>
      <c r="N3445" t="b">
        <v>0</v>
      </c>
      <c r="O3445">
        <v>45</v>
      </c>
      <c r="P3445" t="b">
        <v>1</v>
      </c>
      <c r="Q3445" s="8">
        <f t="shared" si="268"/>
        <v>1.855</v>
      </c>
      <c r="R3445" s="10">
        <f t="shared" si="269"/>
        <v>41.222222222222221</v>
      </c>
      <c r="S3445" t="s">
        <v>8271</v>
      </c>
      <c r="T3445" t="s">
        <v>8318</v>
      </c>
      <c r="U3445" t="s">
        <v>8319</v>
      </c>
    </row>
    <row r="3446" spans="1:21" ht="58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s="6">
        <f t="shared" si="265"/>
        <v>42520.95817129629</v>
      </c>
      <c r="L3446" s="6">
        <f t="shared" si="266"/>
        <v>42529.249305555553</v>
      </c>
      <c r="M3446" s="15">
        <f t="shared" si="267"/>
        <v>2016</v>
      </c>
      <c r="N3446" t="b">
        <v>0</v>
      </c>
      <c r="O3446">
        <v>20</v>
      </c>
      <c r="P3446" t="b">
        <v>1</v>
      </c>
      <c r="Q3446" s="8">
        <f t="shared" si="268"/>
        <v>2.89</v>
      </c>
      <c r="R3446" s="10">
        <f t="shared" si="269"/>
        <v>43.35</v>
      </c>
      <c r="S3446" t="s">
        <v>8271</v>
      </c>
      <c r="T3446" t="s">
        <v>8318</v>
      </c>
      <c r="U3446" t="s">
        <v>8319</v>
      </c>
    </row>
    <row r="3447" spans="1:21" ht="43.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s="6">
        <f t="shared" si="265"/>
        <v>42272.197175925925</v>
      </c>
      <c r="L3447" s="6">
        <f t="shared" si="266"/>
        <v>42300.197175925925</v>
      </c>
      <c r="M3447" s="15">
        <f t="shared" si="267"/>
        <v>2015</v>
      </c>
      <c r="N3447" t="b">
        <v>0</v>
      </c>
      <c r="O3447">
        <v>31</v>
      </c>
      <c r="P3447" t="b">
        <v>1</v>
      </c>
      <c r="Q3447" s="8">
        <f t="shared" si="268"/>
        <v>1</v>
      </c>
      <c r="R3447" s="10">
        <f t="shared" si="269"/>
        <v>64.516129032258064</v>
      </c>
      <c r="S3447" t="s">
        <v>8271</v>
      </c>
      <c r="T3447" t="s">
        <v>8318</v>
      </c>
      <c r="U3447" t="s">
        <v>8319</v>
      </c>
    </row>
    <row r="3448" spans="1:21" ht="43.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s="6">
        <f t="shared" si="265"/>
        <v>42016.499131944445</v>
      </c>
      <c r="L3448" s="6">
        <f t="shared" si="266"/>
        <v>42040.180555555555</v>
      </c>
      <c r="M3448" s="15">
        <f t="shared" si="267"/>
        <v>2015</v>
      </c>
      <c r="N3448" t="b">
        <v>0</v>
      </c>
      <c r="O3448">
        <v>25</v>
      </c>
      <c r="P3448" t="b">
        <v>1</v>
      </c>
      <c r="Q3448" s="8">
        <f t="shared" si="268"/>
        <v>1.0820000000000001</v>
      </c>
      <c r="R3448" s="10">
        <f t="shared" si="269"/>
        <v>43.28</v>
      </c>
      <c r="S3448" t="s">
        <v>8271</v>
      </c>
      <c r="T3448" t="s">
        <v>8318</v>
      </c>
      <c r="U3448" t="s">
        <v>8319</v>
      </c>
    </row>
    <row r="3449" spans="1:21" ht="29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s="6">
        <f t="shared" si="265"/>
        <v>42402.555694444447</v>
      </c>
      <c r="L3449" s="6">
        <f t="shared" si="266"/>
        <v>42447.514027777775</v>
      </c>
      <c r="M3449" s="15">
        <f t="shared" si="267"/>
        <v>2016</v>
      </c>
      <c r="N3449" t="b">
        <v>0</v>
      </c>
      <c r="O3449">
        <v>14</v>
      </c>
      <c r="P3449" t="b">
        <v>1</v>
      </c>
      <c r="Q3449" s="8">
        <f t="shared" si="268"/>
        <v>1.0780000000000001</v>
      </c>
      <c r="R3449" s="10">
        <f t="shared" si="269"/>
        <v>77</v>
      </c>
      <c r="S3449" t="s">
        <v>8271</v>
      </c>
      <c r="T3449" t="s">
        <v>8318</v>
      </c>
      <c r="U3449" t="s">
        <v>8319</v>
      </c>
    </row>
    <row r="3450" spans="1:21" ht="43.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s="6">
        <f t="shared" si="265"/>
        <v>41959.785752314812</v>
      </c>
      <c r="L3450" s="6">
        <f t="shared" si="266"/>
        <v>41989.785752314812</v>
      </c>
      <c r="M3450" s="15">
        <f t="shared" si="267"/>
        <v>2014</v>
      </c>
      <c r="N3450" t="b">
        <v>0</v>
      </c>
      <c r="O3450">
        <v>45</v>
      </c>
      <c r="P3450" t="b">
        <v>1</v>
      </c>
      <c r="Q3450" s="8">
        <f t="shared" si="268"/>
        <v>1.0976190476190477</v>
      </c>
      <c r="R3450" s="10">
        <f t="shared" si="269"/>
        <v>51.222222222222221</v>
      </c>
      <c r="S3450" t="s">
        <v>8271</v>
      </c>
      <c r="T3450" t="s">
        <v>8318</v>
      </c>
      <c r="U3450" t="s">
        <v>8319</v>
      </c>
    </row>
    <row r="3451" spans="1:21" ht="43.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s="6">
        <f t="shared" si="265"/>
        <v>42531.719189814808</v>
      </c>
      <c r="L3451" s="6">
        <f t="shared" si="266"/>
        <v>42559.833333333336</v>
      </c>
      <c r="M3451" s="15">
        <f t="shared" si="267"/>
        <v>2016</v>
      </c>
      <c r="N3451" t="b">
        <v>0</v>
      </c>
      <c r="O3451">
        <v>20</v>
      </c>
      <c r="P3451" t="b">
        <v>1</v>
      </c>
      <c r="Q3451" s="8">
        <f t="shared" si="268"/>
        <v>1.70625</v>
      </c>
      <c r="R3451" s="10">
        <f t="shared" si="269"/>
        <v>68.25</v>
      </c>
      <c r="S3451" t="s">
        <v>8271</v>
      </c>
      <c r="T3451" t="s">
        <v>8318</v>
      </c>
      <c r="U3451" t="s">
        <v>8319</v>
      </c>
    </row>
    <row r="3452" spans="1:21" ht="43.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s="6">
        <f t="shared" si="265"/>
        <v>42036.371192129627</v>
      </c>
      <c r="L3452" s="6">
        <f t="shared" si="266"/>
        <v>42096.329525462956</v>
      </c>
      <c r="M3452" s="15">
        <f t="shared" si="267"/>
        <v>2015</v>
      </c>
      <c r="N3452" t="b">
        <v>0</v>
      </c>
      <c r="O3452">
        <v>39</v>
      </c>
      <c r="P3452" t="b">
        <v>1</v>
      </c>
      <c r="Q3452" s="8">
        <f t="shared" si="268"/>
        <v>1.52</v>
      </c>
      <c r="R3452" s="10">
        <f t="shared" si="269"/>
        <v>19.487179487179485</v>
      </c>
      <c r="S3452" t="s">
        <v>8271</v>
      </c>
      <c r="T3452" t="s">
        <v>8318</v>
      </c>
      <c r="U3452" t="s">
        <v>8319</v>
      </c>
    </row>
    <row r="3453" spans="1:21" ht="43.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s="6">
        <f t="shared" si="265"/>
        <v>42088.390358796292</v>
      </c>
      <c r="L3453" s="6">
        <f t="shared" si="266"/>
        <v>42115.390358796292</v>
      </c>
      <c r="M3453" s="15">
        <f t="shared" si="267"/>
        <v>2015</v>
      </c>
      <c r="N3453" t="b">
        <v>0</v>
      </c>
      <c r="O3453">
        <v>16</v>
      </c>
      <c r="P3453" t="b">
        <v>1</v>
      </c>
      <c r="Q3453" s="8">
        <f t="shared" si="268"/>
        <v>1.0123076923076924</v>
      </c>
      <c r="R3453" s="10">
        <f t="shared" si="269"/>
        <v>41.125</v>
      </c>
      <c r="S3453" t="s">
        <v>8271</v>
      </c>
      <c r="T3453" t="s">
        <v>8318</v>
      </c>
      <c r="U3453" t="s">
        <v>8319</v>
      </c>
    </row>
    <row r="3454" spans="1:21" ht="43.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s="6">
        <f t="shared" si="265"/>
        <v>41820.305856481478</v>
      </c>
      <c r="L3454" s="6">
        <f t="shared" si="266"/>
        <v>41842.832638888889</v>
      </c>
      <c r="M3454" s="15">
        <f t="shared" si="267"/>
        <v>2014</v>
      </c>
      <c r="N3454" t="b">
        <v>0</v>
      </c>
      <c r="O3454">
        <v>37</v>
      </c>
      <c r="P3454" t="b">
        <v>1</v>
      </c>
      <c r="Q3454" s="8">
        <f t="shared" si="268"/>
        <v>1.532</v>
      </c>
      <c r="R3454" s="10">
        <f t="shared" si="269"/>
        <v>41.405405405405403</v>
      </c>
      <c r="S3454" t="s">
        <v>8271</v>
      </c>
      <c r="T3454" t="s">
        <v>8318</v>
      </c>
      <c r="U3454" t="s">
        <v>8319</v>
      </c>
    </row>
    <row r="3455" spans="1:21" ht="43.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s="6">
        <f t="shared" si="265"/>
        <v>42535.645324074074</v>
      </c>
      <c r="L3455" s="6">
        <f t="shared" si="266"/>
        <v>42595.645324074074</v>
      </c>
      <c r="M3455" s="15">
        <f t="shared" si="267"/>
        <v>2016</v>
      </c>
      <c r="N3455" t="b">
        <v>0</v>
      </c>
      <c r="O3455">
        <v>14</v>
      </c>
      <c r="P3455" t="b">
        <v>1</v>
      </c>
      <c r="Q3455" s="8">
        <f t="shared" si="268"/>
        <v>1.2833333333333334</v>
      </c>
      <c r="R3455" s="10">
        <f t="shared" si="269"/>
        <v>27.5</v>
      </c>
      <c r="S3455" t="s">
        <v>8271</v>
      </c>
      <c r="T3455" t="s">
        <v>8318</v>
      </c>
      <c r="U3455" t="s">
        <v>8319</v>
      </c>
    </row>
    <row r="3456" spans="1:21" ht="58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s="6">
        <f t="shared" si="265"/>
        <v>41821.365266203698</v>
      </c>
      <c r="L3456" s="6">
        <f t="shared" si="266"/>
        <v>41851.365266203698</v>
      </c>
      <c r="M3456" s="15">
        <f t="shared" si="267"/>
        <v>2014</v>
      </c>
      <c r="N3456" t="b">
        <v>0</v>
      </c>
      <c r="O3456">
        <v>21</v>
      </c>
      <c r="P3456" t="b">
        <v>1</v>
      </c>
      <c r="Q3456" s="8">
        <f t="shared" si="268"/>
        <v>1.0071428571428571</v>
      </c>
      <c r="R3456" s="10">
        <f t="shared" si="269"/>
        <v>33.571428571428569</v>
      </c>
      <c r="S3456" t="s">
        <v>8271</v>
      </c>
      <c r="T3456" t="s">
        <v>8318</v>
      </c>
      <c r="U3456" t="s">
        <v>8319</v>
      </c>
    </row>
    <row r="3457" spans="1:21" ht="58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s="6">
        <f t="shared" si="265"/>
        <v>42626.416979166665</v>
      </c>
      <c r="L3457" s="6">
        <f t="shared" si="266"/>
        <v>42656.416979166665</v>
      </c>
      <c r="M3457" s="15">
        <f t="shared" si="267"/>
        <v>2016</v>
      </c>
      <c r="N3457" t="b">
        <v>0</v>
      </c>
      <c r="O3457">
        <v>69</v>
      </c>
      <c r="P3457" t="b">
        <v>1</v>
      </c>
      <c r="Q3457" s="8">
        <f t="shared" si="268"/>
        <v>1.0065</v>
      </c>
      <c r="R3457" s="10">
        <f t="shared" si="269"/>
        <v>145.86956521739131</v>
      </c>
      <c r="S3457" t="s">
        <v>8271</v>
      </c>
      <c r="T3457" t="s">
        <v>8318</v>
      </c>
      <c r="U3457" t="s">
        <v>8319</v>
      </c>
    </row>
    <row r="3458" spans="1:21" ht="43.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s="6">
        <f t="shared" si="265"/>
        <v>41820.872303240736</v>
      </c>
      <c r="L3458" s="6">
        <f t="shared" si="266"/>
        <v>41851.957638888889</v>
      </c>
      <c r="M3458" s="15">
        <f t="shared" si="267"/>
        <v>2014</v>
      </c>
      <c r="N3458" t="b">
        <v>0</v>
      </c>
      <c r="O3458">
        <v>16</v>
      </c>
      <c r="P3458" t="b">
        <v>1</v>
      </c>
      <c r="Q3458" s="8">
        <f t="shared" si="268"/>
        <v>1.913</v>
      </c>
      <c r="R3458" s="10">
        <f t="shared" si="269"/>
        <v>358.6875</v>
      </c>
      <c r="S3458" t="s">
        <v>8271</v>
      </c>
      <c r="T3458" t="s">
        <v>8318</v>
      </c>
      <c r="U3458" t="s">
        <v>8319</v>
      </c>
    </row>
    <row r="3459" spans="1:21" ht="29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s="6">
        <f t="shared" ref="K3459:K3522" si="270">(J3459/86400)+25569+(-8/24)</f>
        <v>42016.373344907406</v>
      </c>
      <c r="L3459" s="6">
        <f t="shared" ref="L3459:L3522" si="271">(I3459/86400)+25569+(-8/24)</f>
        <v>42046.915972222218</v>
      </c>
      <c r="M3459" s="15">
        <f t="shared" ref="M3459:M3522" si="272">YEAR(K3459)</f>
        <v>2015</v>
      </c>
      <c r="N3459" t="b">
        <v>0</v>
      </c>
      <c r="O3459">
        <v>55</v>
      </c>
      <c r="P3459" t="b">
        <v>1</v>
      </c>
      <c r="Q3459" s="8">
        <f t="shared" ref="Q3459:Q3522" si="273">E3459/D3459</f>
        <v>1.4019999999999999</v>
      </c>
      <c r="R3459" s="10">
        <f t="shared" ref="R3459:R3522" si="274">IFERROR(E3459/O3459,0)</f>
        <v>50.981818181818184</v>
      </c>
      <c r="S3459" t="s">
        <v>8271</v>
      </c>
      <c r="T3459" t="s">
        <v>8318</v>
      </c>
      <c r="U3459" t="s">
        <v>8319</v>
      </c>
    </row>
    <row r="3460" spans="1:21" ht="43.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s="6">
        <f t="shared" si="270"/>
        <v>42010.869247685179</v>
      </c>
      <c r="L3460" s="6">
        <f t="shared" si="271"/>
        <v>42037.852083333331</v>
      </c>
      <c r="M3460" s="15">
        <f t="shared" si="272"/>
        <v>2015</v>
      </c>
      <c r="N3460" t="b">
        <v>0</v>
      </c>
      <c r="O3460">
        <v>27</v>
      </c>
      <c r="P3460" t="b">
        <v>1</v>
      </c>
      <c r="Q3460" s="8">
        <f t="shared" si="273"/>
        <v>1.2433537832310839</v>
      </c>
      <c r="R3460" s="10">
        <f t="shared" si="274"/>
        <v>45.037037037037038</v>
      </c>
      <c r="S3460" t="s">
        <v>8271</v>
      </c>
      <c r="T3460" t="s">
        <v>8318</v>
      </c>
      <c r="U3460" t="s">
        <v>8319</v>
      </c>
    </row>
    <row r="3461" spans="1:21" ht="58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s="6">
        <f t="shared" si="270"/>
        <v>42480.146527777775</v>
      </c>
      <c r="L3461" s="6">
        <f t="shared" si="271"/>
        <v>42510.146527777775</v>
      </c>
      <c r="M3461" s="15">
        <f t="shared" si="272"/>
        <v>2016</v>
      </c>
      <c r="N3461" t="b">
        <v>0</v>
      </c>
      <c r="O3461">
        <v>36</v>
      </c>
      <c r="P3461" t="b">
        <v>1</v>
      </c>
      <c r="Q3461" s="8">
        <f t="shared" si="273"/>
        <v>1.262</v>
      </c>
      <c r="R3461" s="10">
        <f t="shared" si="274"/>
        <v>17.527777777777779</v>
      </c>
      <c r="S3461" t="s">
        <v>8271</v>
      </c>
      <c r="T3461" t="s">
        <v>8318</v>
      </c>
      <c r="U3461" t="s">
        <v>8319</v>
      </c>
    </row>
    <row r="3462" spans="1:21" ht="43.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s="6">
        <f t="shared" si="270"/>
        <v>41852.193888888891</v>
      </c>
      <c r="L3462" s="6">
        <f t="shared" si="271"/>
        <v>41866.193888888891</v>
      </c>
      <c r="M3462" s="15">
        <f t="shared" si="272"/>
        <v>2014</v>
      </c>
      <c r="N3462" t="b">
        <v>0</v>
      </c>
      <c r="O3462">
        <v>19</v>
      </c>
      <c r="P3462" t="b">
        <v>1</v>
      </c>
      <c r="Q3462" s="8">
        <f t="shared" si="273"/>
        <v>1.9</v>
      </c>
      <c r="R3462" s="10">
        <f t="shared" si="274"/>
        <v>50</v>
      </c>
      <c r="S3462" t="s">
        <v>8271</v>
      </c>
      <c r="T3462" t="s">
        <v>8318</v>
      </c>
      <c r="U3462" t="s">
        <v>8319</v>
      </c>
    </row>
    <row r="3463" spans="1:21" ht="58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s="6">
        <f t="shared" si="270"/>
        <v>42643.299525462957</v>
      </c>
      <c r="L3463" s="6">
        <f t="shared" si="271"/>
        <v>42671.791666666664</v>
      </c>
      <c r="M3463" s="15">
        <f t="shared" si="272"/>
        <v>2016</v>
      </c>
      <c r="N3463" t="b">
        <v>0</v>
      </c>
      <c r="O3463">
        <v>12</v>
      </c>
      <c r="P3463" t="b">
        <v>1</v>
      </c>
      <c r="Q3463" s="8">
        <f t="shared" si="273"/>
        <v>1.39</v>
      </c>
      <c r="R3463" s="10">
        <f t="shared" si="274"/>
        <v>57.916666666666664</v>
      </c>
      <c r="S3463" t="s">
        <v>8271</v>
      </c>
      <c r="T3463" t="s">
        <v>8318</v>
      </c>
      <c r="U3463" t="s">
        <v>8319</v>
      </c>
    </row>
    <row r="3464" spans="1:21" ht="43.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s="6">
        <f t="shared" si="270"/>
        <v>42179.565138888887</v>
      </c>
      <c r="L3464" s="6">
        <f t="shared" si="271"/>
        <v>42195.416666666664</v>
      </c>
      <c r="M3464" s="15">
        <f t="shared" si="272"/>
        <v>2015</v>
      </c>
      <c r="N3464" t="b">
        <v>0</v>
      </c>
      <c r="O3464">
        <v>17</v>
      </c>
      <c r="P3464" t="b">
        <v>1</v>
      </c>
      <c r="Q3464" s="8">
        <f t="shared" si="273"/>
        <v>2.02</v>
      </c>
      <c r="R3464" s="10">
        <f t="shared" si="274"/>
        <v>29.705882352941178</v>
      </c>
      <c r="S3464" t="s">
        <v>8271</v>
      </c>
      <c r="T3464" t="s">
        <v>8318</v>
      </c>
      <c r="U3464" t="s">
        <v>8319</v>
      </c>
    </row>
    <row r="3465" spans="1:21" ht="43.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s="6">
        <f t="shared" si="270"/>
        <v>42612.585474537038</v>
      </c>
      <c r="L3465" s="6">
        <f t="shared" si="271"/>
        <v>42653.832638888889</v>
      </c>
      <c r="M3465" s="15">
        <f t="shared" si="272"/>
        <v>2016</v>
      </c>
      <c r="N3465" t="b">
        <v>0</v>
      </c>
      <c r="O3465">
        <v>114</v>
      </c>
      <c r="P3465" t="b">
        <v>1</v>
      </c>
      <c r="Q3465" s="8">
        <f t="shared" si="273"/>
        <v>1.0338000000000001</v>
      </c>
      <c r="R3465" s="10">
        <f t="shared" si="274"/>
        <v>90.684210526315795</v>
      </c>
      <c r="S3465" t="s">
        <v>8271</v>
      </c>
      <c r="T3465" t="s">
        <v>8318</v>
      </c>
      <c r="U3465" t="s">
        <v>8319</v>
      </c>
    </row>
    <row r="3466" spans="1:21" ht="58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s="6">
        <f t="shared" si="270"/>
        <v>42574.796724537031</v>
      </c>
      <c r="L3466" s="6">
        <f t="shared" si="271"/>
        <v>42604.796724537031</v>
      </c>
      <c r="M3466" s="15">
        <f t="shared" si="272"/>
        <v>2016</v>
      </c>
      <c r="N3466" t="b">
        <v>0</v>
      </c>
      <c r="O3466">
        <v>93</v>
      </c>
      <c r="P3466" t="b">
        <v>1</v>
      </c>
      <c r="Q3466" s="8">
        <f t="shared" si="273"/>
        <v>1.023236</v>
      </c>
      <c r="R3466" s="10">
        <f t="shared" si="274"/>
        <v>55.012688172043013</v>
      </c>
      <c r="S3466" t="s">
        <v>8271</v>
      </c>
      <c r="T3466" t="s">
        <v>8318</v>
      </c>
      <c r="U3466" t="s">
        <v>8319</v>
      </c>
    </row>
    <row r="3467" spans="1:21" ht="43.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s="6">
        <f t="shared" si="270"/>
        <v>42200.292499999996</v>
      </c>
      <c r="L3467" s="6">
        <f t="shared" si="271"/>
        <v>42225.333333333336</v>
      </c>
      <c r="M3467" s="15">
        <f t="shared" si="272"/>
        <v>2015</v>
      </c>
      <c r="N3467" t="b">
        <v>0</v>
      </c>
      <c r="O3467">
        <v>36</v>
      </c>
      <c r="P3467" t="b">
        <v>1</v>
      </c>
      <c r="Q3467" s="8">
        <f t="shared" si="273"/>
        <v>1.03</v>
      </c>
      <c r="R3467" s="10">
        <f t="shared" si="274"/>
        <v>57.222222222222221</v>
      </c>
      <c r="S3467" t="s">
        <v>8271</v>
      </c>
      <c r="T3467" t="s">
        <v>8318</v>
      </c>
      <c r="U3467" t="s">
        <v>8319</v>
      </c>
    </row>
    <row r="3468" spans="1:21" ht="43.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s="6">
        <f t="shared" si="270"/>
        <v>42419.685763888883</v>
      </c>
      <c r="L3468" s="6">
        <f t="shared" si="271"/>
        <v>42479.644097222219</v>
      </c>
      <c r="M3468" s="15">
        <f t="shared" si="272"/>
        <v>2016</v>
      </c>
      <c r="N3468" t="b">
        <v>0</v>
      </c>
      <c r="O3468">
        <v>61</v>
      </c>
      <c r="P3468" t="b">
        <v>1</v>
      </c>
      <c r="Q3468" s="8">
        <f t="shared" si="273"/>
        <v>1.2714285714285714</v>
      </c>
      <c r="R3468" s="10">
        <f t="shared" si="274"/>
        <v>72.950819672131146</v>
      </c>
      <c r="S3468" t="s">
        <v>8271</v>
      </c>
      <c r="T3468" t="s">
        <v>8318</v>
      </c>
      <c r="U3468" t="s">
        <v>8319</v>
      </c>
    </row>
    <row r="3469" spans="1:21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s="6">
        <f t="shared" si="270"/>
        <v>42053.338333333326</v>
      </c>
      <c r="L3469" s="6">
        <f t="shared" si="271"/>
        <v>42083.296666666669</v>
      </c>
      <c r="M3469" s="15">
        <f t="shared" si="272"/>
        <v>2015</v>
      </c>
      <c r="N3469" t="b">
        <v>0</v>
      </c>
      <c r="O3469">
        <v>47</v>
      </c>
      <c r="P3469" t="b">
        <v>1</v>
      </c>
      <c r="Q3469" s="8">
        <f t="shared" si="273"/>
        <v>1.01</v>
      </c>
      <c r="R3469" s="10">
        <f t="shared" si="274"/>
        <v>64.468085106382972</v>
      </c>
      <c r="S3469" t="s">
        <v>8271</v>
      </c>
      <c r="T3469" t="s">
        <v>8318</v>
      </c>
      <c r="U3469" t="s">
        <v>8319</v>
      </c>
    </row>
    <row r="3470" spans="1:21" ht="43.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s="6">
        <f t="shared" si="270"/>
        <v>42605.43204861111</v>
      </c>
      <c r="L3470" s="6">
        <f t="shared" si="271"/>
        <v>42633.791666666664</v>
      </c>
      <c r="M3470" s="15">
        <f t="shared" si="272"/>
        <v>2016</v>
      </c>
      <c r="N3470" t="b">
        <v>0</v>
      </c>
      <c r="O3470">
        <v>17</v>
      </c>
      <c r="P3470" t="b">
        <v>1</v>
      </c>
      <c r="Q3470" s="8">
        <f t="shared" si="273"/>
        <v>1.2178</v>
      </c>
      <c r="R3470" s="10">
        <f t="shared" si="274"/>
        <v>716.35294117647061</v>
      </c>
      <c r="S3470" t="s">
        <v>8271</v>
      </c>
      <c r="T3470" t="s">
        <v>8318</v>
      </c>
      <c r="U3470" t="s">
        <v>8319</v>
      </c>
    </row>
    <row r="3471" spans="1:21" ht="58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s="6">
        <f t="shared" si="270"/>
        <v>42458.308391203704</v>
      </c>
      <c r="L3471" s="6">
        <f t="shared" si="271"/>
        <v>42488.308391203704</v>
      </c>
      <c r="M3471" s="15">
        <f t="shared" si="272"/>
        <v>2016</v>
      </c>
      <c r="N3471" t="b">
        <v>0</v>
      </c>
      <c r="O3471">
        <v>63</v>
      </c>
      <c r="P3471" t="b">
        <v>1</v>
      </c>
      <c r="Q3471" s="8">
        <f t="shared" si="273"/>
        <v>1.1339285714285714</v>
      </c>
      <c r="R3471" s="10">
        <f t="shared" si="274"/>
        <v>50.396825396825399</v>
      </c>
      <c r="S3471" t="s">
        <v>8271</v>
      </c>
      <c r="T3471" t="s">
        <v>8318</v>
      </c>
      <c r="U3471" t="s">
        <v>8319</v>
      </c>
    </row>
    <row r="3472" spans="1:21" ht="29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s="6">
        <f t="shared" si="270"/>
        <v>42528.688680555548</v>
      </c>
      <c r="L3472" s="6">
        <f t="shared" si="271"/>
        <v>42566.568055555552</v>
      </c>
      <c r="M3472" s="15">
        <f t="shared" si="272"/>
        <v>2016</v>
      </c>
      <c r="N3472" t="b">
        <v>0</v>
      </c>
      <c r="O3472">
        <v>9</v>
      </c>
      <c r="P3472" t="b">
        <v>1</v>
      </c>
      <c r="Q3472" s="8">
        <f t="shared" si="273"/>
        <v>1.5</v>
      </c>
      <c r="R3472" s="10">
        <f t="shared" si="274"/>
        <v>41.666666666666664</v>
      </c>
      <c r="S3472" t="s">
        <v>8271</v>
      </c>
      <c r="T3472" t="s">
        <v>8318</v>
      </c>
      <c r="U3472" t="s">
        <v>8319</v>
      </c>
    </row>
    <row r="3473" spans="1:21" ht="58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s="6">
        <f t="shared" si="270"/>
        <v>41841.48715277778</v>
      </c>
      <c r="L3473" s="6">
        <f t="shared" si="271"/>
        <v>41882.5</v>
      </c>
      <c r="M3473" s="15">
        <f t="shared" si="272"/>
        <v>2014</v>
      </c>
      <c r="N3473" t="b">
        <v>0</v>
      </c>
      <c r="O3473">
        <v>30</v>
      </c>
      <c r="P3473" t="b">
        <v>1</v>
      </c>
      <c r="Q3473" s="8">
        <f t="shared" si="273"/>
        <v>2.1459999999999999</v>
      </c>
      <c r="R3473" s="10">
        <f t="shared" si="274"/>
        <v>35.766666666666666</v>
      </c>
      <c r="S3473" t="s">
        <v>8271</v>
      </c>
      <c r="T3473" t="s">
        <v>8318</v>
      </c>
      <c r="U3473" t="s">
        <v>8319</v>
      </c>
    </row>
    <row r="3474" spans="1:21" ht="43.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s="6">
        <f t="shared" si="270"/>
        <v>41927.837164351848</v>
      </c>
      <c r="L3474" s="6">
        <f t="shared" si="271"/>
        <v>41948.915972222218</v>
      </c>
      <c r="M3474" s="15">
        <f t="shared" si="272"/>
        <v>2014</v>
      </c>
      <c r="N3474" t="b">
        <v>0</v>
      </c>
      <c r="O3474">
        <v>23</v>
      </c>
      <c r="P3474" t="b">
        <v>1</v>
      </c>
      <c r="Q3474" s="8">
        <f t="shared" si="273"/>
        <v>1.0205</v>
      </c>
      <c r="R3474" s="10">
        <f t="shared" si="274"/>
        <v>88.739130434782609</v>
      </c>
      <c r="S3474" t="s">
        <v>8271</v>
      </c>
      <c r="T3474" t="s">
        <v>8318</v>
      </c>
      <c r="U3474" t="s">
        <v>8319</v>
      </c>
    </row>
    <row r="3475" spans="1:21" ht="43.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s="6">
        <f t="shared" si="270"/>
        <v>42062.501111111109</v>
      </c>
      <c r="L3475" s="6">
        <f t="shared" si="271"/>
        <v>42083.518749999996</v>
      </c>
      <c r="M3475" s="15">
        <f t="shared" si="272"/>
        <v>2015</v>
      </c>
      <c r="N3475" t="b">
        <v>0</v>
      </c>
      <c r="O3475">
        <v>33</v>
      </c>
      <c r="P3475" t="b">
        <v>1</v>
      </c>
      <c r="Q3475" s="8">
        <f t="shared" si="273"/>
        <v>1</v>
      </c>
      <c r="R3475" s="10">
        <f t="shared" si="274"/>
        <v>148.4848484848485</v>
      </c>
      <c r="S3475" t="s">
        <v>8271</v>
      </c>
      <c r="T3475" t="s">
        <v>8318</v>
      </c>
      <c r="U3475" t="s">
        <v>8319</v>
      </c>
    </row>
    <row r="3476" spans="1:21" ht="43.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s="6">
        <f t="shared" si="270"/>
        <v>42541.168182870366</v>
      </c>
      <c r="L3476" s="6">
        <f t="shared" si="271"/>
        <v>42571.168182870366</v>
      </c>
      <c r="M3476" s="15">
        <f t="shared" si="272"/>
        <v>2016</v>
      </c>
      <c r="N3476" t="b">
        <v>0</v>
      </c>
      <c r="O3476">
        <v>39</v>
      </c>
      <c r="P3476" t="b">
        <v>1</v>
      </c>
      <c r="Q3476" s="8">
        <f t="shared" si="273"/>
        <v>1.01</v>
      </c>
      <c r="R3476" s="10">
        <f t="shared" si="274"/>
        <v>51.794871794871796</v>
      </c>
      <c r="S3476" t="s">
        <v>8271</v>
      </c>
      <c r="T3476" t="s">
        <v>8318</v>
      </c>
      <c r="U3476" t="s">
        <v>8319</v>
      </c>
    </row>
    <row r="3477" spans="1:21" ht="43.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s="6">
        <f t="shared" si="270"/>
        <v>41918.547499999993</v>
      </c>
      <c r="L3477" s="6">
        <f t="shared" si="271"/>
        <v>41945.666666666664</v>
      </c>
      <c r="M3477" s="15">
        <f t="shared" si="272"/>
        <v>2014</v>
      </c>
      <c r="N3477" t="b">
        <v>0</v>
      </c>
      <c r="O3477">
        <v>17</v>
      </c>
      <c r="P3477" t="b">
        <v>1</v>
      </c>
      <c r="Q3477" s="8">
        <f t="shared" si="273"/>
        <v>1.1333333333333333</v>
      </c>
      <c r="R3477" s="10">
        <f t="shared" si="274"/>
        <v>20</v>
      </c>
      <c r="S3477" t="s">
        <v>8271</v>
      </c>
      <c r="T3477" t="s">
        <v>8318</v>
      </c>
      <c r="U3477" t="s">
        <v>8319</v>
      </c>
    </row>
    <row r="3478" spans="1:21" ht="58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s="6">
        <f t="shared" si="270"/>
        <v>41920.946643518517</v>
      </c>
      <c r="L3478" s="6">
        <f t="shared" si="271"/>
        <v>41938.791666666664</v>
      </c>
      <c r="M3478" s="15">
        <f t="shared" si="272"/>
        <v>2014</v>
      </c>
      <c r="N3478" t="b">
        <v>0</v>
      </c>
      <c r="O3478">
        <v>6</v>
      </c>
      <c r="P3478" t="b">
        <v>1</v>
      </c>
      <c r="Q3478" s="8">
        <f t="shared" si="273"/>
        <v>1.04</v>
      </c>
      <c r="R3478" s="10">
        <f t="shared" si="274"/>
        <v>52</v>
      </c>
      <c r="S3478" t="s">
        <v>8271</v>
      </c>
      <c r="T3478" t="s">
        <v>8318</v>
      </c>
      <c r="U3478" t="s">
        <v>8319</v>
      </c>
    </row>
    <row r="3479" spans="1:21" ht="43.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s="6">
        <f t="shared" si="270"/>
        <v>42128.403275462959</v>
      </c>
      <c r="L3479" s="6">
        <f t="shared" si="271"/>
        <v>42140.791666666664</v>
      </c>
      <c r="M3479" s="15">
        <f t="shared" si="272"/>
        <v>2015</v>
      </c>
      <c r="N3479" t="b">
        <v>0</v>
      </c>
      <c r="O3479">
        <v>39</v>
      </c>
      <c r="P3479" t="b">
        <v>1</v>
      </c>
      <c r="Q3479" s="8">
        <f t="shared" si="273"/>
        <v>1.1533333333333333</v>
      </c>
      <c r="R3479" s="10">
        <f t="shared" si="274"/>
        <v>53.230769230769234</v>
      </c>
      <c r="S3479" t="s">
        <v>8271</v>
      </c>
      <c r="T3479" t="s">
        <v>8318</v>
      </c>
      <c r="U3479" t="s">
        <v>8319</v>
      </c>
    </row>
    <row r="3480" spans="1:21" ht="43.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s="6">
        <f t="shared" si="270"/>
        <v>42053.583587962959</v>
      </c>
      <c r="L3480" s="6">
        <f t="shared" si="271"/>
        <v>42079.541666666664</v>
      </c>
      <c r="M3480" s="15">
        <f t="shared" si="272"/>
        <v>2015</v>
      </c>
      <c r="N3480" t="b">
        <v>0</v>
      </c>
      <c r="O3480">
        <v>57</v>
      </c>
      <c r="P3480" t="b">
        <v>1</v>
      </c>
      <c r="Q3480" s="8">
        <f t="shared" si="273"/>
        <v>1.1285000000000001</v>
      </c>
      <c r="R3480" s="10">
        <f t="shared" si="274"/>
        <v>39.596491228070178</v>
      </c>
      <c r="S3480" t="s">
        <v>8271</v>
      </c>
      <c r="T3480" t="s">
        <v>8318</v>
      </c>
      <c r="U3480" t="s">
        <v>8319</v>
      </c>
    </row>
    <row r="3481" spans="1:21" ht="43.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s="6">
        <f t="shared" si="270"/>
        <v>41781.52175925926</v>
      </c>
      <c r="L3481" s="6">
        <f t="shared" si="271"/>
        <v>41811.52175925926</v>
      </c>
      <c r="M3481" s="15">
        <f t="shared" si="272"/>
        <v>2014</v>
      </c>
      <c r="N3481" t="b">
        <v>0</v>
      </c>
      <c r="O3481">
        <v>56</v>
      </c>
      <c r="P3481" t="b">
        <v>1</v>
      </c>
      <c r="Q3481" s="8">
        <f t="shared" si="273"/>
        <v>1.2786666666666666</v>
      </c>
      <c r="R3481" s="10">
        <f t="shared" si="274"/>
        <v>34.25</v>
      </c>
      <c r="S3481" t="s">
        <v>8271</v>
      </c>
      <c r="T3481" t="s">
        <v>8318</v>
      </c>
      <c r="U3481" t="s">
        <v>8319</v>
      </c>
    </row>
    <row r="3482" spans="1:21" ht="43.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s="6">
        <f t="shared" si="270"/>
        <v>42170.984108796292</v>
      </c>
      <c r="L3482" s="6">
        <f t="shared" si="271"/>
        <v>42195.541666666664</v>
      </c>
      <c r="M3482" s="15">
        <f t="shared" si="272"/>
        <v>2015</v>
      </c>
      <c r="N3482" t="b">
        <v>0</v>
      </c>
      <c r="O3482">
        <v>13</v>
      </c>
      <c r="P3482" t="b">
        <v>1</v>
      </c>
      <c r="Q3482" s="8">
        <f t="shared" si="273"/>
        <v>1.4266666666666667</v>
      </c>
      <c r="R3482" s="10">
        <f t="shared" si="274"/>
        <v>164.61538461538461</v>
      </c>
      <c r="S3482" t="s">
        <v>8271</v>
      </c>
      <c r="T3482" t="s">
        <v>8318</v>
      </c>
      <c r="U3482" t="s">
        <v>8319</v>
      </c>
    </row>
    <row r="3483" spans="1:21" ht="43.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s="6">
        <f t="shared" si="270"/>
        <v>41988.914212962962</v>
      </c>
      <c r="L3483" s="6">
        <f t="shared" si="271"/>
        <v>42005.914212962962</v>
      </c>
      <c r="M3483" s="15">
        <f t="shared" si="272"/>
        <v>2014</v>
      </c>
      <c r="N3483" t="b">
        <v>0</v>
      </c>
      <c r="O3483">
        <v>95</v>
      </c>
      <c r="P3483" t="b">
        <v>1</v>
      </c>
      <c r="Q3483" s="8">
        <f t="shared" si="273"/>
        <v>1.1879999999999999</v>
      </c>
      <c r="R3483" s="10">
        <f t="shared" si="274"/>
        <v>125.05263157894737</v>
      </c>
      <c r="S3483" t="s">
        <v>8271</v>
      </c>
      <c r="T3483" t="s">
        <v>8318</v>
      </c>
      <c r="U3483" t="s">
        <v>8319</v>
      </c>
    </row>
    <row r="3484" spans="1:21" ht="43.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s="6">
        <f t="shared" si="270"/>
        <v>41796.438263888886</v>
      </c>
      <c r="L3484" s="6">
        <f t="shared" si="271"/>
        <v>41826.438263888886</v>
      </c>
      <c r="M3484" s="15">
        <f t="shared" si="272"/>
        <v>2014</v>
      </c>
      <c r="N3484" t="b">
        <v>0</v>
      </c>
      <c r="O3484">
        <v>80</v>
      </c>
      <c r="P3484" t="b">
        <v>1</v>
      </c>
      <c r="Q3484" s="8">
        <f t="shared" si="273"/>
        <v>1.3833333333333333</v>
      </c>
      <c r="R3484" s="10">
        <f t="shared" si="274"/>
        <v>51.875</v>
      </c>
      <c r="S3484" t="s">
        <v>8271</v>
      </c>
      <c r="T3484" t="s">
        <v>8318</v>
      </c>
      <c r="U3484" t="s">
        <v>8319</v>
      </c>
    </row>
    <row r="3485" spans="1:21" ht="43.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s="6">
        <f t="shared" si="270"/>
        <v>41793.335428240738</v>
      </c>
      <c r="L3485" s="6">
        <f t="shared" si="271"/>
        <v>41823.335428240738</v>
      </c>
      <c r="M3485" s="15">
        <f t="shared" si="272"/>
        <v>2014</v>
      </c>
      <c r="N3485" t="b">
        <v>0</v>
      </c>
      <c r="O3485">
        <v>133</v>
      </c>
      <c r="P3485" t="b">
        <v>1</v>
      </c>
      <c r="Q3485" s="8">
        <f t="shared" si="273"/>
        <v>1.599402985074627</v>
      </c>
      <c r="R3485" s="10">
        <f t="shared" si="274"/>
        <v>40.285714285714285</v>
      </c>
      <c r="S3485" t="s">
        <v>8271</v>
      </c>
      <c r="T3485" t="s">
        <v>8318</v>
      </c>
      <c r="U3485" t="s">
        <v>8319</v>
      </c>
    </row>
    <row r="3486" spans="1:21" ht="58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s="6">
        <f t="shared" si="270"/>
        <v>42506.427071759252</v>
      </c>
      <c r="L3486" s="6">
        <f t="shared" si="271"/>
        <v>42536.427071759252</v>
      </c>
      <c r="M3486" s="15">
        <f t="shared" si="272"/>
        <v>2016</v>
      </c>
      <c r="N3486" t="b">
        <v>0</v>
      </c>
      <c r="O3486">
        <v>44</v>
      </c>
      <c r="P3486" t="b">
        <v>1</v>
      </c>
      <c r="Q3486" s="8">
        <f t="shared" si="273"/>
        <v>1.1424000000000001</v>
      </c>
      <c r="R3486" s="10">
        <f t="shared" si="274"/>
        <v>64.909090909090907</v>
      </c>
      <c r="S3486" t="s">
        <v>8271</v>
      </c>
      <c r="T3486" t="s">
        <v>8318</v>
      </c>
      <c r="U3486" t="s">
        <v>8319</v>
      </c>
    </row>
    <row r="3487" spans="1:21" ht="43.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s="6">
        <f t="shared" si="270"/>
        <v>42372.359722222223</v>
      </c>
      <c r="L3487" s="6">
        <f t="shared" si="271"/>
        <v>42402.359722222223</v>
      </c>
      <c r="M3487" s="15">
        <f t="shared" si="272"/>
        <v>2016</v>
      </c>
      <c r="N3487" t="b">
        <v>0</v>
      </c>
      <c r="O3487">
        <v>30</v>
      </c>
      <c r="P3487" t="b">
        <v>1</v>
      </c>
      <c r="Q3487" s="8">
        <f t="shared" si="273"/>
        <v>1.0060606060606061</v>
      </c>
      <c r="R3487" s="10">
        <f t="shared" si="274"/>
        <v>55.333333333333336</v>
      </c>
      <c r="S3487" t="s">
        <v>8271</v>
      </c>
      <c r="T3487" t="s">
        <v>8318</v>
      </c>
      <c r="U3487" t="s">
        <v>8319</v>
      </c>
    </row>
    <row r="3488" spans="1:21" ht="43.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s="6">
        <f t="shared" si="270"/>
        <v>42126.541678240734</v>
      </c>
      <c r="L3488" s="6">
        <f t="shared" si="271"/>
        <v>42157.957638888889</v>
      </c>
      <c r="M3488" s="15">
        <f t="shared" si="272"/>
        <v>2015</v>
      </c>
      <c r="N3488" t="b">
        <v>0</v>
      </c>
      <c r="O3488">
        <v>56</v>
      </c>
      <c r="P3488" t="b">
        <v>1</v>
      </c>
      <c r="Q3488" s="8">
        <f t="shared" si="273"/>
        <v>1.552</v>
      </c>
      <c r="R3488" s="10">
        <f t="shared" si="274"/>
        <v>83.142857142857139</v>
      </c>
      <c r="S3488" t="s">
        <v>8271</v>
      </c>
      <c r="T3488" t="s">
        <v>8318</v>
      </c>
      <c r="U3488" t="s">
        <v>8319</v>
      </c>
    </row>
    <row r="3489" spans="1:21" ht="43.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s="6">
        <f t="shared" si="270"/>
        <v>42149.607083333329</v>
      </c>
      <c r="L3489" s="6">
        <f t="shared" si="271"/>
        <v>42179.607083333329</v>
      </c>
      <c r="M3489" s="15">
        <f t="shared" si="272"/>
        <v>2015</v>
      </c>
      <c r="N3489" t="b">
        <v>0</v>
      </c>
      <c r="O3489">
        <v>66</v>
      </c>
      <c r="P3489" t="b">
        <v>1</v>
      </c>
      <c r="Q3489" s="8">
        <f t="shared" si="273"/>
        <v>1.2775000000000001</v>
      </c>
      <c r="R3489" s="10">
        <f t="shared" si="274"/>
        <v>38.712121212121211</v>
      </c>
      <c r="S3489" t="s">
        <v>8271</v>
      </c>
      <c r="T3489" t="s">
        <v>8318</v>
      </c>
      <c r="U3489" t="s">
        <v>8319</v>
      </c>
    </row>
    <row r="3490" spans="1:21" ht="58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s="6">
        <f t="shared" si="270"/>
        <v>42087.43472222222</v>
      </c>
      <c r="L3490" s="6">
        <f t="shared" si="271"/>
        <v>42111.333333333336</v>
      </c>
      <c r="M3490" s="15">
        <f t="shared" si="272"/>
        <v>2015</v>
      </c>
      <c r="N3490" t="b">
        <v>0</v>
      </c>
      <c r="O3490">
        <v>29</v>
      </c>
      <c r="P3490" t="b">
        <v>1</v>
      </c>
      <c r="Q3490" s="8">
        <f t="shared" si="273"/>
        <v>1.212</v>
      </c>
      <c r="R3490" s="10">
        <f t="shared" si="274"/>
        <v>125.37931034482759</v>
      </c>
      <c r="S3490" t="s">
        <v>8271</v>
      </c>
      <c r="T3490" t="s">
        <v>8318</v>
      </c>
      <c r="U3490" t="s">
        <v>8319</v>
      </c>
    </row>
    <row r="3491" spans="1:21" ht="43.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s="6">
        <f t="shared" si="270"/>
        <v>41753.302442129629</v>
      </c>
      <c r="L3491" s="6">
        <f t="shared" si="271"/>
        <v>41783.541666666664</v>
      </c>
      <c r="M3491" s="15">
        <f t="shared" si="272"/>
        <v>2014</v>
      </c>
      <c r="N3491" t="b">
        <v>0</v>
      </c>
      <c r="O3491">
        <v>72</v>
      </c>
      <c r="P3491" t="b">
        <v>1</v>
      </c>
      <c r="Q3491" s="8">
        <f t="shared" si="273"/>
        <v>1.127</v>
      </c>
      <c r="R3491" s="10">
        <f t="shared" si="274"/>
        <v>78.263888888888886</v>
      </c>
      <c r="S3491" t="s">
        <v>8271</v>
      </c>
      <c r="T3491" t="s">
        <v>8318</v>
      </c>
      <c r="U3491" t="s">
        <v>8319</v>
      </c>
    </row>
    <row r="3492" spans="1:21" ht="43.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s="6">
        <f t="shared" si="270"/>
        <v>42443.469027777777</v>
      </c>
      <c r="L3492" s="6">
        <f t="shared" si="271"/>
        <v>42473.469027777777</v>
      </c>
      <c r="M3492" s="15">
        <f t="shared" si="272"/>
        <v>2016</v>
      </c>
      <c r="N3492" t="b">
        <v>0</v>
      </c>
      <c r="O3492">
        <v>27</v>
      </c>
      <c r="P3492" t="b">
        <v>1</v>
      </c>
      <c r="Q3492" s="8">
        <f t="shared" si="273"/>
        <v>1.2749999999999999</v>
      </c>
      <c r="R3492" s="10">
        <f t="shared" si="274"/>
        <v>47.222222222222221</v>
      </c>
      <c r="S3492" t="s">
        <v>8271</v>
      </c>
      <c r="T3492" t="s">
        <v>8318</v>
      </c>
      <c r="U3492" t="s">
        <v>8319</v>
      </c>
    </row>
    <row r="3493" spans="1:21" ht="58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s="6">
        <f t="shared" si="270"/>
        <v>42120.916481481479</v>
      </c>
      <c r="L3493" s="6">
        <f t="shared" si="271"/>
        <v>42141.916481481479</v>
      </c>
      <c r="M3493" s="15">
        <f t="shared" si="272"/>
        <v>2015</v>
      </c>
      <c r="N3493" t="b">
        <v>0</v>
      </c>
      <c r="O3493">
        <v>10</v>
      </c>
      <c r="P3493" t="b">
        <v>1</v>
      </c>
      <c r="Q3493" s="8">
        <f t="shared" si="273"/>
        <v>1.5820000000000001</v>
      </c>
      <c r="R3493" s="10">
        <f t="shared" si="274"/>
        <v>79.099999999999994</v>
      </c>
      <c r="S3493" t="s">
        <v>8271</v>
      </c>
      <c r="T3493" t="s">
        <v>8318</v>
      </c>
      <c r="U3493" t="s">
        <v>8319</v>
      </c>
    </row>
    <row r="3494" spans="1:21" ht="43.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s="6">
        <f t="shared" si="270"/>
        <v>42267.675891203697</v>
      </c>
      <c r="L3494" s="6">
        <f t="shared" si="271"/>
        <v>42302.675891203697</v>
      </c>
      <c r="M3494" s="15">
        <f t="shared" si="272"/>
        <v>2015</v>
      </c>
      <c r="N3494" t="b">
        <v>0</v>
      </c>
      <c r="O3494">
        <v>35</v>
      </c>
      <c r="P3494" t="b">
        <v>1</v>
      </c>
      <c r="Q3494" s="8">
        <f t="shared" si="273"/>
        <v>1.0526894736842105</v>
      </c>
      <c r="R3494" s="10">
        <f t="shared" si="274"/>
        <v>114.29199999999999</v>
      </c>
      <c r="S3494" t="s">
        <v>8271</v>
      </c>
      <c r="T3494" t="s">
        <v>8318</v>
      </c>
      <c r="U3494" t="s">
        <v>8319</v>
      </c>
    </row>
    <row r="3495" spans="1:21" ht="43.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s="6">
        <f t="shared" si="270"/>
        <v>41848.532824074071</v>
      </c>
      <c r="L3495" s="6">
        <f t="shared" si="271"/>
        <v>41867.882638888885</v>
      </c>
      <c r="M3495" s="15">
        <f t="shared" si="272"/>
        <v>2014</v>
      </c>
      <c r="N3495" t="b">
        <v>0</v>
      </c>
      <c r="O3495">
        <v>29</v>
      </c>
      <c r="P3495" t="b">
        <v>1</v>
      </c>
      <c r="Q3495" s="8">
        <f t="shared" si="273"/>
        <v>1</v>
      </c>
      <c r="R3495" s="10">
        <f t="shared" si="274"/>
        <v>51.724137931034484</v>
      </c>
      <c r="S3495" t="s">
        <v>8271</v>
      </c>
      <c r="T3495" t="s">
        <v>8318</v>
      </c>
      <c r="U3495" t="s">
        <v>8319</v>
      </c>
    </row>
    <row r="3496" spans="1:21" ht="43.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s="6">
        <f t="shared" si="270"/>
        <v>42688.881655092591</v>
      </c>
      <c r="L3496" s="6">
        <f t="shared" si="271"/>
        <v>42699.916666666664</v>
      </c>
      <c r="M3496" s="15">
        <f t="shared" si="272"/>
        <v>2016</v>
      </c>
      <c r="N3496" t="b">
        <v>0</v>
      </c>
      <c r="O3496">
        <v>13</v>
      </c>
      <c r="P3496" t="b">
        <v>1</v>
      </c>
      <c r="Q3496" s="8">
        <f t="shared" si="273"/>
        <v>1</v>
      </c>
      <c r="R3496" s="10">
        <f t="shared" si="274"/>
        <v>30.76923076923077</v>
      </c>
      <c r="S3496" t="s">
        <v>8271</v>
      </c>
      <c r="T3496" t="s">
        <v>8318</v>
      </c>
      <c r="U3496" t="s">
        <v>8319</v>
      </c>
    </row>
    <row r="3497" spans="1:21" ht="43.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s="6">
        <f t="shared" si="270"/>
        <v>41915.429502314808</v>
      </c>
      <c r="L3497" s="6">
        <f t="shared" si="271"/>
        <v>41944.387499999997</v>
      </c>
      <c r="M3497" s="15">
        <f t="shared" si="272"/>
        <v>2014</v>
      </c>
      <c r="N3497" t="b">
        <v>0</v>
      </c>
      <c r="O3497">
        <v>72</v>
      </c>
      <c r="P3497" t="b">
        <v>1</v>
      </c>
      <c r="Q3497" s="8">
        <f t="shared" si="273"/>
        <v>1.0686</v>
      </c>
      <c r="R3497" s="10">
        <f t="shared" si="274"/>
        <v>74.208333333333329</v>
      </c>
      <c r="S3497" t="s">
        <v>8271</v>
      </c>
      <c r="T3497" t="s">
        <v>8318</v>
      </c>
      <c r="U3497" t="s">
        <v>8319</v>
      </c>
    </row>
    <row r="3498" spans="1:21" ht="58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s="6">
        <f t="shared" si="270"/>
        <v>42584.513495370367</v>
      </c>
      <c r="L3498" s="6">
        <f t="shared" si="271"/>
        <v>42624.513495370367</v>
      </c>
      <c r="M3498" s="15">
        <f t="shared" si="272"/>
        <v>2016</v>
      </c>
      <c r="N3498" t="b">
        <v>0</v>
      </c>
      <c r="O3498">
        <v>78</v>
      </c>
      <c r="P3498" t="b">
        <v>1</v>
      </c>
      <c r="Q3498" s="8">
        <f t="shared" si="273"/>
        <v>1.244</v>
      </c>
      <c r="R3498" s="10">
        <f t="shared" si="274"/>
        <v>47.846153846153847</v>
      </c>
      <c r="S3498" t="s">
        <v>8271</v>
      </c>
      <c r="T3498" t="s">
        <v>8318</v>
      </c>
      <c r="U3498" t="s">
        <v>8319</v>
      </c>
    </row>
    <row r="3499" spans="1:21" ht="58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s="6">
        <f t="shared" si="270"/>
        <v>42511.40861111111</v>
      </c>
      <c r="L3499" s="6">
        <f t="shared" si="271"/>
        <v>42523.583333333336</v>
      </c>
      <c r="M3499" s="15">
        <f t="shared" si="272"/>
        <v>2016</v>
      </c>
      <c r="N3499" t="b">
        <v>0</v>
      </c>
      <c r="O3499">
        <v>49</v>
      </c>
      <c r="P3499" t="b">
        <v>1</v>
      </c>
      <c r="Q3499" s="8">
        <f t="shared" si="273"/>
        <v>1.0870406189555126</v>
      </c>
      <c r="R3499" s="10">
        <f t="shared" si="274"/>
        <v>34.408163265306122</v>
      </c>
      <c r="S3499" t="s">
        <v>8271</v>
      </c>
      <c r="T3499" t="s">
        <v>8318</v>
      </c>
      <c r="U3499" t="s">
        <v>8319</v>
      </c>
    </row>
    <row r="3500" spans="1:21" ht="58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s="6">
        <f t="shared" si="270"/>
        <v>42458.825277777774</v>
      </c>
      <c r="L3500" s="6">
        <f t="shared" si="271"/>
        <v>42518.572222222218</v>
      </c>
      <c r="M3500" s="15">
        <f t="shared" si="272"/>
        <v>2016</v>
      </c>
      <c r="N3500" t="b">
        <v>0</v>
      </c>
      <c r="O3500">
        <v>42</v>
      </c>
      <c r="P3500" t="b">
        <v>1</v>
      </c>
      <c r="Q3500" s="8">
        <f t="shared" si="273"/>
        <v>1.0242424242424242</v>
      </c>
      <c r="R3500" s="10">
        <f t="shared" si="274"/>
        <v>40.238095238095241</v>
      </c>
      <c r="S3500" t="s">
        <v>8271</v>
      </c>
      <c r="T3500" t="s">
        <v>8318</v>
      </c>
      <c r="U3500" t="s">
        <v>8319</v>
      </c>
    </row>
    <row r="3501" spans="1:21" ht="43.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s="6">
        <f t="shared" si="270"/>
        <v>42131.702835648146</v>
      </c>
      <c r="L3501" s="6">
        <f t="shared" si="271"/>
        <v>42185.957638888889</v>
      </c>
      <c r="M3501" s="15">
        <f t="shared" si="272"/>
        <v>2015</v>
      </c>
      <c r="N3501" t="b">
        <v>0</v>
      </c>
      <c r="O3501">
        <v>35</v>
      </c>
      <c r="P3501" t="b">
        <v>1</v>
      </c>
      <c r="Q3501" s="8">
        <f t="shared" si="273"/>
        <v>1.0549999999999999</v>
      </c>
      <c r="R3501" s="10">
        <f t="shared" si="274"/>
        <v>60.285714285714285</v>
      </c>
      <c r="S3501" t="s">
        <v>8271</v>
      </c>
      <c r="T3501" t="s">
        <v>8318</v>
      </c>
      <c r="U3501" t="s">
        <v>8319</v>
      </c>
    </row>
    <row r="3502" spans="1:21" ht="58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s="6">
        <f t="shared" si="270"/>
        <v>42419.586087962962</v>
      </c>
      <c r="L3502" s="6">
        <f t="shared" si="271"/>
        <v>42435.874305555553</v>
      </c>
      <c r="M3502" s="15">
        <f t="shared" si="272"/>
        <v>2016</v>
      </c>
      <c r="N3502" t="b">
        <v>0</v>
      </c>
      <c r="O3502">
        <v>42</v>
      </c>
      <c r="P3502" t="b">
        <v>1</v>
      </c>
      <c r="Q3502" s="8">
        <f t="shared" si="273"/>
        <v>1.0629999999999999</v>
      </c>
      <c r="R3502" s="10">
        <f t="shared" si="274"/>
        <v>25.30952380952381</v>
      </c>
      <c r="S3502" t="s">
        <v>8271</v>
      </c>
      <c r="T3502" t="s">
        <v>8318</v>
      </c>
      <c r="U3502" t="s">
        <v>8319</v>
      </c>
    </row>
    <row r="3503" spans="1:21" ht="43.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s="6">
        <f t="shared" si="270"/>
        <v>42233.430497685178</v>
      </c>
      <c r="L3503" s="6">
        <f t="shared" si="271"/>
        <v>42258.430497685178</v>
      </c>
      <c r="M3503" s="15">
        <f t="shared" si="272"/>
        <v>2015</v>
      </c>
      <c r="N3503" t="b">
        <v>0</v>
      </c>
      <c r="O3503">
        <v>42</v>
      </c>
      <c r="P3503" t="b">
        <v>1</v>
      </c>
      <c r="Q3503" s="8">
        <f t="shared" si="273"/>
        <v>1.0066666666666666</v>
      </c>
      <c r="R3503" s="10">
        <f t="shared" si="274"/>
        <v>35.952380952380949</v>
      </c>
      <c r="S3503" t="s">
        <v>8271</v>
      </c>
      <c r="T3503" t="s">
        <v>8318</v>
      </c>
      <c r="U3503" t="s">
        <v>8319</v>
      </c>
    </row>
    <row r="3504" spans="1:21" ht="43.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s="6">
        <f t="shared" si="270"/>
        <v>42430.506064814814</v>
      </c>
      <c r="L3504" s="6">
        <f t="shared" si="271"/>
        <v>42444.832638888889</v>
      </c>
      <c r="M3504" s="15">
        <f t="shared" si="272"/>
        <v>2016</v>
      </c>
      <c r="N3504" t="b">
        <v>0</v>
      </c>
      <c r="O3504">
        <v>31</v>
      </c>
      <c r="P3504" t="b">
        <v>1</v>
      </c>
      <c r="Q3504" s="8">
        <f t="shared" si="273"/>
        <v>1.054</v>
      </c>
      <c r="R3504" s="10">
        <f t="shared" si="274"/>
        <v>136</v>
      </c>
      <c r="S3504" t="s">
        <v>8271</v>
      </c>
      <c r="T3504" t="s">
        <v>8318</v>
      </c>
      <c r="U3504" t="s">
        <v>8319</v>
      </c>
    </row>
    <row r="3505" spans="1:21" ht="43.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s="6">
        <f t="shared" si="270"/>
        <v>42545.144999999997</v>
      </c>
      <c r="L3505" s="6">
        <f t="shared" si="271"/>
        <v>42575.144999999997</v>
      </c>
      <c r="M3505" s="15">
        <f t="shared" si="272"/>
        <v>2016</v>
      </c>
      <c r="N3505" t="b">
        <v>0</v>
      </c>
      <c r="O3505">
        <v>38</v>
      </c>
      <c r="P3505" t="b">
        <v>1</v>
      </c>
      <c r="Q3505" s="8">
        <f t="shared" si="273"/>
        <v>1.0755999999999999</v>
      </c>
      <c r="R3505" s="10">
        <f t="shared" si="274"/>
        <v>70.763157894736835</v>
      </c>
      <c r="S3505" t="s">
        <v>8271</v>
      </c>
      <c r="T3505" t="s">
        <v>8318</v>
      </c>
      <c r="U3505" t="s">
        <v>8319</v>
      </c>
    </row>
    <row r="3506" spans="1:21" ht="58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s="6">
        <f t="shared" si="270"/>
        <v>42297.415405092594</v>
      </c>
      <c r="L3506" s="6">
        <f t="shared" si="271"/>
        <v>42327.457071759258</v>
      </c>
      <c r="M3506" s="15">
        <f t="shared" si="272"/>
        <v>2015</v>
      </c>
      <c r="N3506" t="b">
        <v>0</v>
      </c>
      <c r="O3506">
        <v>8</v>
      </c>
      <c r="P3506" t="b">
        <v>1</v>
      </c>
      <c r="Q3506" s="8">
        <f t="shared" si="273"/>
        <v>1</v>
      </c>
      <c r="R3506" s="10">
        <f t="shared" si="274"/>
        <v>125</v>
      </c>
      <c r="S3506" t="s">
        <v>8271</v>
      </c>
      <c r="T3506" t="s">
        <v>8318</v>
      </c>
      <c r="U3506" t="s">
        <v>8319</v>
      </c>
    </row>
    <row r="3507" spans="1:21" ht="87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s="6">
        <f t="shared" si="270"/>
        <v>41760.602372685185</v>
      </c>
      <c r="L3507" s="6">
        <f t="shared" si="271"/>
        <v>41771.833333333328</v>
      </c>
      <c r="M3507" s="15">
        <f t="shared" si="272"/>
        <v>2014</v>
      </c>
      <c r="N3507" t="b">
        <v>0</v>
      </c>
      <c r="O3507">
        <v>39</v>
      </c>
      <c r="P3507" t="b">
        <v>1</v>
      </c>
      <c r="Q3507" s="8">
        <f t="shared" si="273"/>
        <v>1.0376000000000001</v>
      </c>
      <c r="R3507" s="10">
        <f t="shared" si="274"/>
        <v>66.512820512820511</v>
      </c>
      <c r="S3507" t="s">
        <v>8271</v>
      </c>
      <c r="T3507" t="s">
        <v>8318</v>
      </c>
      <c r="U3507" t="s">
        <v>8319</v>
      </c>
    </row>
    <row r="3508" spans="1:21" ht="43.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s="6">
        <f t="shared" si="270"/>
        <v>41829.400925925926</v>
      </c>
      <c r="L3508" s="6">
        <f t="shared" si="271"/>
        <v>41874.400925925926</v>
      </c>
      <c r="M3508" s="15">
        <f t="shared" si="272"/>
        <v>2014</v>
      </c>
      <c r="N3508" t="b">
        <v>0</v>
      </c>
      <c r="O3508">
        <v>29</v>
      </c>
      <c r="P3508" t="b">
        <v>1</v>
      </c>
      <c r="Q3508" s="8">
        <f t="shared" si="273"/>
        <v>1.0149999999999999</v>
      </c>
      <c r="R3508" s="10">
        <f t="shared" si="274"/>
        <v>105</v>
      </c>
      <c r="S3508" t="s">
        <v>8271</v>
      </c>
      <c r="T3508" t="s">
        <v>8318</v>
      </c>
      <c r="U3508" t="s">
        <v>8319</v>
      </c>
    </row>
    <row r="3509" spans="1:21" ht="43.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s="6">
        <f t="shared" si="270"/>
        <v>42491.589548611104</v>
      </c>
      <c r="L3509" s="6">
        <f t="shared" si="271"/>
        <v>42521.589548611104</v>
      </c>
      <c r="M3509" s="15">
        <f t="shared" si="272"/>
        <v>2016</v>
      </c>
      <c r="N3509" t="b">
        <v>0</v>
      </c>
      <c r="O3509">
        <v>72</v>
      </c>
      <c r="P3509" t="b">
        <v>1</v>
      </c>
      <c r="Q3509" s="8">
        <f t="shared" si="273"/>
        <v>1.044</v>
      </c>
      <c r="R3509" s="10">
        <f t="shared" si="274"/>
        <v>145</v>
      </c>
      <c r="S3509" t="s">
        <v>8271</v>
      </c>
      <c r="T3509" t="s">
        <v>8318</v>
      </c>
      <c r="U3509" t="s">
        <v>8319</v>
      </c>
    </row>
    <row r="3510" spans="1:21" ht="43.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s="6">
        <f t="shared" si="270"/>
        <v>42477.396446759252</v>
      </c>
      <c r="L3510" s="6">
        <f t="shared" si="271"/>
        <v>42500.541666666664</v>
      </c>
      <c r="M3510" s="15">
        <f t="shared" si="272"/>
        <v>2016</v>
      </c>
      <c r="N3510" t="b">
        <v>0</v>
      </c>
      <c r="O3510">
        <v>15</v>
      </c>
      <c r="P3510" t="b">
        <v>1</v>
      </c>
      <c r="Q3510" s="8">
        <f t="shared" si="273"/>
        <v>1.8</v>
      </c>
      <c r="R3510" s="10">
        <f t="shared" si="274"/>
        <v>12</v>
      </c>
      <c r="S3510" t="s">
        <v>8271</v>
      </c>
      <c r="T3510" t="s">
        <v>8318</v>
      </c>
      <c r="U3510" t="s">
        <v>8319</v>
      </c>
    </row>
    <row r="3511" spans="1:21" ht="43.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s="6">
        <f t="shared" si="270"/>
        <v>41950.526226851849</v>
      </c>
      <c r="L3511" s="6">
        <f t="shared" si="271"/>
        <v>41963.871527777774</v>
      </c>
      <c r="M3511" s="15">
        <f t="shared" si="272"/>
        <v>2014</v>
      </c>
      <c r="N3511" t="b">
        <v>0</v>
      </c>
      <c r="O3511">
        <v>33</v>
      </c>
      <c r="P3511" t="b">
        <v>1</v>
      </c>
      <c r="Q3511" s="8">
        <f t="shared" si="273"/>
        <v>1.0633333333333332</v>
      </c>
      <c r="R3511" s="10">
        <f t="shared" si="274"/>
        <v>96.666666666666671</v>
      </c>
      <c r="S3511" t="s">
        <v>8271</v>
      </c>
      <c r="T3511" t="s">
        <v>8318</v>
      </c>
      <c r="U3511" t="s">
        <v>8319</v>
      </c>
    </row>
    <row r="3512" spans="1:21" ht="58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s="6">
        <f t="shared" si="270"/>
        <v>41802.287569444445</v>
      </c>
      <c r="L3512" s="6">
        <f t="shared" si="271"/>
        <v>41822.287569444445</v>
      </c>
      <c r="M3512" s="15">
        <f t="shared" si="272"/>
        <v>2014</v>
      </c>
      <c r="N3512" t="b">
        <v>0</v>
      </c>
      <c r="O3512">
        <v>15</v>
      </c>
      <c r="P3512" t="b">
        <v>1</v>
      </c>
      <c r="Q3512" s="8">
        <f t="shared" si="273"/>
        <v>1.0055555555555555</v>
      </c>
      <c r="R3512" s="10">
        <f t="shared" si="274"/>
        <v>60.333333333333336</v>
      </c>
      <c r="S3512" t="s">
        <v>8271</v>
      </c>
      <c r="T3512" t="s">
        <v>8318</v>
      </c>
      <c r="U3512" t="s">
        <v>8319</v>
      </c>
    </row>
    <row r="3513" spans="1:21" ht="43.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s="6">
        <f t="shared" si="270"/>
        <v>41927.540451388886</v>
      </c>
      <c r="L3513" s="6">
        <f t="shared" si="271"/>
        <v>41950.4375</v>
      </c>
      <c r="M3513" s="15">
        <f t="shared" si="272"/>
        <v>2014</v>
      </c>
      <c r="N3513" t="b">
        <v>0</v>
      </c>
      <c r="O3513">
        <v>19</v>
      </c>
      <c r="P3513" t="b">
        <v>1</v>
      </c>
      <c r="Q3513" s="8">
        <f t="shared" si="273"/>
        <v>1.012</v>
      </c>
      <c r="R3513" s="10">
        <f t="shared" si="274"/>
        <v>79.89473684210526</v>
      </c>
      <c r="S3513" t="s">
        <v>8271</v>
      </c>
      <c r="T3513" t="s">
        <v>8318</v>
      </c>
      <c r="U3513" t="s">
        <v>8319</v>
      </c>
    </row>
    <row r="3514" spans="1:21" ht="43.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s="6">
        <f t="shared" si="270"/>
        <v>42057.203611111108</v>
      </c>
      <c r="L3514" s="6">
        <f t="shared" si="271"/>
        <v>42117.161944444444</v>
      </c>
      <c r="M3514" s="15">
        <f t="shared" si="272"/>
        <v>2015</v>
      </c>
      <c r="N3514" t="b">
        <v>0</v>
      </c>
      <c r="O3514">
        <v>17</v>
      </c>
      <c r="P3514" t="b">
        <v>1</v>
      </c>
      <c r="Q3514" s="8">
        <f t="shared" si="273"/>
        <v>1</v>
      </c>
      <c r="R3514" s="10">
        <f t="shared" si="274"/>
        <v>58.823529411764703</v>
      </c>
      <c r="S3514" t="s">
        <v>8271</v>
      </c>
      <c r="T3514" t="s">
        <v>8318</v>
      </c>
      <c r="U3514" t="s">
        <v>8319</v>
      </c>
    </row>
    <row r="3515" spans="1:21" ht="43.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s="6">
        <f t="shared" si="270"/>
        <v>41780.762870370367</v>
      </c>
      <c r="L3515" s="6">
        <f t="shared" si="271"/>
        <v>41793.874305555553</v>
      </c>
      <c r="M3515" s="15">
        <f t="shared" si="272"/>
        <v>2014</v>
      </c>
      <c r="N3515" t="b">
        <v>0</v>
      </c>
      <c r="O3515">
        <v>44</v>
      </c>
      <c r="P3515" t="b">
        <v>1</v>
      </c>
      <c r="Q3515" s="8">
        <f t="shared" si="273"/>
        <v>1.1839285714285714</v>
      </c>
      <c r="R3515" s="10">
        <f t="shared" si="274"/>
        <v>75.340909090909093</v>
      </c>
      <c r="S3515" t="s">
        <v>8271</v>
      </c>
      <c r="T3515" t="s">
        <v>8318</v>
      </c>
      <c r="U3515" t="s">
        <v>8319</v>
      </c>
    </row>
    <row r="3516" spans="1:21" ht="43.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s="6">
        <f t="shared" si="270"/>
        <v>42020.513333333329</v>
      </c>
      <c r="L3516" s="6">
        <f t="shared" si="271"/>
        <v>42036.874305555553</v>
      </c>
      <c r="M3516" s="15">
        <f t="shared" si="272"/>
        <v>2015</v>
      </c>
      <c r="N3516" t="b">
        <v>0</v>
      </c>
      <c r="O3516">
        <v>10</v>
      </c>
      <c r="P3516" t="b">
        <v>1</v>
      </c>
      <c r="Q3516" s="8">
        <f t="shared" si="273"/>
        <v>1.1000000000000001</v>
      </c>
      <c r="R3516" s="10">
        <f t="shared" si="274"/>
        <v>55</v>
      </c>
      <c r="S3516" t="s">
        <v>8271</v>
      </c>
      <c r="T3516" t="s">
        <v>8318</v>
      </c>
      <c r="U3516" t="s">
        <v>8319</v>
      </c>
    </row>
    <row r="3517" spans="1:21" ht="43.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s="6">
        <f t="shared" si="270"/>
        <v>42125.439479166664</v>
      </c>
      <c r="L3517" s="6">
        <f t="shared" si="271"/>
        <v>42155.439479166664</v>
      </c>
      <c r="M3517" s="15">
        <f t="shared" si="272"/>
        <v>2015</v>
      </c>
      <c r="N3517" t="b">
        <v>0</v>
      </c>
      <c r="O3517">
        <v>46</v>
      </c>
      <c r="P3517" t="b">
        <v>1</v>
      </c>
      <c r="Q3517" s="8">
        <f t="shared" si="273"/>
        <v>1.0266666666666666</v>
      </c>
      <c r="R3517" s="10">
        <f t="shared" si="274"/>
        <v>66.956521739130437</v>
      </c>
      <c r="S3517" t="s">
        <v>8271</v>
      </c>
      <c r="T3517" t="s">
        <v>8318</v>
      </c>
      <c r="U3517" t="s">
        <v>8319</v>
      </c>
    </row>
    <row r="3518" spans="1:21" ht="43.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s="6">
        <f t="shared" si="270"/>
        <v>41855.676736111105</v>
      </c>
      <c r="L3518" s="6">
        <f t="shared" si="271"/>
        <v>41889.791666666664</v>
      </c>
      <c r="M3518" s="15">
        <f t="shared" si="272"/>
        <v>2014</v>
      </c>
      <c r="N3518" t="b">
        <v>0</v>
      </c>
      <c r="O3518">
        <v>11</v>
      </c>
      <c r="P3518" t="b">
        <v>1</v>
      </c>
      <c r="Q3518" s="8">
        <f t="shared" si="273"/>
        <v>1</v>
      </c>
      <c r="R3518" s="10">
        <f t="shared" si="274"/>
        <v>227.27272727272728</v>
      </c>
      <c r="S3518" t="s">
        <v>8271</v>
      </c>
      <c r="T3518" t="s">
        <v>8318</v>
      </c>
      <c r="U3518" t="s">
        <v>8319</v>
      </c>
    </row>
    <row r="3519" spans="1:21" ht="43.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s="6">
        <f t="shared" si="270"/>
        <v>41794.484189814808</v>
      </c>
      <c r="L3519" s="6">
        <f t="shared" si="271"/>
        <v>41824.125</v>
      </c>
      <c r="M3519" s="15">
        <f t="shared" si="272"/>
        <v>2014</v>
      </c>
      <c r="N3519" t="b">
        <v>0</v>
      </c>
      <c r="O3519">
        <v>13</v>
      </c>
      <c r="P3519" t="b">
        <v>1</v>
      </c>
      <c r="Q3519" s="8">
        <f t="shared" si="273"/>
        <v>1</v>
      </c>
      <c r="R3519" s="10">
        <f t="shared" si="274"/>
        <v>307.69230769230768</v>
      </c>
      <c r="S3519" t="s">
        <v>8271</v>
      </c>
      <c r="T3519" t="s">
        <v>8318</v>
      </c>
      <c r="U3519" t="s">
        <v>8319</v>
      </c>
    </row>
    <row r="3520" spans="1:21" ht="43.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s="6">
        <f t="shared" si="270"/>
        <v>41893.450219907405</v>
      </c>
      <c r="L3520" s="6">
        <f t="shared" si="271"/>
        <v>41914.26458333333</v>
      </c>
      <c r="M3520" s="15">
        <f t="shared" si="272"/>
        <v>2014</v>
      </c>
      <c r="N3520" t="b">
        <v>0</v>
      </c>
      <c r="O3520">
        <v>33</v>
      </c>
      <c r="P3520" t="b">
        <v>1</v>
      </c>
      <c r="Q3520" s="8">
        <f t="shared" si="273"/>
        <v>1.10046</v>
      </c>
      <c r="R3520" s="10">
        <f t="shared" si="274"/>
        <v>50.020909090909093</v>
      </c>
      <c r="S3520" t="s">
        <v>8271</v>
      </c>
      <c r="T3520" t="s">
        <v>8318</v>
      </c>
      <c r="U3520" t="s">
        <v>8319</v>
      </c>
    </row>
    <row r="3521" spans="1:21" ht="43.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s="6">
        <f t="shared" si="270"/>
        <v>42037.265624999993</v>
      </c>
      <c r="L3521" s="6">
        <f t="shared" si="271"/>
        <v>42067.265624999993</v>
      </c>
      <c r="M3521" s="15">
        <f t="shared" si="272"/>
        <v>2015</v>
      </c>
      <c r="N3521" t="b">
        <v>0</v>
      </c>
      <c r="O3521">
        <v>28</v>
      </c>
      <c r="P3521" t="b">
        <v>1</v>
      </c>
      <c r="Q3521" s="8">
        <f t="shared" si="273"/>
        <v>1.0135000000000001</v>
      </c>
      <c r="R3521" s="10">
        <f t="shared" si="274"/>
        <v>72.392857142857139</v>
      </c>
      <c r="S3521" t="s">
        <v>8271</v>
      </c>
      <c r="T3521" t="s">
        <v>8318</v>
      </c>
      <c r="U3521" t="s">
        <v>8319</v>
      </c>
    </row>
    <row r="3522" spans="1:21" ht="43.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s="6">
        <f t="shared" si="270"/>
        <v>42227.490879629629</v>
      </c>
      <c r="L3522" s="6">
        <f t="shared" si="271"/>
        <v>42253.240972222215</v>
      </c>
      <c r="M3522" s="15">
        <f t="shared" si="272"/>
        <v>2015</v>
      </c>
      <c r="N3522" t="b">
        <v>0</v>
      </c>
      <c r="O3522">
        <v>21</v>
      </c>
      <c r="P3522" t="b">
        <v>1</v>
      </c>
      <c r="Q3522" s="8">
        <f t="shared" si="273"/>
        <v>1.0075000000000001</v>
      </c>
      <c r="R3522" s="10">
        <f t="shared" si="274"/>
        <v>95.952380952380949</v>
      </c>
      <c r="S3522" t="s">
        <v>8271</v>
      </c>
      <c r="T3522" t="s">
        <v>8318</v>
      </c>
      <c r="U3522" t="s">
        <v>8319</v>
      </c>
    </row>
    <row r="3523" spans="1:21" ht="58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s="6">
        <f t="shared" ref="K3523:K3586" si="275">(J3523/86400)+25569+(-8/24)</f>
        <v>41881.028009259258</v>
      </c>
      <c r="L3523" s="6">
        <f t="shared" ref="L3523:L3586" si="276">(I3523/86400)+25569+(-8/24)</f>
        <v>41911.028009259258</v>
      </c>
      <c r="M3523" s="15">
        <f t="shared" ref="M3523:M3586" si="277">YEAR(K3523)</f>
        <v>2014</v>
      </c>
      <c r="N3523" t="b">
        <v>0</v>
      </c>
      <c r="O3523">
        <v>13</v>
      </c>
      <c r="P3523" t="b">
        <v>1</v>
      </c>
      <c r="Q3523" s="8">
        <f t="shared" ref="Q3523:Q3586" si="278">E3523/D3523</f>
        <v>1.6942857142857144</v>
      </c>
      <c r="R3523" s="10">
        <f t="shared" ref="R3523:R3586" si="279">IFERROR(E3523/O3523,0)</f>
        <v>45.615384615384613</v>
      </c>
      <c r="S3523" t="s">
        <v>8271</v>
      </c>
      <c r="T3523" t="s">
        <v>8318</v>
      </c>
      <c r="U3523" t="s">
        <v>8319</v>
      </c>
    </row>
    <row r="3524" spans="1:21" ht="43.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s="6">
        <f t="shared" si="275"/>
        <v>42234.456550925919</v>
      </c>
      <c r="L3524" s="6">
        <f t="shared" si="276"/>
        <v>42262.087500000001</v>
      </c>
      <c r="M3524" s="15">
        <f t="shared" si="277"/>
        <v>2015</v>
      </c>
      <c r="N3524" t="b">
        <v>0</v>
      </c>
      <c r="O3524">
        <v>34</v>
      </c>
      <c r="P3524" t="b">
        <v>1</v>
      </c>
      <c r="Q3524" s="8">
        <f t="shared" si="278"/>
        <v>1</v>
      </c>
      <c r="R3524" s="10">
        <f t="shared" si="279"/>
        <v>41.029411764705884</v>
      </c>
      <c r="S3524" t="s">
        <v>8271</v>
      </c>
      <c r="T3524" t="s">
        <v>8318</v>
      </c>
      <c r="U3524" t="s">
        <v>8319</v>
      </c>
    </row>
    <row r="3525" spans="1:21" ht="43.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s="6">
        <f t="shared" si="275"/>
        <v>42581.064212962963</v>
      </c>
      <c r="L3525" s="6">
        <f t="shared" si="276"/>
        <v>42638.624999999993</v>
      </c>
      <c r="M3525" s="15">
        <f t="shared" si="277"/>
        <v>2016</v>
      </c>
      <c r="N3525" t="b">
        <v>0</v>
      </c>
      <c r="O3525">
        <v>80</v>
      </c>
      <c r="P3525" t="b">
        <v>1</v>
      </c>
      <c r="Q3525" s="8">
        <f t="shared" si="278"/>
        <v>1.1365000000000001</v>
      </c>
      <c r="R3525" s="10">
        <f t="shared" si="279"/>
        <v>56.825000000000003</v>
      </c>
      <c r="S3525" t="s">
        <v>8271</v>
      </c>
      <c r="T3525" t="s">
        <v>8318</v>
      </c>
      <c r="U3525" t="s">
        <v>8319</v>
      </c>
    </row>
    <row r="3526" spans="1:21" ht="58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s="6">
        <f t="shared" si="275"/>
        <v>41880.430243055554</v>
      </c>
      <c r="L3526" s="6">
        <f t="shared" si="276"/>
        <v>41894.833333333328</v>
      </c>
      <c r="M3526" s="15">
        <f t="shared" si="277"/>
        <v>2014</v>
      </c>
      <c r="N3526" t="b">
        <v>0</v>
      </c>
      <c r="O3526">
        <v>74</v>
      </c>
      <c r="P3526" t="b">
        <v>1</v>
      </c>
      <c r="Q3526" s="8">
        <f t="shared" si="278"/>
        <v>1.0156000000000001</v>
      </c>
      <c r="R3526" s="10">
        <f t="shared" si="279"/>
        <v>137.24324324324326</v>
      </c>
      <c r="S3526" t="s">
        <v>8271</v>
      </c>
      <c r="T3526" t="s">
        <v>8318</v>
      </c>
      <c r="U3526" t="s">
        <v>8319</v>
      </c>
    </row>
    <row r="3527" spans="1:21" ht="43.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s="6">
        <f t="shared" si="275"/>
        <v>42214.362337962964</v>
      </c>
      <c r="L3527" s="6">
        <f t="shared" si="276"/>
        <v>42225.333333333336</v>
      </c>
      <c r="M3527" s="15">
        <f t="shared" si="277"/>
        <v>2015</v>
      </c>
      <c r="N3527" t="b">
        <v>0</v>
      </c>
      <c r="O3527">
        <v>7</v>
      </c>
      <c r="P3527" t="b">
        <v>1</v>
      </c>
      <c r="Q3527" s="8">
        <f t="shared" si="278"/>
        <v>1.06</v>
      </c>
      <c r="R3527" s="10">
        <f t="shared" si="279"/>
        <v>75.714285714285708</v>
      </c>
      <c r="S3527" t="s">
        <v>8271</v>
      </c>
      <c r="T3527" t="s">
        <v>8318</v>
      </c>
      <c r="U3527" t="s">
        <v>8319</v>
      </c>
    </row>
    <row r="3528" spans="1:21" ht="43.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s="6">
        <f t="shared" si="275"/>
        <v>42460.001979166664</v>
      </c>
      <c r="L3528" s="6">
        <f t="shared" si="276"/>
        <v>42487.915972222218</v>
      </c>
      <c r="M3528" s="15">
        <f t="shared" si="277"/>
        <v>2016</v>
      </c>
      <c r="N3528" t="b">
        <v>0</v>
      </c>
      <c r="O3528">
        <v>34</v>
      </c>
      <c r="P3528" t="b">
        <v>1</v>
      </c>
      <c r="Q3528" s="8">
        <f t="shared" si="278"/>
        <v>1.02</v>
      </c>
      <c r="R3528" s="10">
        <f t="shared" si="279"/>
        <v>99</v>
      </c>
      <c r="S3528" t="s">
        <v>8271</v>
      </c>
      <c r="T3528" t="s">
        <v>8318</v>
      </c>
      <c r="U3528" t="s">
        <v>8319</v>
      </c>
    </row>
    <row r="3529" spans="1:21" ht="43.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s="6">
        <f t="shared" si="275"/>
        <v>42166.689872685187</v>
      </c>
      <c r="L3529" s="6">
        <f t="shared" si="276"/>
        <v>42195.832638888889</v>
      </c>
      <c r="M3529" s="15">
        <f t="shared" si="277"/>
        <v>2015</v>
      </c>
      <c r="N3529" t="b">
        <v>0</v>
      </c>
      <c r="O3529">
        <v>86</v>
      </c>
      <c r="P3529" t="b">
        <v>1</v>
      </c>
      <c r="Q3529" s="8">
        <f t="shared" si="278"/>
        <v>1.1691666666666667</v>
      </c>
      <c r="R3529" s="10">
        <f t="shared" si="279"/>
        <v>81.569767441860463</v>
      </c>
      <c r="S3529" t="s">
        <v>8271</v>
      </c>
      <c r="T3529" t="s">
        <v>8318</v>
      </c>
      <c r="U3529" t="s">
        <v>8319</v>
      </c>
    </row>
    <row r="3530" spans="1:21" ht="43.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s="6">
        <f t="shared" si="275"/>
        <v>42733.168032407404</v>
      </c>
      <c r="L3530" s="6">
        <f t="shared" si="276"/>
        <v>42753.168032407404</v>
      </c>
      <c r="M3530" s="15">
        <f t="shared" si="277"/>
        <v>2016</v>
      </c>
      <c r="N3530" t="b">
        <v>0</v>
      </c>
      <c r="O3530">
        <v>37</v>
      </c>
      <c r="P3530" t="b">
        <v>1</v>
      </c>
      <c r="Q3530" s="8">
        <f t="shared" si="278"/>
        <v>1.0115151515151515</v>
      </c>
      <c r="R3530" s="10">
        <f t="shared" si="279"/>
        <v>45.108108108108105</v>
      </c>
      <c r="S3530" t="s">
        <v>8271</v>
      </c>
      <c r="T3530" t="s">
        <v>8318</v>
      </c>
      <c r="U3530" t="s">
        <v>8319</v>
      </c>
    </row>
    <row r="3531" spans="1:21" ht="58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s="6">
        <f t="shared" si="275"/>
        <v>42177.428449074076</v>
      </c>
      <c r="L3531" s="6">
        <f t="shared" si="276"/>
        <v>42197.708333333336</v>
      </c>
      <c r="M3531" s="15">
        <f t="shared" si="277"/>
        <v>2015</v>
      </c>
      <c r="N3531" t="b">
        <v>0</v>
      </c>
      <c r="O3531">
        <v>18</v>
      </c>
      <c r="P3531" t="b">
        <v>1</v>
      </c>
      <c r="Q3531" s="8">
        <f t="shared" si="278"/>
        <v>1.32</v>
      </c>
      <c r="R3531" s="10">
        <f t="shared" si="279"/>
        <v>36.666666666666664</v>
      </c>
      <c r="S3531" t="s">
        <v>8271</v>
      </c>
      <c r="T3531" t="s">
        <v>8318</v>
      </c>
      <c r="U3531" t="s">
        <v>8319</v>
      </c>
    </row>
    <row r="3532" spans="1:21" ht="43.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s="6">
        <f t="shared" si="275"/>
        <v>42442.29001157407</v>
      </c>
      <c r="L3532" s="6">
        <f t="shared" si="276"/>
        <v>42470.499999999993</v>
      </c>
      <c r="M3532" s="15">
        <f t="shared" si="277"/>
        <v>2016</v>
      </c>
      <c r="N3532" t="b">
        <v>0</v>
      </c>
      <c r="O3532">
        <v>22</v>
      </c>
      <c r="P3532" t="b">
        <v>1</v>
      </c>
      <c r="Q3532" s="8">
        <f t="shared" si="278"/>
        <v>1</v>
      </c>
      <c r="R3532" s="10">
        <f t="shared" si="279"/>
        <v>125</v>
      </c>
      <c r="S3532" t="s">
        <v>8271</v>
      </c>
      <c r="T3532" t="s">
        <v>8318</v>
      </c>
      <c r="U3532" t="s">
        <v>8319</v>
      </c>
    </row>
    <row r="3533" spans="1:21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s="6">
        <f t="shared" si="275"/>
        <v>42521.32099537037</v>
      </c>
      <c r="L3533" s="6">
        <f t="shared" si="276"/>
        <v>42551.32099537037</v>
      </c>
      <c r="M3533" s="15">
        <f t="shared" si="277"/>
        <v>2016</v>
      </c>
      <c r="N3533" t="b">
        <v>0</v>
      </c>
      <c r="O3533">
        <v>26</v>
      </c>
      <c r="P3533" t="b">
        <v>1</v>
      </c>
      <c r="Q3533" s="8">
        <f t="shared" si="278"/>
        <v>1.28</v>
      </c>
      <c r="R3533" s="10">
        <f t="shared" si="279"/>
        <v>49.230769230769234</v>
      </c>
      <c r="S3533" t="s">
        <v>8271</v>
      </c>
      <c r="T3533" t="s">
        <v>8318</v>
      </c>
      <c r="U3533" t="s">
        <v>8319</v>
      </c>
    </row>
    <row r="3534" spans="1:21" ht="58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s="6">
        <f t="shared" si="275"/>
        <v>41884.266516203701</v>
      </c>
      <c r="L3534" s="6">
        <f t="shared" si="276"/>
        <v>41899.832638888889</v>
      </c>
      <c r="M3534" s="15">
        <f t="shared" si="277"/>
        <v>2014</v>
      </c>
      <c r="N3534" t="b">
        <v>0</v>
      </c>
      <c r="O3534">
        <v>27</v>
      </c>
      <c r="P3534" t="b">
        <v>1</v>
      </c>
      <c r="Q3534" s="8">
        <f t="shared" si="278"/>
        <v>1.1895833333333334</v>
      </c>
      <c r="R3534" s="10">
        <f t="shared" si="279"/>
        <v>42.296296296296298</v>
      </c>
      <c r="S3534" t="s">
        <v>8271</v>
      </c>
      <c r="T3534" t="s">
        <v>8318</v>
      </c>
      <c r="U3534" t="s">
        <v>8319</v>
      </c>
    </row>
    <row r="3535" spans="1:21" ht="58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s="6">
        <f t="shared" si="275"/>
        <v>42289.427858796298</v>
      </c>
      <c r="L3535" s="6">
        <f t="shared" si="276"/>
        <v>42319.469525462962</v>
      </c>
      <c r="M3535" s="15">
        <f t="shared" si="277"/>
        <v>2015</v>
      </c>
      <c r="N3535" t="b">
        <v>0</v>
      </c>
      <c r="O3535">
        <v>8</v>
      </c>
      <c r="P3535" t="b">
        <v>1</v>
      </c>
      <c r="Q3535" s="8">
        <f t="shared" si="278"/>
        <v>1.262</v>
      </c>
      <c r="R3535" s="10">
        <f t="shared" si="279"/>
        <v>78.875</v>
      </c>
      <c r="S3535" t="s">
        <v>8271</v>
      </c>
      <c r="T3535" t="s">
        <v>8318</v>
      </c>
      <c r="U3535" t="s">
        <v>8319</v>
      </c>
    </row>
    <row r="3536" spans="1:21" ht="43.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s="6">
        <f t="shared" si="275"/>
        <v>42243.291932870365</v>
      </c>
      <c r="L3536" s="6">
        <f t="shared" si="276"/>
        <v>42278.291932870365</v>
      </c>
      <c r="M3536" s="15">
        <f t="shared" si="277"/>
        <v>2015</v>
      </c>
      <c r="N3536" t="b">
        <v>0</v>
      </c>
      <c r="O3536">
        <v>204</v>
      </c>
      <c r="P3536" t="b">
        <v>1</v>
      </c>
      <c r="Q3536" s="8">
        <f t="shared" si="278"/>
        <v>1.5620000000000001</v>
      </c>
      <c r="R3536" s="10">
        <f t="shared" si="279"/>
        <v>38.284313725490193</v>
      </c>
      <c r="S3536" t="s">
        <v>8271</v>
      </c>
      <c r="T3536" t="s">
        <v>8318</v>
      </c>
      <c r="U3536" t="s">
        <v>8319</v>
      </c>
    </row>
    <row r="3537" spans="1:21" ht="43.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s="6">
        <f t="shared" si="275"/>
        <v>42248.306828703702</v>
      </c>
      <c r="L3537" s="6">
        <f t="shared" si="276"/>
        <v>42279.416666666664</v>
      </c>
      <c r="M3537" s="15">
        <f t="shared" si="277"/>
        <v>2015</v>
      </c>
      <c r="N3537" t="b">
        <v>0</v>
      </c>
      <c r="O3537">
        <v>46</v>
      </c>
      <c r="P3537" t="b">
        <v>1</v>
      </c>
      <c r="Q3537" s="8">
        <f t="shared" si="278"/>
        <v>1.0315000000000001</v>
      </c>
      <c r="R3537" s="10">
        <f t="shared" si="279"/>
        <v>44.847826086956523</v>
      </c>
      <c r="S3537" t="s">
        <v>8271</v>
      </c>
      <c r="T3537" t="s">
        <v>8318</v>
      </c>
      <c r="U3537" t="s">
        <v>8319</v>
      </c>
    </row>
    <row r="3538" spans="1:21" ht="43.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s="6">
        <f t="shared" si="275"/>
        <v>42328.393807870372</v>
      </c>
      <c r="L3538" s="6">
        <f t="shared" si="276"/>
        <v>42358.165972222218</v>
      </c>
      <c r="M3538" s="15">
        <f t="shared" si="277"/>
        <v>2015</v>
      </c>
      <c r="N3538" t="b">
        <v>0</v>
      </c>
      <c r="O3538">
        <v>17</v>
      </c>
      <c r="P3538" t="b">
        <v>1</v>
      </c>
      <c r="Q3538" s="8">
        <f t="shared" si="278"/>
        <v>1.5333333333333334</v>
      </c>
      <c r="R3538" s="10">
        <f t="shared" si="279"/>
        <v>13.529411764705882</v>
      </c>
      <c r="S3538" t="s">
        <v>8271</v>
      </c>
      <c r="T3538" t="s">
        <v>8318</v>
      </c>
      <c r="U3538" t="s">
        <v>8319</v>
      </c>
    </row>
    <row r="3539" spans="1:21" ht="58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s="6">
        <f t="shared" si="275"/>
        <v>41923.021018518521</v>
      </c>
      <c r="L3539" s="6">
        <f t="shared" si="276"/>
        <v>41959.999305555553</v>
      </c>
      <c r="M3539" s="15">
        <f t="shared" si="277"/>
        <v>2014</v>
      </c>
      <c r="N3539" t="b">
        <v>0</v>
      </c>
      <c r="O3539">
        <v>28</v>
      </c>
      <c r="P3539" t="b">
        <v>1</v>
      </c>
      <c r="Q3539" s="8">
        <f t="shared" si="278"/>
        <v>1.8044444444444445</v>
      </c>
      <c r="R3539" s="10">
        <f t="shared" si="279"/>
        <v>43.5</v>
      </c>
      <c r="S3539" t="s">
        <v>8271</v>
      </c>
      <c r="T3539" t="s">
        <v>8318</v>
      </c>
      <c r="U3539" t="s">
        <v>8319</v>
      </c>
    </row>
    <row r="3540" spans="1:21" ht="43.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s="6">
        <f t="shared" si="275"/>
        <v>42571.087268518517</v>
      </c>
      <c r="L3540" s="6">
        <f t="shared" si="276"/>
        <v>42599.087268518517</v>
      </c>
      <c r="M3540" s="15">
        <f t="shared" si="277"/>
        <v>2016</v>
      </c>
      <c r="N3540" t="b">
        <v>0</v>
      </c>
      <c r="O3540">
        <v>83</v>
      </c>
      <c r="P3540" t="b">
        <v>1</v>
      </c>
      <c r="Q3540" s="8">
        <f t="shared" si="278"/>
        <v>1.2845</v>
      </c>
      <c r="R3540" s="10">
        <f t="shared" si="279"/>
        <v>30.951807228915662</v>
      </c>
      <c r="S3540" t="s">
        <v>8271</v>
      </c>
      <c r="T3540" t="s">
        <v>8318</v>
      </c>
      <c r="U3540" t="s">
        <v>8319</v>
      </c>
    </row>
    <row r="3541" spans="1:21" ht="43.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s="6">
        <f t="shared" si="275"/>
        <v>42600.422708333332</v>
      </c>
      <c r="L3541" s="6">
        <f t="shared" si="276"/>
        <v>42621.422708333332</v>
      </c>
      <c r="M3541" s="15">
        <f t="shared" si="277"/>
        <v>2016</v>
      </c>
      <c r="N3541" t="b">
        <v>0</v>
      </c>
      <c r="O3541">
        <v>13</v>
      </c>
      <c r="P3541" t="b">
        <v>1</v>
      </c>
      <c r="Q3541" s="8">
        <f t="shared" si="278"/>
        <v>1.1966666666666668</v>
      </c>
      <c r="R3541" s="10">
        <f t="shared" si="279"/>
        <v>55.230769230769234</v>
      </c>
      <c r="S3541" t="s">
        <v>8271</v>
      </c>
      <c r="T3541" t="s">
        <v>8318</v>
      </c>
      <c r="U3541" t="s">
        <v>8319</v>
      </c>
    </row>
    <row r="3542" spans="1:21" ht="58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s="6">
        <f t="shared" si="275"/>
        <v>42516.670034722221</v>
      </c>
      <c r="L3542" s="6">
        <f t="shared" si="276"/>
        <v>42546.670034722221</v>
      </c>
      <c r="M3542" s="15">
        <f t="shared" si="277"/>
        <v>2016</v>
      </c>
      <c r="N3542" t="b">
        <v>0</v>
      </c>
      <c r="O3542">
        <v>8</v>
      </c>
      <c r="P3542" t="b">
        <v>1</v>
      </c>
      <c r="Q3542" s="8">
        <f t="shared" si="278"/>
        <v>1.23</v>
      </c>
      <c r="R3542" s="10">
        <f t="shared" si="279"/>
        <v>46.125</v>
      </c>
      <c r="S3542" t="s">
        <v>8271</v>
      </c>
      <c r="T3542" t="s">
        <v>8318</v>
      </c>
      <c r="U3542" t="s">
        <v>8319</v>
      </c>
    </row>
    <row r="3543" spans="1:21" ht="43.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s="6">
        <f t="shared" si="275"/>
        <v>42222.396701388883</v>
      </c>
      <c r="L3543" s="6">
        <f t="shared" si="276"/>
        <v>42247.396701388883</v>
      </c>
      <c r="M3543" s="15">
        <f t="shared" si="277"/>
        <v>2015</v>
      </c>
      <c r="N3543" t="b">
        <v>0</v>
      </c>
      <c r="O3543">
        <v>32</v>
      </c>
      <c r="P3543" t="b">
        <v>1</v>
      </c>
      <c r="Q3543" s="8">
        <f t="shared" si="278"/>
        <v>1.05</v>
      </c>
      <c r="R3543" s="10">
        <f t="shared" si="279"/>
        <v>39.375</v>
      </c>
      <c r="S3543" t="s">
        <v>8271</v>
      </c>
      <c r="T3543" t="s">
        <v>8318</v>
      </c>
      <c r="U3543" t="s">
        <v>8319</v>
      </c>
    </row>
    <row r="3544" spans="1:21" ht="43.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s="6">
        <f t="shared" si="275"/>
        <v>41829.266458333332</v>
      </c>
      <c r="L3544" s="6">
        <f t="shared" si="276"/>
        <v>41889.266458333332</v>
      </c>
      <c r="M3544" s="15">
        <f t="shared" si="277"/>
        <v>2014</v>
      </c>
      <c r="N3544" t="b">
        <v>0</v>
      </c>
      <c r="O3544">
        <v>85</v>
      </c>
      <c r="P3544" t="b">
        <v>1</v>
      </c>
      <c r="Q3544" s="8">
        <f t="shared" si="278"/>
        <v>1.0223636363636364</v>
      </c>
      <c r="R3544" s="10">
        <f t="shared" si="279"/>
        <v>66.152941176470591</v>
      </c>
      <c r="S3544" t="s">
        <v>8271</v>
      </c>
      <c r="T3544" t="s">
        <v>8318</v>
      </c>
      <c r="U3544" t="s">
        <v>8319</v>
      </c>
    </row>
    <row r="3545" spans="1:21" ht="43.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s="6">
        <f t="shared" si="275"/>
        <v>42150.421979166662</v>
      </c>
      <c r="L3545" s="6">
        <f t="shared" si="276"/>
        <v>42180.421979166662</v>
      </c>
      <c r="M3545" s="15">
        <f t="shared" si="277"/>
        <v>2015</v>
      </c>
      <c r="N3545" t="b">
        <v>0</v>
      </c>
      <c r="O3545">
        <v>29</v>
      </c>
      <c r="P3545" t="b">
        <v>1</v>
      </c>
      <c r="Q3545" s="8">
        <f t="shared" si="278"/>
        <v>1.0466666666666666</v>
      </c>
      <c r="R3545" s="10">
        <f t="shared" si="279"/>
        <v>54.137931034482762</v>
      </c>
      <c r="S3545" t="s">
        <v>8271</v>
      </c>
      <c r="T3545" t="s">
        <v>8318</v>
      </c>
      <c r="U3545" t="s">
        <v>8319</v>
      </c>
    </row>
    <row r="3546" spans="1:21" ht="29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s="6">
        <f t="shared" si="275"/>
        <v>42040.498344907406</v>
      </c>
      <c r="L3546" s="6">
        <f t="shared" si="276"/>
        <v>42070.498344907406</v>
      </c>
      <c r="M3546" s="15">
        <f t="shared" si="277"/>
        <v>2015</v>
      </c>
      <c r="N3546" t="b">
        <v>0</v>
      </c>
      <c r="O3546">
        <v>24</v>
      </c>
      <c r="P3546" t="b">
        <v>1</v>
      </c>
      <c r="Q3546" s="8">
        <f t="shared" si="278"/>
        <v>1</v>
      </c>
      <c r="R3546" s="10">
        <f t="shared" si="279"/>
        <v>104.16666666666667</v>
      </c>
      <c r="S3546" t="s">
        <v>8271</v>
      </c>
      <c r="T3546" t="s">
        <v>8318</v>
      </c>
      <c r="U3546" t="s">
        <v>8319</v>
      </c>
    </row>
    <row r="3547" spans="1:21" ht="43.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s="6">
        <f t="shared" si="275"/>
        <v>42075.474062499998</v>
      </c>
      <c r="L3547" s="6">
        <f t="shared" si="276"/>
        <v>42105.474062499998</v>
      </c>
      <c r="M3547" s="15">
        <f t="shared" si="277"/>
        <v>2015</v>
      </c>
      <c r="N3547" t="b">
        <v>0</v>
      </c>
      <c r="O3547">
        <v>8</v>
      </c>
      <c r="P3547" t="b">
        <v>1</v>
      </c>
      <c r="Q3547" s="8">
        <f t="shared" si="278"/>
        <v>1.004</v>
      </c>
      <c r="R3547" s="10">
        <f t="shared" si="279"/>
        <v>31.375</v>
      </c>
      <c r="S3547" t="s">
        <v>8271</v>
      </c>
      <c r="T3547" t="s">
        <v>8318</v>
      </c>
      <c r="U3547" t="s">
        <v>8319</v>
      </c>
    </row>
    <row r="3548" spans="1:21" ht="43.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s="6">
        <f t="shared" si="275"/>
        <v>42073.327361111107</v>
      </c>
      <c r="L3548" s="6">
        <f t="shared" si="276"/>
        <v>42094.832638888889</v>
      </c>
      <c r="M3548" s="15">
        <f t="shared" si="277"/>
        <v>2015</v>
      </c>
      <c r="N3548" t="b">
        <v>0</v>
      </c>
      <c r="O3548">
        <v>19</v>
      </c>
      <c r="P3548" t="b">
        <v>1</v>
      </c>
      <c r="Q3548" s="8">
        <f t="shared" si="278"/>
        <v>1.0227272727272727</v>
      </c>
      <c r="R3548" s="10">
        <f t="shared" si="279"/>
        <v>59.210526315789473</v>
      </c>
      <c r="S3548" t="s">
        <v>8271</v>
      </c>
      <c r="T3548" t="s">
        <v>8318</v>
      </c>
      <c r="U3548" t="s">
        <v>8319</v>
      </c>
    </row>
    <row r="3549" spans="1:21" ht="43.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s="6">
        <f t="shared" si="275"/>
        <v>42479.745381944442</v>
      </c>
      <c r="L3549" s="6">
        <f t="shared" si="276"/>
        <v>42503.832638888889</v>
      </c>
      <c r="M3549" s="15">
        <f t="shared" si="277"/>
        <v>2016</v>
      </c>
      <c r="N3549" t="b">
        <v>0</v>
      </c>
      <c r="O3549">
        <v>336</v>
      </c>
      <c r="P3549" t="b">
        <v>1</v>
      </c>
      <c r="Q3549" s="8">
        <f t="shared" si="278"/>
        <v>1.1440928571428572</v>
      </c>
      <c r="R3549" s="10">
        <f t="shared" si="279"/>
        <v>119.17633928571429</v>
      </c>
      <c r="S3549" t="s">
        <v>8271</v>
      </c>
      <c r="T3549" t="s">
        <v>8318</v>
      </c>
      <c r="U3549" t="s">
        <v>8319</v>
      </c>
    </row>
    <row r="3550" spans="1:21" ht="43.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s="6">
        <f t="shared" si="275"/>
        <v>42411.608958333331</v>
      </c>
      <c r="L3550" s="6">
        <f t="shared" si="276"/>
        <v>42433.708333333336</v>
      </c>
      <c r="M3550" s="15">
        <f t="shared" si="277"/>
        <v>2016</v>
      </c>
      <c r="N3550" t="b">
        <v>0</v>
      </c>
      <c r="O3550">
        <v>13</v>
      </c>
      <c r="P3550" t="b">
        <v>1</v>
      </c>
      <c r="Q3550" s="8">
        <f t="shared" si="278"/>
        <v>1.019047619047619</v>
      </c>
      <c r="R3550" s="10">
        <f t="shared" si="279"/>
        <v>164.61538461538461</v>
      </c>
      <c r="S3550" t="s">
        <v>8271</v>
      </c>
      <c r="T3550" t="s">
        <v>8318</v>
      </c>
      <c r="U3550" t="s">
        <v>8319</v>
      </c>
    </row>
    <row r="3551" spans="1:21" ht="43.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s="6">
        <f t="shared" si="275"/>
        <v>42223.061030092591</v>
      </c>
      <c r="L3551" s="6">
        <f t="shared" si="276"/>
        <v>42251.061030092591</v>
      </c>
      <c r="M3551" s="15">
        <f t="shared" si="277"/>
        <v>2015</v>
      </c>
      <c r="N3551" t="b">
        <v>0</v>
      </c>
      <c r="O3551">
        <v>42</v>
      </c>
      <c r="P3551" t="b">
        <v>1</v>
      </c>
      <c r="Q3551" s="8">
        <f t="shared" si="278"/>
        <v>1.02</v>
      </c>
      <c r="R3551" s="10">
        <f t="shared" si="279"/>
        <v>24.285714285714285</v>
      </c>
      <c r="S3551" t="s">
        <v>8271</v>
      </c>
      <c r="T3551" t="s">
        <v>8318</v>
      </c>
      <c r="U3551" t="s">
        <v>8319</v>
      </c>
    </row>
    <row r="3552" spans="1:21" ht="58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s="6">
        <f t="shared" si="275"/>
        <v>42462.560162037036</v>
      </c>
      <c r="L3552" s="6">
        <f t="shared" si="276"/>
        <v>42492.560162037036</v>
      </c>
      <c r="M3552" s="15">
        <f t="shared" si="277"/>
        <v>2016</v>
      </c>
      <c r="N3552" t="b">
        <v>0</v>
      </c>
      <c r="O3552">
        <v>64</v>
      </c>
      <c r="P3552" t="b">
        <v>1</v>
      </c>
      <c r="Q3552" s="8">
        <f t="shared" si="278"/>
        <v>1.048</v>
      </c>
      <c r="R3552" s="10">
        <f t="shared" si="279"/>
        <v>40.9375</v>
      </c>
      <c r="S3552" t="s">
        <v>8271</v>
      </c>
      <c r="T3552" t="s">
        <v>8318</v>
      </c>
      <c r="U3552" t="s">
        <v>8319</v>
      </c>
    </row>
    <row r="3553" spans="1:21" ht="43.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s="6">
        <f t="shared" si="275"/>
        <v>41753.182523148142</v>
      </c>
      <c r="L3553" s="6">
        <f t="shared" si="276"/>
        <v>41781.588194444441</v>
      </c>
      <c r="M3553" s="15">
        <f t="shared" si="277"/>
        <v>2014</v>
      </c>
      <c r="N3553" t="b">
        <v>0</v>
      </c>
      <c r="O3553">
        <v>25</v>
      </c>
      <c r="P3553" t="b">
        <v>1</v>
      </c>
      <c r="Q3553" s="8">
        <f t="shared" si="278"/>
        <v>1.0183333333333333</v>
      </c>
      <c r="R3553" s="10">
        <f t="shared" si="279"/>
        <v>61.1</v>
      </c>
      <c r="S3553" t="s">
        <v>8271</v>
      </c>
      <c r="T3553" t="s">
        <v>8318</v>
      </c>
      <c r="U3553" t="s">
        <v>8319</v>
      </c>
    </row>
    <row r="3554" spans="1:21" ht="43.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s="6">
        <f t="shared" si="275"/>
        <v>41788.253749999996</v>
      </c>
      <c r="L3554" s="6">
        <f t="shared" si="276"/>
        <v>41818.253749999996</v>
      </c>
      <c r="M3554" s="15">
        <f t="shared" si="277"/>
        <v>2014</v>
      </c>
      <c r="N3554" t="b">
        <v>0</v>
      </c>
      <c r="O3554">
        <v>20</v>
      </c>
      <c r="P3554" t="b">
        <v>1</v>
      </c>
      <c r="Q3554" s="8">
        <f t="shared" si="278"/>
        <v>1</v>
      </c>
      <c r="R3554" s="10">
        <f t="shared" si="279"/>
        <v>38.65</v>
      </c>
      <c r="S3554" t="s">
        <v>8271</v>
      </c>
      <c r="T3554" t="s">
        <v>8318</v>
      </c>
      <c r="U3554" t="s">
        <v>8319</v>
      </c>
    </row>
    <row r="3555" spans="1:21" ht="43.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s="6">
        <f t="shared" si="275"/>
        <v>42195.695370370369</v>
      </c>
      <c r="L3555" s="6">
        <f t="shared" si="276"/>
        <v>42227.666666666664</v>
      </c>
      <c r="M3555" s="15">
        <f t="shared" si="277"/>
        <v>2015</v>
      </c>
      <c r="N3555" t="b">
        <v>0</v>
      </c>
      <c r="O3555">
        <v>104</v>
      </c>
      <c r="P3555" t="b">
        <v>1</v>
      </c>
      <c r="Q3555" s="8">
        <f t="shared" si="278"/>
        <v>1.0627272727272727</v>
      </c>
      <c r="R3555" s="10">
        <f t="shared" si="279"/>
        <v>56.20192307692308</v>
      </c>
      <c r="S3555" t="s">
        <v>8271</v>
      </c>
      <c r="T3555" t="s">
        <v>8318</v>
      </c>
      <c r="U3555" t="s">
        <v>8319</v>
      </c>
    </row>
    <row r="3556" spans="1:21" ht="43.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s="6">
        <f t="shared" si="275"/>
        <v>42015.717118055552</v>
      </c>
      <c r="L3556" s="6">
        <f t="shared" si="276"/>
        <v>42046.374999999993</v>
      </c>
      <c r="M3556" s="15">
        <f t="shared" si="277"/>
        <v>2015</v>
      </c>
      <c r="N3556" t="b">
        <v>0</v>
      </c>
      <c r="O3556">
        <v>53</v>
      </c>
      <c r="P3556" t="b">
        <v>1</v>
      </c>
      <c r="Q3556" s="8">
        <f t="shared" si="278"/>
        <v>1.1342219999999998</v>
      </c>
      <c r="R3556" s="10">
        <f t="shared" si="279"/>
        <v>107.00207547169811</v>
      </c>
      <c r="S3556" t="s">
        <v>8271</v>
      </c>
      <c r="T3556" t="s">
        <v>8318</v>
      </c>
      <c r="U3556" t="s">
        <v>8319</v>
      </c>
    </row>
    <row r="3557" spans="1:21" ht="43.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s="6">
        <f t="shared" si="275"/>
        <v>42661.108726851853</v>
      </c>
      <c r="L3557" s="6">
        <f t="shared" si="276"/>
        <v>42691.150393518517</v>
      </c>
      <c r="M3557" s="15">
        <f t="shared" si="277"/>
        <v>2016</v>
      </c>
      <c r="N3557" t="b">
        <v>0</v>
      </c>
      <c r="O3557">
        <v>14</v>
      </c>
      <c r="P3557" t="b">
        <v>1</v>
      </c>
      <c r="Q3557" s="8">
        <f t="shared" si="278"/>
        <v>1</v>
      </c>
      <c r="R3557" s="10">
        <f t="shared" si="279"/>
        <v>171.42857142857142</v>
      </c>
      <c r="S3557" t="s">
        <v>8271</v>
      </c>
      <c r="T3557" t="s">
        <v>8318</v>
      </c>
      <c r="U3557" t="s">
        <v>8319</v>
      </c>
    </row>
    <row r="3558" spans="1:21" ht="58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s="6">
        <f t="shared" si="275"/>
        <v>41808.316249999996</v>
      </c>
      <c r="L3558" s="6">
        <f t="shared" si="276"/>
        <v>41868.316249999996</v>
      </c>
      <c r="M3558" s="15">
        <f t="shared" si="277"/>
        <v>2014</v>
      </c>
      <c r="N3558" t="b">
        <v>0</v>
      </c>
      <c r="O3558">
        <v>20</v>
      </c>
      <c r="P3558" t="b">
        <v>1</v>
      </c>
      <c r="Q3558" s="8">
        <f t="shared" si="278"/>
        <v>1.0045454545454546</v>
      </c>
      <c r="R3558" s="10">
        <f t="shared" si="279"/>
        <v>110.5</v>
      </c>
      <c r="S3558" t="s">
        <v>8271</v>
      </c>
      <c r="T3558" t="s">
        <v>8318</v>
      </c>
      <c r="U3558" t="s">
        <v>8319</v>
      </c>
    </row>
    <row r="3559" spans="1:21" ht="58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s="6">
        <f t="shared" si="275"/>
        <v>41729.943414351852</v>
      </c>
      <c r="L3559" s="6">
        <f t="shared" si="276"/>
        <v>41763.943414351852</v>
      </c>
      <c r="M3559" s="15">
        <f t="shared" si="277"/>
        <v>2014</v>
      </c>
      <c r="N3559" t="b">
        <v>0</v>
      </c>
      <c r="O3559">
        <v>558</v>
      </c>
      <c r="P3559" t="b">
        <v>1</v>
      </c>
      <c r="Q3559" s="8">
        <f t="shared" si="278"/>
        <v>1.0003599999999999</v>
      </c>
      <c r="R3559" s="10">
        <f t="shared" si="279"/>
        <v>179.27598566308242</v>
      </c>
      <c r="S3559" t="s">
        <v>8271</v>
      </c>
      <c r="T3559" t="s">
        <v>8318</v>
      </c>
      <c r="U3559" t="s">
        <v>8319</v>
      </c>
    </row>
    <row r="3560" spans="1:21" ht="43.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s="6">
        <f t="shared" si="275"/>
        <v>42139.483506944445</v>
      </c>
      <c r="L3560" s="6">
        <f t="shared" si="276"/>
        <v>42181.541666666664</v>
      </c>
      <c r="M3560" s="15">
        <f t="shared" si="277"/>
        <v>2015</v>
      </c>
      <c r="N3560" t="b">
        <v>0</v>
      </c>
      <c r="O3560">
        <v>22</v>
      </c>
      <c r="P3560" t="b">
        <v>1</v>
      </c>
      <c r="Q3560" s="8">
        <f t="shared" si="278"/>
        <v>1.44</v>
      </c>
      <c r="R3560" s="10">
        <f t="shared" si="279"/>
        <v>22.90909090909091</v>
      </c>
      <c r="S3560" t="s">
        <v>8271</v>
      </c>
      <c r="T3560" t="s">
        <v>8318</v>
      </c>
      <c r="U3560" t="s">
        <v>8319</v>
      </c>
    </row>
    <row r="3561" spans="1:21" ht="58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s="6">
        <f t="shared" si="275"/>
        <v>42193.762824074067</v>
      </c>
      <c r="L3561" s="6">
        <f t="shared" si="276"/>
        <v>42216.040277777771</v>
      </c>
      <c r="M3561" s="15">
        <f t="shared" si="277"/>
        <v>2015</v>
      </c>
      <c r="N3561" t="b">
        <v>0</v>
      </c>
      <c r="O3561">
        <v>24</v>
      </c>
      <c r="P3561" t="b">
        <v>1</v>
      </c>
      <c r="Q3561" s="8">
        <f t="shared" si="278"/>
        <v>1.0349999999999999</v>
      </c>
      <c r="R3561" s="10">
        <f t="shared" si="279"/>
        <v>43.125</v>
      </c>
      <c r="S3561" t="s">
        <v>8271</v>
      </c>
      <c r="T3561" t="s">
        <v>8318</v>
      </c>
      <c r="U3561" t="s">
        <v>8319</v>
      </c>
    </row>
    <row r="3562" spans="1:21" ht="58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s="6">
        <f t="shared" si="275"/>
        <v>42115.55631944444</v>
      </c>
      <c r="L3562" s="6">
        <f t="shared" si="276"/>
        <v>42150.781249999993</v>
      </c>
      <c r="M3562" s="15">
        <f t="shared" si="277"/>
        <v>2015</v>
      </c>
      <c r="N3562" t="b">
        <v>0</v>
      </c>
      <c r="O3562">
        <v>74</v>
      </c>
      <c r="P3562" t="b">
        <v>1</v>
      </c>
      <c r="Q3562" s="8">
        <f t="shared" si="278"/>
        <v>1.0843750000000001</v>
      </c>
      <c r="R3562" s="10">
        <f t="shared" si="279"/>
        <v>46.891891891891895</v>
      </c>
      <c r="S3562" t="s">
        <v>8271</v>
      </c>
      <c r="T3562" t="s">
        <v>8318</v>
      </c>
      <c r="U3562" t="s">
        <v>8319</v>
      </c>
    </row>
    <row r="3563" spans="1:21" ht="116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s="6">
        <f t="shared" si="275"/>
        <v>42203.346967592595</v>
      </c>
      <c r="L3563" s="6">
        <f t="shared" si="276"/>
        <v>42221.441666666666</v>
      </c>
      <c r="M3563" s="15">
        <f t="shared" si="277"/>
        <v>2015</v>
      </c>
      <c r="N3563" t="b">
        <v>0</v>
      </c>
      <c r="O3563">
        <v>54</v>
      </c>
      <c r="P3563" t="b">
        <v>1</v>
      </c>
      <c r="Q3563" s="8">
        <f t="shared" si="278"/>
        <v>1.024</v>
      </c>
      <c r="R3563" s="10">
        <f t="shared" si="279"/>
        <v>47.407407407407405</v>
      </c>
      <c r="S3563" t="s">
        <v>8271</v>
      </c>
      <c r="T3563" t="s">
        <v>8318</v>
      </c>
      <c r="U3563" t="s">
        <v>8319</v>
      </c>
    </row>
    <row r="3564" spans="1:21" ht="58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s="6">
        <f t="shared" si="275"/>
        <v>42433.428553240738</v>
      </c>
      <c r="L3564" s="6">
        <f t="shared" si="276"/>
        <v>42442.583333333336</v>
      </c>
      <c r="M3564" s="15">
        <f t="shared" si="277"/>
        <v>2016</v>
      </c>
      <c r="N3564" t="b">
        <v>0</v>
      </c>
      <c r="O3564">
        <v>31</v>
      </c>
      <c r="P3564" t="b">
        <v>1</v>
      </c>
      <c r="Q3564" s="8">
        <f t="shared" si="278"/>
        <v>1.4888888888888889</v>
      </c>
      <c r="R3564" s="10">
        <f t="shared" si="279"/>
        <v>15.129032258064516</v>
      </c>
      <c r="S3564" t="s">
        <v>8271</v>
      </c>
      <c r="T3564" t="s">
        <v>8318</v>
      </c>
      <c r="U3564" t="s">
        <v>8319</v>
      </c>
    </row>
    <row r="3565" spans="1:21" ht="43.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s="6">
        <f t="shared" si="275"/>
        <v>42555.33861111111</v>
      </c>
      <c r="L3565" s="6">
        <f t="shared" si="276"/>
        <v>42583.458333333336</v>
      </c>
      <c r="M3565" s="15">
        <f t="shared" si="277"/>
        <v>2016</v>
      </c>
      <c r="N3565" t="b">
        <v>0</v>
      </c>
      <c r="O3565">
        <v>25</v>
      </c>
      <c r="P3565" t="b">
        <v>1</v>
      </c>
      <c r="Q3565" s="8">
        <f t="shared" si="278"/>
        <v>1.0549000000000002</v>
      </c>
      <c r="R3565" s="10">
        <f t="shared" si="279"/>
        <v>21.098000000000003</v>
      </c>
      <c r="S3565" t="s">
        <v>8271</v>
      </c>
      <c r="T3565" t="s">
        <v>8318</v>
      </c>
      <c r="U3565" t="s">
        <v>8319</v>
      </c>
    </row>
    <row r="3566" spans="1:21" ht="29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s="6">
        <f t="shared" si="275"/>
        <v>42236.289918981478</v>
      </c>
      <c r="L3566" s="6">
        <f t="shared" si="276"/>
        <v>42282.333333333336</v>
      </c>
      <c r="M3566" s="15">
        <f t="shared" si="277"/>
        <v>2015</v>
      </c>
      <c r="N3566" t="b">
        <v>0</v>
      </c>
      <c r="O3566">
        <v>17</v>
      </c>
      <c r="P3566" t="b">
        <v>1</v>
      </c>
      <c r="Q3566" s="8">
        <f t="shared" si="278"/>
        <v>1.0049999999999999</v>
      </c>
      <c r="R3566" s="10">
        <f t="shared" si="279"/>
        <v>59.117647058823529</v>
      </c>
      <c r="S3566" t="s">
        <v>8271</v>
      </c>
      <c r="T3566" t="s">
        <v>8318</v>
      </c>
      <c r="U3566" t="s">
        <v>8319</v>
      </c>
    </row>
    <row r="3567" spans="1:21" ht="43.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s="6">
        <f t="shared" si="275"/>
        <v>41974.409814814811</v>
      </c>
      <c r="L3567" s="6">
        <f t="shared" si="276"/>
        <v>42004.409814814811</v>
      </c>
      <c r="M3567" s="15">
        <f t="shared" si="277"/>
        <v>2014</v>
      </c>
      <c r="N3567" t="b">
        <v>0</v>
      </c>
      <c r="O3567">
        <v>12</v>
      </c>
      <c r="P3567" t="b">
        <v>1</v>
      </c>
      <c r="Q3567" s="8">
        <f t="shared" si="278"/>
        <v>1.3055555555555556</v>
      </c>
      <c r="R3567" s="10">
        <f t="shared" si="279"/>
        <v>97.916666666666671</v>
      </c>
      <c r="S3567" t="s">
        <v>8271</v>
      </c>
      <c r="T3567" t="s">
        <v>8318</v>
      </c>
      <c r="U3567" t="s">
        <v>8319</v>
      </c>
    </row>
    <row r="3568" spans="1:21" ht="43.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s="6">
        <f t="shared" si="275"/>
        <v>41997.174571759257</v>
      </c>
      <c r="L3568" s="6">
        <f t="shared" si="276"/>
        <v>42027.174571759257</v>
      </c>
      <c r="M3568" s="15">
        <f t="shared" si="277"/>
        <v>2014</v>
      </c>
      <c r="N3568" t="b">
        <v>0</v>
      </c>
      <c r="O3568">
        <v>38</v>
      </c>
      <c r="P3568" t="b">
        <v>1</v>
      </c>
      <c r="Q3568" s="8">
        <f t="shared" si="278"/>
        <v>1.0475000000000001</v>
      </c>
      <c r="R3568" s="10">
        <f t="shared" si="279"/>
        <v>55.131578947368418</v>
      </c>
      <c r="S3568" t="s">
        <v>8271</v>
      </c>
      <c r="T3568" t="s">
        <v>8318</v>
      </c>
      <c r="U3568" t="s">
        <v>8319</v>
      </c>
    </row>
    <row r="3569" spans="1:21" ht="43.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s="6">
        <f t="shared" si="275"/>
        <v>42135.477361111109</v>
      </c>
      <c r="L3569" s="6">
        <f t="shared" si="276"/>
        <v>42165.477361111109</v>
      </c>
      <c r="M3569" s="15">
        <f t="shared" si="277"/>
        <v>2015</v>
      </c>
      <c r="N3569" t="b">
        <v>0</v>
      </c>
      <c r="O3569">
        <v>41</v>
      </c>
      <c r="P3569" t="b">
        <v>1</v>
      </c>
      <c r="Q3569" s="8">
        <f t="shared" si="278"/>
        <v>1.0880000000000001</v>
      </c>
      <c r="R3569" s="10">
        <f t="shared" si="279"/>
        <v>26.536585365853657</v>
      </c>
      <c r="S3569" t="s">
        <v>8271</v>
      </c>
      <c r="T3569" t="s">
        <v>8318</v>
      </c>
      <c r="U3569" t="s">
        <v>8319</v>
      </c>
    </row>
    <row r="3570" spans="1:21" ht="43.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s="6">
        <f t="shared" si="275"/>
        <v>41869.407337962963</v>
      </c>
      <c r="L3570" s="6">
        <f t="shared" si="276"/>
        <v>41899.407337962963</v>
      </c>
      <c r="M3570" s="15">
        <f t="shared" si="277"/>
        <v>2014</v>
      </c>
      <c r="N3570" t="b">
        <v>0</v>
      </c>
      <c r="O3570">
        <v>19</v>
      </c>
      <c r="P3570" t="b">
        <v>1</v>
      </c>
      <c r="Q3570" s="8">
        <f t="shared" si="278"/>
        <v>1.1100000000000001</v>
      </c>
      <c r="R3570" s="10">
        <f t="shared" si="279"/>
        <v>58.421052631578945</v>
      </c>
      <c r="S3570" t="s">
        <v>8271</v>
      </c>
      <c r="T3570" t="s">
        <v>8318</v>
      </c>
      <c r="U3570" t="s">
        <v>8319</v>
      </c>
    </row>
    <row r="3571" spans="1:21" ht="43.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s="6">
        <f t="shared" si="275"/>
        <v>41982.355277777773</v>
      </c>
      <c r="L3571" s="6">
        <f t="shared" si="276"/>
        <v>42012.355277777773</v>
      </c>
      <c r="M3571" s="15">
        <f t="shared" si="277"/>
        <v>2014</v>
      </c>
      <c r="N3571" t="b">
        <v>0</v>
      </c>
      <c r="O3571">
        <v>41</v>
      </c>
      <c r="P3571" t="b">
        <v>1</v>
      </c>
      <c r="Q3571" s="8">
        <f t="shared" si="278"/>
        <v>1.0047999999999999</v>
      </c>
      <c r="R3571" s="10">
        <f t="shared" si="279"/>
        <v>122.53658536585365</v>
      </c>
      <c r="S3571" t="s">
        <v>8271</v>
      </c>
      <c r="T3571" t="s">
        <v>8318</v>
      </c>
      <c r="U3571" t="s">
        <v>8319</v>
      </c>
    </row>
    <row r="3572" spans="1:21" ht="43.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s="6">
        <f t="shared" si="275"/>
        <v>41975.99864583333</v>
      </c>
      <c r="L3572" s="6">
        <f t="shared" si="276"/>
        <v>42003.958333333336</v>
      </c>
      <c r="M3572" s="15">
        <f t="shared" si="277"/>
        <v>2014</v>
      </c>
      <c r="N3572" t="b">
        <v>0</v>
      </c>
      <c r="O3572">
        <v>26</v>
      </c>
      <c r="P3572" t="b">
        <v>1</v>
      </c>
      <c r="Q3572" s="8">
        <f t="shared" si="278"/>
        <v>1.1435</v>
      </c>
      <c r="R3572" s="10">
        <f t="shared" si="279"/>
        <v>87.961538461538467</v>
      </c>
      <c r="S3572" t="s">
        <v>8271</v>
      </c>
      <c r="T3572" t="s">
        <v>8318</v>
      </c>
      <c r="U3572" t="s">
        <v>8319</v>
      </c>
    </row>
    <row r="3573" spans="1:21" ht="43.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s="6">
        <f t="shared" si="275"/>
        <v>41912.525613425925</v>
      </c>
      <c r="L3573" s="6">
        <f t="shared" si="276"/>
        <v>41942.525613425925</v>
      </c>
      <c r="M3573" s="15">
        <f t="shared" si="277"/>
        <v>2014</v>
      </c>
      <c r="N3573" t="b">
        <v>0</v>
      </c>
      <c r="O3573">
        <v>25</v>
      </c>
      <c r="P3573" t="b">
        <v>1</v>
      </c>
      <c r="Q3573" s="8">
        <f t="shared" si="278"/>
        <v>1.2206666666666666</v>
      </c>
      <c r="R3573" s="10">
        <f t="shared" si="279"/>
        <v>73.239999999999995</v>
      </c>
      <c r="S3573" t="s">
        <v>8271</v>
      </c>
      <c r="T3573" t="s">
        <v>8318</v>
      </c>
      <c r="U3573" t="s">
        <v>8319</v>
      </c>
    </row>
    <row r="3574" spans="1:21" ht="29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s="6">
        <f t="shared" si="275"/>
        <v>42146.23706018518</v>
      </c>
      <c r="L3574" s="6">
        <f t="shared" si="276"/>
        <v>42176.23706018518</v>
      </c>
      <c r="M3574" s="15">
        <f t="shared" si="277"/>
        <v>2015</v>
      </c>
      <c r="N3574" t="b">
        <v>0</v>
      </c>
      <c r="O3574">
        <v>9</v>
      </c>
      <c r="P3574" t="b">
        <v>1</v>
      </c>
      <c r="Q3574" s="8">
        <f t="shared" si="278"/>
        <v>1</v>
      </c>
      <c r="R3574" s="10">
        <f t="shared" si="279"/>
        <v>55.555555555555557</v>
      </c>
      <c r="S3574" t="s">
        <v>8271</v>
      </c>
      <c r="T3574" t="s">
        <v>8318</v>
      </c>
      <c r="U3574" t="s">
        <v>8319</v>
      </c>
    </row>
    <row r="3575" spans="1:21" ht="43.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s="6">
        <f t="shared" si="275"/>
        <v>41921.042199074072</v>
      </c>
      <c r="L3575" s="6">
        <f t="shared" si="276"/>
        <v>41951.083865740737</v>
      </c>
      <c r="M3575" s="15">
        <f t="shared" si="277"/>
        <v>2014</v>
      </c>
      <c r="N3575" t="b">
        <v>0</v>
      </c>
      <c r="O3575">
        <v>78</v>
      </c>
      <c r="P3575" t="b">
        <v>1</v>
      </c>
      <c r="Q3575" s="8">
        <f t="shared" si="278"/>
        <v>1.028</v>
      </c>
      <c r="R3575" s="10">
        <f t="shared" si="279"/>
        <v>39.53846153846154</v>
      </c>
      <c r="S3575" t="s">
        <v>8271</v>
      </c>
      <c r="T3575" t="s">
        <v>8318</v>
      </c>
      <c r="U3575" t="s">
        <v>8319</v>
      </c>
    </row>
    <row r="3576" spans="1:21" ht="43.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s="6">
        <f t="shared" si="275"/>
        <v>41926.609351851854</v>
      </c>
      <c r="L3576" s="6">
        <f t="shared" si="276"/>
        <v>41956.651018518511</v>
      </c>
      <c r="M3576" s="15">
        <f t="shared" si="277"/>
        <v>2014</v>
      </c>
      <c r="N3576" t="b">
        <v>0</v>
      </c>
      <c r="O3576">
        <v>45</v>
      </c>
      <c r="P3576" t="b">
        <v>1</v>
      </c>
      <c r="Q3576" s="8">
        <f t="shared" si="278"/>
        <v>1.0612068965517241</v>
      </c>
      <c r="R3576" s="10">
        <f t="shared" si="279"/>
        <v>136.77777777777777</v>
      </c>
      <c r="S3576" t="s">
        <v>8271</v>
      </c>
      <c r="T3576" t="s">
        <v>8318</v>
      </c>
      <c r="U3576" t="s">
        <v>8319</v>
      </c>
    </row>
    <row r="3577" spans="1:21" ht="43.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s="6">
        <f t="shared" si="275"/>
        <v>42561.450543981475</v>
      </c>
      <c r="L3577" s="6">
        <f t="shared" si="276"/>
        <v>42592.832638888889</v>
      </c>
      <c r="M3577" s="15">
        <f t="shared" si="277"/>
        <v>2016</v>
      </c>
      <c r="N3577" t="b">
        <v>0</v>
      </c>
      <c r="O3577">
        <v>102</v>
      </c>
      <c r="P3577" t="b">
        <v>1</v>
      </c>
      <c r="Q3577" s="8">
        <f t="shared" si="278"/>
        <v>1.0133000000000001</v>
      </c>
      <c r="R3577" s="10">
        <f t="shared" si="279"/>
        <v>99.343137254901961</v>
      </c>
      <c r="S3577" t="s">
        <v>8271</v>
      </c>
      <c r="T3577" t="s">
        <v>8318</v>
      </c>
      <c r="U3577" t="s">
        <v>8319</v>
      </c>
    </row>
    <row r="3578" spans="1:21" ht="43.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s="6">
        <f t="shared" si="275"/>
        <v>42649.215902777774</v>
      </c>
      <c r="L3578" s="6">
        <f t="shared" si="276"/>
        <v>42709.257569444446</v>
      </c>
      <c r="M3578" s="15">
        <f t="shared" si="277"/>
        <v>2016</v>
      </c>
      <c r="N3578" t="b">
        <v>0</v>
      </c>
      <c r="O3578">
        <v>5</v>
      </c>
      <c r="P3578" t="b">
        <v>1</v>
      </c>
      <c r="Q3578" s="8">
        <f t="shared" si="278"/>
        <v>1</v>
      </c>
      <c r="R3578" s="10">
        <f t="shared" si="279"/>
        <v>20</v>
      </c>
      <c r="S3578" t="s">
        <v>8271</v>
      </c>
      <c r="T3578" t="s">
        <v>8318</v>
      </c>
      <c r="U3578" t="s">
        <v>8319</v>
      </c>
    </row>
    <row r="3579" spans="1:21" ht="43.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s="6">
        <f t="shared" si="275"/>
        <v>42093.453506944446</v>
      </c>
      <c r="L3579" s="6">
        <f t="shared" si="276"/>
        <v>42119.936111111114</v>
      </c>
      <c r="M3579" s="15">
        <f t="shared" si="277"/>
        <v>2015</v>
      </c>
      <c r="N3579" t="b">
        <v>0</v>
      </c>
      <c r="O3579">
        <v>27</v>
      </c>
      <c r="P3579" t="b">
        <v>1</v>
      </c>
      <c r="Q3579" s="8">
        <f t="shared" si="278"/>
        <v>1.3</v>
      </c>
      <c r="R3579" s="10">
        <f t="shared" si="279"/>
        <v>28.888888888888889</v>
      </c>
      <c r="S3579" t="s">
        <v>8271</v>
      </c>
      <c r="T3579" t="s">
        <v>8318</v>
      </c>
      <c r="U3579" t="s">
        <v>8319</v>
      </c>
    </row>
    <row r="3580" spans="1:21" ht="43.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s="6">
        <f t="shared" si="275"/>
        <v>42460.400196759256</v>
      </c>
      <c r="L3580" s="6">
        <f t="shared" si="276"/>
        <v>42490.400196759256</v>
      </c>
      <c r="M3580" s="15">
        <f t="shared" si="277"/>
        <v>2016</v>
      </c>
      <c r="N3580" t="b">
        <v>0</v>
      </c>
      <c r="O3580">
        <v>37</v>
      </c>
      <c r="P3580" t="b">
        <v>1</v>
      </c>
      <c r="Q3580" s="8">
        <f t="shared" si="278"/>
        <v>1.0001333333333333</v>
      </c>
      <c r="R3580" s="10">
        <f t="shared" si="279"/>
        <v>40.545945945945945</v>
      </c>
      <c r="S3580" t="s">
        <v>8271</v>
      </c>
      <c r="T3580" t="s">
        <v>8318</v>
      </c>
      <c r="U3580" t="s">
        <v>8319</v>
      </c>
    </row>
    <row r="3581" spans="1:21" ht="43.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s="6">
        <f t="shared" si="275"/>
        <v>42430.428888888891</v>
      </c>
      <c r="L3581" s="6">
        <f t="shared" si="276"/>
        <v>42460.38722222222</v>
      </c>
      <c r="M3581" s="15">
        <f t="shared" si="277"/>
        <v>2016</v>
      </c>
      <c r="N3581" t="b">
        <v>0</v>
      </c>
      <c r="O3581">
        <v>14</v>
      </c>
      <c r="P3581" t="b">
        <v>1</v>
      </c>
      <c r="Q3581" s="8">
        <f t="shared" si="278"/>
        <v>1</v>
      </c>
      <c r="R3581" s="10">
        <f t="shared" si="279"/>
        <v>35.714285714285715</v>
      </c>
      <c r="S3581" t="s">
        <v>8271</v>
      </c>
      <c r="T3581" t="s">
        <v>8318</v>
      </c>
      <c r="U3581" t="s">
        <v>8319</v>
      </c>
    </row>
    <row r="3582" spans="1:21" ht="43.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s="6">
        <f t="shared" si="275"/>
        <v>42025.842847222222</v>
      </c>
      <c r="L3582" s="6">
        <f t="shared" si="276"/>
        <v>42063.874305555553</v>
      </c>
      <c r="M3582" s="15">
        <f t="shared" si="277"/>
        <v>2015</v>
      </c>
      <c r="N3582" t="b">
        <v>0</v>
      </c>
      <c r="O3582">
        <v>27</v>
      </c>
      <c r="P3582" t="b">
        <v>1</v>
      </c>
      <c r="Q3582" s="8">
        <f t="shared" si="278"/>
        <v>1.1388888888888888</v>
      </c>
      <c r="R3582" s="10">
        <f t="shared" si="279"/>
        <v>37.962962962962962</v>
      </c>
      <c r="S3582" t="s">
        <v>8271</v>
      </c>
      <c r="T3582" t="s">
        <v>8318</v>
      </c>
      <c r="U3582" t="s">
        <v>8319</v>
      </c>
    </row>
    <row r="3583" spans="1:21" ht="58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s="6">
        <f t="shared" si="275"/>
        <v>41836.13784722222</v>
      </c>
      <c r="L3583" s="6">
        <f t="shared" si="276"/>
        <v>41850.13784722222</v>
      </c>
      <c r="M3583" s="15">
        <f t="shared" si="277"/>
        <v>2014</v>
      </c>
      <c r="N3583" t="b">
        <v>0</v>
      </c>
      <c r="O3583">
        <v>45</v>
      </c>
      <c r="P3583" t="b">
        <v>1</v>
      </c>
      <c r="Q3583" s="8">
        <f t="shared" si="278"/>
        <v>1</v>
      </c>
      <c r="R3583" s="10">
        <f t="shared" si="279"/>
        <v>33.333333333333336</v>
      </c>
      <c r="S3583" t="s">
        <v>8271</v>
      </c>
      <c r="T3583" t="s">
        <v>8318</v>
      </c>
      <c r="U3583" t="s">
        <v>8319</v>
      </c>
    </row>
    <row r="3584" spans="1:21" ht="43.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s="6">
        <f t="shared" si="275"/>
        <v>42450.762523148143</v>
      </c>
      <c r="L3584" s="6">
        <f t="shared" si="276"/>
        <v>42464.762523148143</v>
      </c>
      <c r="M3584" s="15">
        <f t="shared" si="277"/>
        <v>2016</v>
      </c>
      <c r="N3584" t="b">
        <v>0</v>
      </c>
      <c r="O3584">
        <v>49</v>
      </c>
      <c r="P3584" t="b">
        <v>1</v>
      </c>
      <c r="Q3584" s="8">
        <f t="shared" si="278"/>
        <v>2.87</v>
      </c>
      <c r="R3584" s="10">
        <f t="shared" si="279"/>
        <v>58.571428571428569</v>
      </c>
      <c r="S3584" t="s">
        <v>8271</v>
      </c>
      <c r="T3584" t="s">
        <v>8318</v>
      </c>
      <c r="U3584" t="s">
        <v>8319</v>
      </c>
    </row>
    <row r="3585" spans="1:21" ht="43.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s="6">
        <f t="shared" si="275"/>
        <v>42418.092650462961</v>
      </c>
      <c r="L3585" s="6">
        <f t="shared" si="276"/>
        <v>42478.050983796296</v>
      </c>
      <c r="M3585" s="15">
        <f t="shared" si="277"/>
        <v>2016</v>
      </c>
      <c r="N3585" t="b">
        <v>0</v>
      </c>
      <c r="O3585">
        <v>24</v>
      </c>
      <c r="P3585" t="b">
        <v>1</v>
      </c>
      <c r="Q3585" s="8">
        <f t="shared" si="278"/>
        <v>1.085</v>
      </c>
      <c r="R3585" s="10">
        <f t="shared" si="279"/>
        <v>135.625</v>
      </c>
      <c r="S3585" t="s">
        <v>8271</v>
      </c>
      <c r="T3585" t="s">
        <v>8318</v>
      </c>
      <c r="U3585" t="s">
        <v>8319</v>
      </c>
    </row>
    <row r="3586" spans="1:21" ht="87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s="6">
        <f t="shared" si="275"/>
        <v>42167.983148148145</v>
      </c>
      <c r="L3586" s="6">
        <f t="shared" si="276"/>
        <v>42197.983148148145</v>
      </c>
      <c r="M3586" s="15">
        <f t="shared" si="277"/>
        <v>2015</v>
      </c>
      <c r="N3586" t="b">
        <v>0</v>
      </c>
      <c r="O3586">
        <v>112</v>
      </c>
      <c r="P3586" t="b">
        <v>1</v>
      </c>
      <c r="Q3586" s="8">
        <f t="shared" si="278"/>
        <v>1.155</v>
      </c>
      <c r="R3586" s="10">
        <f t="shared" si="279"/>
        <v>30.9375</v>
      </c>
      <c r="S3586" t="s">
        <v>8271</v>
      </c>
      <c r="T3586" t="s">
        <v>8318</v>
      </c>
      <c r="U3586" t="s">
        <v>8319</v>
      </c>
    </row>
    <row r="3587" spans="1:21" ht="43.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s="6">
        <f t="shared" ref="K3587:K3650" si="280">(J3587/86400)+25569+(-8/24)</f>
        <v>41964.382986111108</v>
      </c>
      <c r="L3587" s="6">
        <f t="shared" ref="L3587:L3650" si="281">(I3587/86400)+25569+(-8/24)</f>
        <v>41994.382986111108</v>
      </c>
      <c r="M3587" s="15">
        <f t="shared" ref="M3587:M3650" si="282">YEAR(K3587)</f>
        <v>2014</v>
      </c>
      <c r="N3587" t="b">
        <v>0</v>
      </c>
      <c r="O3587">
        <v>23</v>
      </c>
      <c r="P3587" t="b">
        <v>1</v>
      </c>
      <c r="Q3587" s="8">
        <f t="shared" ref="Q3587:Q3650" si="283">E3587/D3587</f>
        <v>1.1911764705882353</v>
      </c>
      <c r="R3587" s="10">
        <f t="shared" ref="R3587:R3650" si="284">IFERROR(E3587/O3587,0)</f>
        <v>176.08695652173913</v>
      </c>
      <c r="S3587" t="s">
        <v>8271</v>
      </c>
      <c r="T3587" t="s">
        <v>8318</v>
      </c>
      <c r="U3587" t="s">
        <v>8319</v>
      </c>
    </row>
    <row r="3588" spans="1:21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s="6">
        <f t="shared" si="280"/>
        <v>42576.364236111105</v>
      </c>
      <c r="L3588" s="6">
        <f t="shared" si="281"/>
        <v>42636.364236111105</v>
      </c>
      <c r="M3588" s="15">
        <f t="shared" si="282"/>
        <v>2016</v>
      </c>
      <c r="N3588" t="b">
        <v>0</v>
      </c>
      <c r="O3588">
        <v>54</v>
      </c>
      <c r="P3588" t="b">
        <v>1</v>
      </c>
      <c r="Q3588" s="8">
        <f t="shared" si="283"/>
        <v>1.0942666666666667</v>
      </c>
      <c r="R3588" s="10">
        <f t="shared" si="284"/>
        <v>151.9814814814815</v>
      </c>
      <c r="S3588" t="s">
        <v>8271</v>
      </c>
      <c r="T3588" t="s">
        <v>8318</v>
      </c>
      <c r="U3588" t="s">
        <v>8319</v>
      </c>
    </row>
    <row r="3589" spans="1:21" ht="43.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s="6">
        <f t="shared" si="280"/>
        <v>42503.206643518519</v>
      </c>
      <c r="L3589" s="6">
        <f t="shared" si="281"/>
        <v>42548.458333333336</v>
      </c>
      <c r="M3589" s="15">
        <f t="shared" si="282"/>
        <v>2016</v>
      </c>
      <c r="N3589" t="b">
        <v>0</v>
      </c>
      <c r="O3589">
        <v>28</v>
      </c>
      <c r="P3589" t="b">
        <v>1</v>
      </c>
      <c r="Q3589" s="8">
        <f t="shared" si="283"/>
        <v>1.266</v>
      </c>
      <c r="R3589" s="10">
        <f t="shared" si="284"/>
        <v>22.607142857142858</v>
      </c>
      <c r="S3589" t="s">
        <v>8271</v>
      </c>
      <c r="T3589" t="s">
        <v>8318</v>
      </c>
      <c r="U3589" t="s">
        <v>8319</v>
      </c>
    </row>
    <row r="3590" spans="1:21" ht="43.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s="6">
        <f t="shared" si="280"/>
        <v>42101.495486111111</v>
      </c>
      <c r="L3590" s="6">
        <f t="shared" si="281"/>
        <v>42123.624999999993</v>
      </c>
      <c r="M3590" s="15">
        <f t="shared" si="282"/>
        <v>2015</v>
      </c>
      <c r="N3590" t="b">
        <v>0</v>
      </c>
      <c r="O3590">
        <v>11</v>
      </c>
      <c r="P3590" t="b">
        <v>1</v>
      </c>
      <c r="Q3590" s="8">
        <f t="shared" si="283"/>
        <v>1.0049999999999999</v>
      </c>
      <c r="R3590" s="10">
        <f t="shared" si="284"/>
        <v>18.272727272727273</v>
      </c>
      <c r="S3590" t="s">
        <v>8271</v>
      </c>
      <c r="T3590" t="s">
        <v>8318</v>
      </c>
      <c r="U3590" t="s">
        <v>8319</v>
      </c>
    </row>
    <row r="3591" spans="1:21" ht="43.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s="6">
        <f t="shared" si="280"/>
        <v>42125.314201388886</v>
      </c>
      <c r="L3591" s="6">
        <f t="shared" si="281"/>
        <v>42150.314201388886</v>
      </c>
      <c r="M3591" s="15">
        <f t="shared" si="282"/>
        <v>2015</v>
      </c>
      <c r="N3591" t="b">
        <v>0</v>
      </c>
      <c r="O3591">
        <v>62</v>
      </c>
      <c r="P3591" t="b">
        <v>1</v>
      </c>
      <c r="Q3591" s="8">
        <f t="shared" si="283"/>
        <v>1.2749999999999999</v>
      </c>
      <c r="R3591" s="10">
        <f t="shared" si="284"/>
        <v>82.258064516129039</v>
      </c>
      <c r="S3591" t="s">
        <v>8271</v>
      </c>
      <c r="T3591" t="s">
        <v>8318</v>
      </c>
      <c r="U3591" t="s">
        <v>8319</v>
      </c>
    </row>
    <row r="3592" spans="1:21" ht="58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s="6">
        <f t="shared" si="280"/>
        <v>41902.000393518516</v>
      </c>
      <c r="L3592" s="6">
        <f t="shared" si="281"/>
        <v>41932.000393518516</v>
      </c>
      <c r="M3592" s="15">
        <f t="shared" si="282"/>
        <v>2014</v>
      </c>
      <c r="N3592" t="b">
        <v>0</v>
      </c>
      <c r="O3592">
        <v>73</v>
      </c>
      <c r="P3592" t="b">
        <v>1</v>
      </c>
      <c r="Q3592" s="8">
        <f t="shared" si="283"/>
        <v>1.0005999999999999</v>
      </c>
      <c r="R3592" s="10">
        <f t="shared" si="284"/>
        <v>68.534246575342465</v>
      </c>
      <c r="S3592" t="s">
        <v>8271</v>
      </c>
      <c r="T3592" t="s">
        <v>8318</v>
      </c>
      <c r="U3592" t="s">
        <v>8319</v>
      </c>
    </row>
    <row r="3593" spans="1:21" ht="43.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s="6">
        <f t="shared" si="280"/>
        <v>42003.61509259259</v>
      </c>
      <c r="L3593" s="6">
        <f t="shared" si="281"/>
        <v>42027.874305555553</v>
      </c>
      <c r="M3593" s="15">
        <f t="shared" si="282"/>
        <v>2014</v>
      </c>
      <c r="N3593" t="b">
        <v>0</v>
      </c>
      <c r="O3593">
        <v>18</v>
      </c>
      <c r="P3593" t="b">
        <v>1</v>
      </c>
      <c r="Q3593" s="8">
        <f t="shared" si="283"/>
        <v>1.75</v>
      </c>
      <c r="R3593" s="10">
        <f t="shared" si="284"/>
        <v>68.055555555555557</v>
      </c>
      <c r="S3593" t="s">
        <v>8271</v>
      </c>
      <c r="T3593" t="s">
        <v>8318</v>
      </c>
      <c r="U3593" t="s">
        <v>8319</v>
      </c>
    </row>
    <row r="3594" spans="1:21" ht="43.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s="6">
        <f t="shared" si="280"/>
        <v>41988.496608796289</v>
      </c>
      <c r="L3594" s="6">
        <f t="shared" si="281"/>
        <v>42045.874305555553</v>
      </c>
      <c r="M3594" s="15">
        <f t="shared" si="282"/>
        <v>2014</v>
      </c>
      <c r="N3594" t="b">
        <v>0</v>
      </c>
      <c r="O3594">
        <v>35</v>
      </c>
      <c r="P3594" t="b">
        <v>1</v>
      </c>
      <c r="Q3594" s="8">
        <f t="shared" si="283"/>
        <v>1.2725</v>
      </c>
      <c r="R3594" s="10">
        <f t="shared" si="284"/>
        <v>72.714285714285708</v>
      </c>
      <c r="S3594" t="s">
        <v>8271</v>
      </c>
      <c r="T3594" t="s">
        <v>8318</v>
      </c>
      <c r="U3594" t="s">
        <v>8319</v>
      </c>
    </row>
    <row r="3595" spans="1:21" ht="43.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s="6">
        <f t="shared" si="280"/>
        <v>41974.565266203703</v>
      </c>
      <c r="L3595" s="6">
        <f t="shared" si="281"/>
        <v>42009.518055555549</v>
      </c>
      <c r="M3595" s="15">
        <f t="shared" si="282"/>
        <v>2014</v>
      </c>
      <c r="N3595" t="b">
        <v>0</v>
      </c>
      <c r="O3595">
        <v>43</v>
      </c>
      <c r="P3595" t="b">
        <v>1</v>
      </c>
      <c r="Q3595" s="8">
        <f t="shared" si="283"/>
        <v>1.1063333333333334</v>
      </c>
      <c r="R3595" s="10">
        <f t="shared" si="284"/>
        <v>77.186046511627907</v>
      </c>
      <c r="S3595" t="s">
        <v>8271</v>
      </c>
      <c r="T3595" t="s">
        <v>8318</v>
      </c>
      <c r="U3595" t="s">
        <v>8319</v>
      </c>
    </row>
    <row r="3596" spans="1:21" ht="58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s="6">
        <f t="shared" si="280"/>
        <v>42591.733587962961</v>
      </c>
      <c r="L3596" s="6">
        <f t="shared" si="281"/>
        <v>42616.733587962961</v>
      </c>
      <c r="M3596" s="15">
        <f t="shared" si="282"/>
        <v>2016</v>
      </c>
      <c r="N3596" t="b">
        <v>0</v>
      </c>
      <c r="O3596">
        <v>36</v>
      </c>
      <c r="P3596" t="b">
        <v>1</v>
      </c>
      <c r="Q3596" s="8">
        <f t="shared" si="283"/>
        <v>1.2593749999999999</v>
      </c>
      <c r="R3596" s="10">
        <f t="shared" si="284"/>
        <v>55.972222222222221</v>
      </c>
      <c r="S3596" t="s">
        <v>8271</v>
      </c>
      <c r="T3596" t="s">
        <v>8318</v>
      </c>
      <c r="U3596" t="s">
        <v>8319</v>
      </c>
    </row>
    <row r="3597" spans="1:21" ht="29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s="6">
        <f t="shared" si="280"/>
        <v>42049.675034722219</v>
      </c>
      <c r="L3597" s="6">
        <f t="shared" si="281"/>
        <v>42075.957638888889</v>
      </c>
      <c r="M3597" s="15">
        <f t="shared" si="282"/>
        <v>2015</v>
      </c>
      <c r="N3597" t="b">
        <v>0</v>
      </c>
      <c r="O3597">
        <v>62</v>
      </c>
      <c r="P3597" t="b">
        <v>1</v>
      </c>
      <c r="Q3597" s="8">
        <f t="shared" si="283"/>
        <v>1.1850000000000001</v>
      </c>
      <c r="R3597" s="10">
        <f t="shared" si="284"/>
        <v>49.693548387096776</v>
      </c>
      <c r="S3597" t="s">
        <v>8271</v>
      </c>
      <c r="T3597" t="s">
        <v>8318</v>
      </c>
      <c r="U3597" t="s">
        <v>8319</v>
      </c>
    </row>
    <row r="3598" spans="1:21" ht="43.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s="6">
        <f t="shared" si="280"/>
        <v>41856.381736111107</v>
      </c>
      <c r="L3598" s="6">
        <f t="shared" si="281"/>
        <v>41877.381736111107</v>
      </c>
      <c r="M3598" s="15">
        <f t="shared" si="282"/>
        <v>2014</v>
      </c>
      <c r="N3598" t="b">
        <v>0</v>
      </c>
      <c r="O3598">
        <v>15</v>
      </c>
      <c r="P3598" t="b">
        <v>1</v>
      </c>
      <c r="Q3598" s="8">
        <f t="shared" si="283"/>
        <v>1.0772727272727274</v>
      </c>
      <c r="R3598" s="10">
        <f t="shared" si="284"/>
        <v>79</v>
      </c>
      <c r="S3598" t="s">
        <v>8271</v>
      </c>
      <c r="T3598" t="s">
        <v>8318</v>
      </c>
      <c r="U3598" t="s">
        <v>8319</v>
      </c>
    </row>
    <row r="3599" spans="1:21" ht="29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s="6">
        <f t="shared" si="280"/>
        <v>42417.252199074072</v>
      </c>
      <c r="L3599" s="6">
        <f t="shared" si="281"/>
        <v>42431.915972222218</v>
      </c>
      <c r="M3599" s="15">
        <f t="shared" si="282"/>
        <v>2016</v>
      </c>
      <c r="N3599" t="b">
        <v>0</v>
      </c>
      <c r="O3599">
        <v>33</v>
      </c>
      <c r="P3599" t="b">
        <v>1</v>
      </c>
      <c r="Q3599" s="8">
        <f t="shared" si="283"/>
        <v>1.026</v>
      </c>
      <c r="R3599" s="10">
        <f t="shared" si="284"/>
        <v>77.727272727272734</v>
      </c>
      <c r="S3599" t="s">
        <v>8271</v>
      </c>
      <c r="T3599" t="s">
        <v>8318</v>
      </c>
      <c r="U3599" t="s">
        <v>8319</v>
      </c>
    </row>
    <row r="3600" spans="1:21" ht="43.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s="6">
        <f t="shared" si="280"/>
        <v>41866.465532407405</v>
      </c>
      <c r="L3600" s="6">
        <f t="shared" si="281"/>
        <v>41884.874305555553</v>
      </c>
      <c r="M3600" s="15">
        <f t="shared" si="282"/>
        <v>2014</v>
      </c>
      <c r="N3600" t="b">
        <v>0</v>
      </c>
      <c r="O3600">
        <v>27</v>
      </c>
      <c r="P3600" t="b">
        <v>1</v>
      </c>
      <c r="Q3600" s="8">
        <f t="shared" si="283"/>
        <v>1.101</v>
      </c>
      <c r="R3600" s="10">
        <f t="shared" si="284"/>
        <v>40.777777777777779</v>
      </c>
      <c r="S3600" t="s">
        <v>8271</v>
      </c>
      <c r="T3600" t="s">
        <v>8318</v>
      </c>
      <c r="U3600" t="s">
        <v>8319</v>
      </c>
    </row>
    <row r="3601" spans="1:21" ht="43.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s="6">
        <f t="shared" si="280"/>
        <v>42220.461539351854</v>
      </c>
      <c r="L3601" s="6">
        <f t="shared" si="281"/>
        <v>42245.666666666664</v>
      </c>
      <c r="M3601" s="15">
        <f t="shared" si="282"/>
        <v>2015</v>
      </c>
      <c r="N3601" t="b">
        <v>0</v>
      </c>
      <c r="O3601">
        <v>17</v>
      </c>
      <c r="P3601" t="b">
        <v>1</v>
      </c>
      <c r="Q3601" s="8">
        <f t="shared" si="283"/>
        <v>2.02</v>
      </c>
      <c r="R3601" s="10">
        <f t="shared" si="284"/>
        <v>59.411764705882355</v>
      </c>
      <c r="S3601" t="s">
        <v>8271</v>
      </c>
      <c r="T3601" t="s">
        <v>8318</v>
      </c>
      <c r="U3601" t="s">
        <v>8319</v>
      </c>
    </row>
    <row r="3602" spans="1:21" ht="29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s="6">
        <f t="shared" si="280"/>
        <v>42628.515787037039</v>
      </c>
      <c r="L3602" s="6">
        <f t="shared" si="281"/>
        <v>42656.515787037039</v>
      </c>
      <c r="M3602" s="15">
        <f t="shared" si="282"/>
        <v>2016</v>
      </c>
      <c r="N3602" t="b">
        <v>0</v>
      </c>
      <c r="O3602">
        <v>4</v>
      </c>
      <c r="P3602" t="b">
        <v>1</v>
      </c>
      <c r="Q3602" s="8">
        <f t="shared" si="283"/>
        <v>1.3</v>
      </c>
      <c r="R3602" s="10">
        <f t="shared" si="284"/>
        <v>3.25</v>
      </c>
      <c r="S3602" t="s">
        <v>8271</v>
      </c>
      <c r="T3602" t="s">
        <v>8318</v>
      </c>
      <c r="U3602" t="s">
        <v>8319</v>
      </c>
    </row>
    <row r="3603" spans="1:21" ht="43.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s="6">
        <f t="shared" si="280"/>
        <v>41990.665300925924</v>
      </c>
      <c r="L3603" s="6">
        <f t="shared" si="281"/>
        <v>42020.665300925924</v>
      </c>
      <c r="M3603" s="15">
        <f t="shared" si="282"/>
        <v>2014</v>
      </c>
      <c r="N3603" t="b">
        <v>0</v>
      </c>
      <c r="O3603">
        <v>53</v>
      </c>
      <c r="P3603" t="b">
        <v>1</v>
      </c>
      <c r="Q3603" s="8">
        <f t="shared" si="283"/>
        <v>1.0435000000000001</v>
      </c>
      <c r="R3603" s="10">
        <f t="shared" si="284"/>
        <v>39.377358490566039</v>
      </c>
      <c r="S3603" t="s">
        <v>8271</v>
      </c>
      <c r="T3603" t="s">
        <v>8318</v>
      </c>
      <c r="U3603" t="s">
        <v>8319</v>
      </c>
    </row>
    <row r="3604" spans="1:21" ht="58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s="6">
        <f t="shared" si="280"/>
        <v>42447.56109953703</v>
      </c>
      <c r="L3604" s="6">
        <f t="shared" si="281"/>
        <v>42507.56109953703</v>
      </c>
      <c r="M3604" s="15">
        <f t="shared" si="282"/>
        <v>2016</v>
      </c>
      <c r="N3604" t="b">
        <v>0</v>
      </c>
      <c r="O3604">
        <v>49</v>
      </c>
      <c r="P3604" t="b">
        <v>1</v>
      </c>
      <c r="Q3604" s="8">
        <f t="shared" si="283"/>
        <v>1.0004999999999999</v>
      </c>
      <c r="R3604" s="10">
        <f t="shared" si="284"/>
        <v>81.673469387755105</v>
      </c>
      <c r="S3604" t="s">
        <v>8271</v>
      </c>
      <c r="T3604" t="s">
        <v>8318</v>
      </c>
      <c r="U3604" t="s">
        <v>8319</v>
      </c>
    </row>
    <row r="3605" spans="1:21" ht="43.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s="6">
        <f t="shared" si="280"/>
        <v>42283.531018518515</v>
      </c>
      <c r="L3605" s="6">
        <f t="shared" si="281"/>
        <v>42313.572685185187</v>
      </c>
      <c r="M3605" s="15">
        <f t="shared" si="282"/>
        <v>2015</v>
      </c>
      <c r="N3605" t="b">
        <v>0</v>
      </c>
      <c r="O3605">
        <v>57</v>
      </c>
      <c r="P3605" t="b">
        <v>1</v>
      </c>
      <c r="Q3605" s="8">
        <f t="shared" si="283"/>
        <v>1.7066666666666668</v>
      </c>
      <c r="R3605" s="10">
        <f t="shared" si="284"/>
        <v>44.912280701754383</v>
      </c>
      <c r="S3605" t="s">
        <v>8271</v>
      </c>
      <c r="T3605" t="s">
        <v>8318</v>
      </c>
      <c r="U3605" t="s">
        <v>8319</v>
      </c>
    </row>
    <row r="3606" spans="1:21" ht="43.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s="6">
        <f t="shared" si="280"/>
        <v>42482.68236111111</v>
      </c>
      <c r="L3606" s="6">
        <f t="shared" si="281"/>
        <v>42488.957638888889</v>
      </c>
      <c r="M3606" s="15">
        <f t="shared" si="282"/>
        <v>2016</v>
      </c>
      <c r="N3606" t="b">
        <v>0</v>
      </c>
      <c r="O3606">
        <v>69</v>
      </c>
      <c r="P3606" t="b">
        <v>1</v>
      </c>
      <c r="Q3606" s="8">
        <f t="shared" si="283"/>
        <v>1.1283333333333334</v>
      </c>
      <c r="R3606" s="10">
        <f t="shared" si="284"/>
        <v>49.05797101449275</v>
      </c>
      <c r="S3606" t="s">
        <v>8271</v>
      </c>
      <c r="T3606" t="s">
        <v>8318</v>
      </c>
      <c r="U3606" t="s">
        <v>8319</v>
      </c>
    </row>
    <row r="3607" spans="1:21" ht="58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s="6">
        <f t="shared" si="280"/>
        <v>42383.459791666661</v>
      </c>
      <c r="L3607" s="6">
        <f t="shared" si="281"/>
        <v>42413.459791666661</v>
      </c>
      <c r="M3607" s="15">
        <f t="shared" si="282"/>
        <v>2016</v>
      </c>
      <c r="N3607" t="b">
        <v>0</v>
      </c>
      <c r="O3607">
        <v>15</v>
      </c>
      <c r="P3607" t="b">
        <v>1</v>
      </c>
      <c r="Q3607" s="8">
        <f t="shared" si="283"/>
        <v>1.84</v>
      </c>
      <c r="R3607" s="10">
        <f t="shared" si="284"/>
        <v>30.666666666666668</v>
      </c>
      <c r="S3607" t="s">
        <v>8271</v>
      </c>
      <c r="T3607" t="s">
        <v>8318</v>
      </c>
      <c r="U3607" t="s">
        <v>8319</v>
      </c>
    </row>
    <row r="3608" spans="1:21" ht="43.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s="6">
        <f t="shared" si="280"/>
        <v>42566.271493055552</v>
      </c>
      <c r="L3608" s="6">
        <f t="shared" si="281"/>
        <v>42596.271493055552</v>
      </c>
      <c r="M3608" s="15">
        <f t="shared" si="282"/>
        <v>2016</v>
      </c>
      <c r="N3608" t="b">
        <v>0</v>
      </c>
      <c r="O3608">
        <v>64</v>
      </c>
      <c r="P3608" t="b">
        <v>1</v>
      </c>
      <c r="Q3608" s="8">
        <f t="shared" si="283"/>
        <v>1.3026666666666666</v>
      </c>
      <c r="R3608" s="10">
        <f t="shared" si="284"/>
        <v>61.0625</v>
      </c>
      <c r="S3608" t="s">
        <v>8271</v>
      </c>
      <c r="T3608" t="s">
        <v>8318</v>
      </c>
      <c r="U3608" t="s">
        <v>8319</v>
      </c>
    </row>
    <row r="3609" spans="1:21" ht="29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s="6">
        <f t="shared" si="280"/>
        <v>42338.630578703705</v>
      </c>
      <c r="L3609" s="6">
        <f t="shared" si="281"/>
        <v>42352.666666666664</v>
      </c>
      <c r="M3609" s="15">
        <f t="shared" si="282"/>
        <v>2015</v>
      </c>
      <c r="N3609" t="b">
        <v>0</v>
      </c>
      <c r="O3609">
        <v>20</v>
      </c>
      <c r="P3609" t="b">
        <v>1</v>
      </c>
      <c r="Q3609" s="8">
        <f t="shared" si="283"/>
        <v>1.0545454545454545</v>
      </c>
      <c r="R3609" s="10">
        <f t="shared" si="284"/>
        <v>29</v>
      </c>
      <c r="S3609" t="s">
        <v>8271</v>
      </c>
      <c r="T3609" t="s">
        <v>8318</v>
      </c>
      <c r="U3609" t="s">
        <v>8319</v>
      </c>
    </row>
    <row r="3610" spans="1:21" ht="43.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s="6">
        <f t="shared" si="280"/>
        <v>42506.376041666663</v>
      </c>
      <c r="L3610" s="6">
        <f t="shared" si="281"/>
        <v>42538.249999999993</v>
      </c>
      <c r="M3610" s="15">
        <f t="shared" si="282"/>
        <v>2016</v>
      </c>
      <c r="N3610" t="b">
        <v>0</v>
      </c>
      <c r="O3610">
        <v>27</v>
      </c>
      <c r="P3610" t="b">
        <v>1</v>
      </c>
      <c r="Q3610" s="8">
        <f t="shared" si="283"/>
        <v>1</v>
      </c>
      <c r="R3610" s="10">
        <f t="shared" si="284"/>
        <v>29.62962962962963</v>
      </c>
      <c r="S3610" t="s">
        <v>8271</v>
      </c>
      <c r="T3610" t="s">
        <v>8318</v>
      </c>
      <c r="U3610" t="s">
        <v>8319</v>
      </c>
    </row>
    <row r="3611" spans="1:21" ht="43.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s="6">
        <f t="shared" si="280"/>
        <v>42429.658391203702</v>
      </c>
      <c r="L3611" s="6">
        <f t="shared" si="281"/>
        <v>42459.616724537038</v>
      </c>
      <c r="M3611" s="15">
        <f t="shared" si="282"/>
        <v>2016</v>
      </c>
      <c r="N3611" t="b">
        <v>0</v>
      </c>
      <c r="O3611">
        <v>21</v>
      </c>
      <c r="P3611" t="b">
        <v>1</v>
      </c>
      <c r="Q3611" s="8">
        <f t="shared" si="283"/>
        <v>1.5331632653061225</v>
      </c>
      <c r="R3611" s="10">
        <f t="shared" si="284"/>
        <v>143.0952380952381</v>
      </c>
      <c r="S3611" t="s">
        <v>8271</v>
      </c>
      <c r="T3611" t="s">
        <v>8318</v>
      </c>
      <c r="U3611" t="s">
        <v>8319</v>
      </c>
    </row>
    <row r="3612" spans="1:21" ht="43.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s="6">
        <f t="shared" si="280"/>
        <v>42203.09879629629</v>
      </c>
      <c r="L3612" s="6">
        <f t="shared" si="281"/>
        <v>42233.09879629629</v>
      </c>
      <c r="M3612" s="15">
        <f t="shared" si="282"/>
        <v>2015</v>
      </c>
      <c r="N3612" t="b">
        <v>0</v>
      </c>
      <c r="O3612">
        <v>31</v>
      </c>
      <c r="P3612" t="b">
        <v>1</v>
      </c>
      <c r="Q3612" s="8">
        <f t="shared" si="283"/>
        <v>1.623</v>
      </c>
      <c r="R3612" s="10">
        <f t="shared" si="284"/>
        <v>52.354838709677416</v>
      </c>
      <c r="S3612" t="s">
        <v>8271</v>
      </c>
      <c r="T3612" t="s">
        <v>8318</v>
      </c>
      <c r="U3612" t="s">
        <v>8319</v>
      </c>
    </row>
    <row r="3613" spans="1:21" ht="43.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s="6">
        <f t="shared" si="280"/>
        <v>42072.037048611113</v>
      </c>
      <c r="L3613" s="6">
        <f t="shared" si="281"/>
        <v>42102.037048611113</v>
      </c>
      <c r="M3613" s="15">
        <f t="shared" si="282"/>
        <v>2015</v>
      </c>
      <c r="N3613" t="b">
        <v>0</v>
      </c>
      <c r="O3613">
        <v>51</v>
      </c>
      <c r="P3613" t="b">
        <v>1</v>
      </c>
      <c r="Q3613" s="8">
        <f t="shared" si="283"/>
        <v>1.36</v>
      </c>
      <c r="R3613" s="10">
        <f t="shared" si="284"/>
        <v>66.666666666666671</v>
      </c>
      <c r="S3613" t="s">
        <v>8271</v>
      </c>
      <c r="T3613" t="s">
        <v>8318</v>
      </c>
      <c r="U3613" t="s">
        <v>8319</v>
      </c>
    </row>
    <row r="3614" spans="1:21" ht="43.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s="6">
        <f t="shared" si="280"/>
        <v>41789.393645833326</v>
      </c>
      <c r="L3614" s="6">
        <f t="shared" si="281"/>
        <v>41799.393645833326</v>
      </c>
      <c r="M3614" s="15">
        <f t="shared" si="282"/>
        <v>2014</v>
      </c>
      <c r="N3614" t="b">
        <v>0</v>
      </c>
      <c r="O3614">
        <v>57</v>
      </c>
      <c r="P3614" t="b">
        <v>1</v>
      </c>
      <c r="Q3614" s="8">
        <f t="shared" si="283"/>
        <v>1.444</v>
      </c>
      <c r="R3614" s="10">
        <f t="shared" si="284"/>
        <v>126.66666666666667</v>
      </c>
      <c r="S3614" t="s">
        <v>8271</v>
      </c>
      <c r="T3614" t="s">
        <v>8318</v>
      </c>
      <c r="U3614" t="s">
        <v>8319</v>
      </c>
    </row>
    <row r="3615" spans="1:21" ht="43.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s="6">
        <f t="shared" si="280"/>
        <v>41788.256643518514</v>
      </c>
      <c r="L3615" s="6">
        <f t="shared" si="281"/>
        <v>41818.256643518514</v>
      </c>
      <c r="M3615" s="15">
        <f t="shared" si="282"/>
        <v>2014</v>
      </c>
      <c r="N3615" t="b">
        <v>0</v>
      </c>
      <c r="O3615">
        <v>20</v>
      </c>
      <c r="P3615" t="b">
        <v>1</v>
      </c>
      <c r="Q3615" s="8">
        <f t="shared" si="283"/>
        <v>1</v>
      </c>
      <c r="R3615" s="10">
        <f t="shared" si="284"/>
        <v>62.5</v>
      </c>
      <c r="S3615" t="s">
        <v>8271</v>
      </c>
      <c r="T3615" t="s">
        <v>8318</v>
      </c>
      <c r="U3615" t="s">
        <v>8319</v>
      </c>
    </row>
    <row r="3616" spans="1:21" ht="43.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s="6">
        <f t="shared" si="280"/>
        <v>42143.708518518521</v>
      </c>
      <c r="L3616" s="6">
        <f t="shared" si="281"/>
        <v>42173.708518518521</v>
      </c>
      <c r="M3616" s="15">
        <f t="shared" si="282"/>
        <v>2015</v>
      </c>
      <c r="N3616" t="b">
        <v>0</v>
      </c>
      <c r="O3616">
        <v>71</v>
      </c>
      <c r="P3616" t="b">
        <v>1</v>
      </c>
      <c r="Q3616" s="8">
        <f t="shared" si="283"/>
        <v>1.008</v>
      </c>
      <c r="R3616" s="10">
        <f t="shared" si="284"/>
        <v>35.492957746478872</v>
      </c>
      <c r="S3616" t="s">
        <v>8271</v>
      </c>
      <c r="T3616" t="s">
        <v>8318</v>
      </c>
      <c r="U3616" t="s">
        <v>8319</v>
      </c>
    </row>
    <row r="3617" spans="1:21" ht="43.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s="6">
        <f t="shared" si="280"/>
        <v>42318.260370370372</v>
      </c>
      <c r="L3617" s="6">
        <f t="shared" si="281"/>
        <v>42348.260370370372</v>
      </c>
      <c r="M3617" s="15">
        <f t="shared" si="282"/>
        <v>2015</v>
      </c>
      <c r="N3617" t="b">
        <v>0</v>
      </c>
      <c r="O3617">
        <v>72</v>
      </c>
      <c r="P3617" t="b">
        <v>1</v>
      </c>
      <c r="Q3617" s="8">
        <f t="shared" si="283"/>
        <v>1.0680000000000001</v>
      </c>
      <c r="R3617" s="10">
        <f t="shared" si="284"/>
        <v>37.083333333333336</v>
      </c>
      <c r="S3617" t="s">
        <v>8271</v>
      </c>
      <c r="T3617" t="s">
        <v>8318</v>
      </c>
      <c r="U3617" t="s">
        <v>8319</v>
      </c>
    </row>
    <row r="3618" spans="1:21" ht="58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s="6">
        <f t="shared" si="280"/>
        <v>42052.616481481477</v>
      </c>
      <c r="L3618" s="6">
        <f t="shared" si="281"/>
        <v>42082.574814814812</v>
      </c>
      <c r="M3618" s="15">
        <f t="shared" si="282"/>
        <v>2015</v>
      </c>
      <c r="N3618" t="b">
        <v>0</v>
      </c>
      <c r="O3618">
        <v>45</v>
      </c>
      <c r="P3618" t="b">
        <v>1</v>
      </c>
      <c r="Q3618" s="8">
        <f t="shared" si="283"/>
        <v>1.248</v>
      </c>
      <c r="R3618" s="10">
        <f t="shared" si="284"/>
        <v>69.333333333333329</v>
      </c>
      <c r="S3618" t="s">
        <v>8271</v>
      </c>
      <c r="T3618" t="s">
        <v>8318</v>
      </c>
      <c r="U3618" t="s">
        <v>8319</v>
      </c>
    </row>
    <row r="3619" spans="1:21" ht="43.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s="6">
        <f t="shared" si="280"/>
        <v>42779.276956018519</v>
      </c>
      <c r="L3619" s="6">
        <f t="shared" si="281"/>
        <v>42793.666666666664</v>
      </c>
      <c r="M3619" s="15">
        <f t="shared" si="282"/>
        <v>2017</v>
      </c>
      <c r="N3619" t="b">
        <v>0</v>
      </c>
      <c r="O3619">
        <v>51</v>
      </c>
      <c r="P3619" t="b">
        <v>1</v>
      </c>
      <c r="Q3619" s="8">
        <f t="shared" si="283"/>
        <v>1.1891891891891893</v>
      </c>
      <c r="R3619" s="10">
        <f t="shared" si="284"/>
        <v>17.254901960784313</v>
      </c>
      <c r="S3619" t="s">
        <v>8271</v>
      </c>
      <c r="T3619" t="s">
        <v>8318</v>
      </c>
      <c r="U3619" t="s">
        <v>8319</v>
      </c>
    </row>
    <row r="3620" spans="1:21" ht="43.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s="6">
        <f t="shared" si="280"/>
        <v>42128.294560185182</v>
      </c>
      <c r="L3620" s="6">
        <f t="shared" si="281"/>
        <v>42158.294560185182</v>
      </c>
      <c r="M3620" s="15">
        <f t="shared" si="282"/>
        <v>2015</v>
      </c>
      <c r="N3620" t="b">
        <v>0</v>
      </c>
      <c r="O3620">
        <v>56</v>
      </c>
      <c r="P3620" t="b">
        <v>1</v>
      </c>
      <c r="Q3620" s="8">
        <f t="shared" si="283"/>
        <v>1.01</v>
      </c>
      <c r="R3620" s="10">
        <f t="shared" si="284"/>
        <v>36.071428571428569</v>
      </c>
      <c r="S3620" t="s">
        <v>8271</v>
      </c>
      <c r="T3620" t="s">
        <v>8318</v>
      </c>
      <c r="U3620" t="s">
        <v>8319</v>
      </c>
    </row>
    <row r="3621" spans="1:21" ht="43.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s="6">
        <f t="shared" si="280"/>
        <v>42660.798912037033</v>
      </c>
      <c r="L3621" s="6">
        <f t="shared" si="281"/>
        <v>42693.583333333336</v>
      </c>
      <c r="M3621" s="15">
        <f t="shared" si="282"/>
        <v>2016</v>
      </c>
      <c r="N3621" t="b">
        <v>0</v>
      </c>
      <c r="O3621">
        <v>17</v>
      </c>
      <c r="P3621" t="b">
        <v>1</v>
      </c>
      <c r="Q3621" s="8">
        <f t="shared" si="283"/>
        <v>1.1299999999999999</v>
      </c>
      <c r="R3621" s="10">
        <f t="shared" si="284"/>
        <v>66.470588235294116</v>
      </c>
      <c r="S3621" t="s">
        <v>8271</v>
      </c>
      <c r="T3621" t="s">
        <v>8318</v>
      </c>
      <c r="U3621" t="s">
        <v>8319</v>
      </c>
    </row>
    <row r="3622" spans="1:21" ht="43.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s="6">
        <f t="shared" si="280"/>
        <v>42037.60487268518</v>
      </c>
      <c r="L3622" s="6">
        <f t="shared" si="281"/>
        <v>42067.833333333336</v>
      </c>
      <c r="M3622" s="15">
        <f t="shared" si="282"/>
        <v>2015</v>
      </c>
      <c r="N3622" t="b">
        <v>0</v>
      </c>
      <c r="O3622">
        <v>197</v>
      </c>
      <c r="P3622" t="b">
        <v>1</v>
      </c>
      <c r="Q3622" s="8">
        <f t="shared" si="283"/>
        <v>1.0519047619047619</v>
      </c>
      <c r="R3622" s="10">
        <f t="shared" si="284"/>
        <v>56.065989847715734</v>
      </c>
      <c r="S3622" t="s">
        <v>8271</v>
      </c>
      <c r="T3622" t="s">
        <v>8318</v>
      </c>
      <c r="U3622" t="s">
        <v>8319</v>
      </c>
    </row>
    <row r="3623" spans="1:21" ht="43.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s="6">
        <f t="shared" si="280"/>
        <v>42619.602361111109</v>
      </c>
      <c r="L3623" s="6">
        <f t="shared" si="281"/>
        <v>42643.541666666664</v>
      </c>
      <c r="M3623" s="15">
        <f t="shared" si="282"/>
        <v>2016</v>
      </c>
      <c r="N3623" t="b">
        <v>0</v>
      </c>
      <c r="O3623">
        <v>70</v>
      </c>
      <c r="P3623" t="b">
        <v>1</v>
      </c>
      <c r="Q3623" s="8">
        <f t="shared" si="283"/>
        <v>1.0973333333333333</v>
      </c>
      <c r="R3623" s="10">
        <f t="shared" si="284"/>
        <v>47.028571428571432</v>
      </c>
      <c r="S3623" t="s">
        <v>8271</v>
      </c>
      <c r="T3623" t="s">
        <v>8318</v>
      </c>
      <c r="U3623" t="s">
        <v>8319</v>
      </c>
    </row>
    <row r="3624" spans="1:21" ht="29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s="6">
        <f t="shared" si="280"/>
        <v>41876.888553240737</v>
      </c>
      <c r="L3624" s="6">
        <f t="shared" si="281"/>
        <v>41909.807638888888</v>
      </c>
      <c r="M3624" s="15">
        <f t="shared" si="282"/>
        <v>2014</v>
      </c>
      <c r="N3624" t="b">
        <v>0</v>
      </c>
      <c r="O3624">
        <v>21</v>
      </c>
      <c r="P3624" t="b">
        <v>1</v>
      </c>
      <c r="Q3624" s="8">
        <f t="shared" si="283"/>
        <v>1.00099</v>
      </c>
      <c r="R3624" s="10">
        <f t="shared" si="284"/>
        <v>47.666190476190479</v>
      </c>
      <c r="S3624" t="s">
        <v>8271</v>
      </c>
      <c r="T3624" t="s">
        <v>8318</v>
      </c>
      <c r="U3624" t="s">
        <v>8319</v>
      </c>
    </row>
    <row r="3625" spans="1:21" ht="29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s="6">
        <f t="shared" si="280"/>
        <v>41828.403587962959</v>
      </c>
      <c r="L3625" s="6">
        <f t="shared" si="281"/>
        <v>41845.958333333328</v>
      </c>
      <c r="M3625" s="15">
        <f t="shared" si="282"/>
        <v>2014</v>
      </c>
      <c r="N3625" t="b">
        <v>0</v>
      </c>
      <c r="O3625">
        <v>34</v>
      </c>
      <c r="P3625" t="b">
        <v>1</v>
      </c>
      <c r="Q3625" s="8">
        <f t="shared" si="283"/>
        <v>1.2</v>
      </c>
      <c r="R3625" s="10">
        <f t="shared" si="284"/>
        <v>88.235294117647058</v>
      </c>
      <c r="S3625" t="s">
        <v>8271</v>
      </c>
      <c r="T3625" t="s">
        <v>8318</v>
      </c>
      <c r="U3625" t="s">
        <v>8319</v>
      </c>
    </row>
    <row r="3626" spans="1:21" ht="72.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s="6">
        <f t="shared" si="280"/>
        <v>42545.44085648148</v>
      </c>
      <c r="L3626" s="6">
        <f t="shared" si="281"/>
        <v>42605.44085648148</v>
      </c>
      <c r="M3626" s="15">
        <f t="shared" si="282"/>
        <v>2016</v>
      </c>
      <c r="N3626" t="b">
        <v>0</v>
      </c>
      <c r="O3626">
        <v>39</v>
      </c>
      <c r="P3626" t="b">
        <v>1</v>
      </c>
      <c r="Q3626" s="8">
        <f t="shared" si="283"/>
        <v>1.0493333333333332</v>
      </c>
      <c r="R3626" s="10">
        <f t="shared" si="284"/>
        <v>80.717948717948715</v>
      </c>
      <c r="S3626" t="s">
        <v>8271</v>
      </c>
      <c r="T3626" t="s">
        <v>8318</v>
      </c>
      <c r="U3626" t="s">
        <v>8319</v>
      </c>
    </row>
    <row r="3627" spans="1:21" ht="58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s="6">
        <f t="shared" si="280"/>
        <v>42157.319178240738</v>
      </c>
      <c r="L3627" s="6">
        <f t="shared" si="281"/>
        <v>42187.319178240738</v>
      </c>
      <c r="M3627" s="15">
        <f t="shared" si="282"/>
        <v>2015</v>
      </c>
      <c r="N3627" t="b">
        <v>0</v>
      </c>
      <c r="O3627">
        <v>78</v>
      </c>
      <c r="P3627" t="b">
        <v>1</v>
      </c>
      <c r="Q3627" s="8">
        <f t="shared" si="283"/>
        <v>1.0266666666666666</v>
      </c>
      <c r="R3627" s="10">
        <f t="shared" si="284"/>
        <v>39.487179487179489</v>
      </c>
      <c r="S3627" t="s">
        <v>8271</v>
      </c>
      <c r="T3627" t="s">
        <v>8318</v>
      </c>
      <c r="U3627" t="s">
        <v>8319</v>
      </c>
    </row>
    <row r="3628" spans="1:21" ht="43.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s="6">
        <f t="shared" si="280"/>
        <v>41846.333993055552</v>
      </c>
      <c r="L3628" s="6">
        <f t="shared" si="281"/>
        <v>41867.333993055552</v>
      </c>
      <c r="M3628" s="15">
        <f t="shared" si="282"/>
        <v>2014</v>
      </c>
      <c r="N3628" t="b">
        <v>0</v>
      </c>
      <c r="O3628">
        <v>48</v>
      </c>
      <c r="P3628" t="b">
        <v>1</v>
      </c>
      <c r="Q3628" s="8">
        <f t="shared" si="283"/>
        <v>1.0182500000000001</v>
      </c>
      <c r="R3628" s="10">
        <f t="shared" si="284"/>
        <v>84.854166666666671</v>
      </c>
      <c r="S3628" t="s">
        <v>8271</v>
      </c>
      <c r="T3628" t="s">
        <v>8318</v>
      </c>
      <c r="U3628" t="s">
        <v>8319</v>
      </c>
    </row>
    <row r="3629" spans="1:21" ht="43.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s="6">
        <f t="shared" si="280"/>
        <v>42460.408414351848</v>
      </c>
      <c r="L3629" s="6">
        <f t="shared" si="281"/>
        <v>42510.832638888889</v>
      </c>
      <c r="M3629" s="15">
        <f t="shared" si="282"/>
        <v>2016</v>
      </c>
      <c r="N3629" t="b">
        <v>0</v>
      </c>
      <c r="O3629">
        <v>29</v>
      </c>
      <c r="P3629" t="b">
        <v>1</v>
      </c>
      <c r="Q3629" s="8">
        <f t="shared" si="283"/>
        <v>1</v>
      </c>
      <c r="R3629" s="10">
        <f t="shared" si="284"/>
        <v>68.965517241379317</v>
      </c>
      <c r="S3629" t="s">
        <v>8271</v>
      </c>
      <c r="T3629" t="s">
        <v>8318</v>
      </c>
      <c r="U3629" t="s">
        <v>8319</v>
      </c>
    </row>
    <row r="3630" spans="1:21" ht="58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s="6">
        <f t="shared" si="280"/>
        <v>42291.4999537037</v>
      </c>
      <c r="L3630" s="6">
        <f t="shared" si="281"/>
        <v>42351.541620370372</v>
      </c>
      <c r="M3630" s="15">
        <f t="shared" si="282"/>
        <v>2015</v>
      </c>
      <c r="N3630" t="b">
        <v>0</v>
      </c>
      <c r="O3630">
        <v>0</v>
      </c>
      <c r="P3630" t="b">
        <v>0</v>
      </c>
      <c r="Q3630" s="8">
        <f t="shared" si="283"/>
        <v>0</v>
      </c>
      <c r="R3630" s="10">
        <f t="shared" si="284"/>
        <v>0</v>
      </c>
      <c r="S3630" t="s">
        <v>8305</v>
      </c>
      <c r="T3630" t="s">
        <v>8318</v>
      </c>
      <c r="U3630" t="s">
        <v>8360</v>
      </c>
    </row>
    <row r="3631" spans="1:21" ht="58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s="6">
        <f t="shared" si="280"/>
        <v>42436.761157407404</v>
      </c>
      <c r="L3631" s="6">
        <f t="shared" si="281"/>
        <v>42495.374999999993</v>
      </c>
      <c r="M3631" s="15">
        <f t="shared" si="282"/>
        <v>2016</v>
      </c>
      <c r="N3631" t="b">
        <v>0</v>
      </c>
      <c r="O3631">
        <v>2</v>
      </c>
      <c r="P3631" t="b">
        <v>0</v>
      </c>
      <c r="Q3631" s="8">
        <f t="shared" si="283"/>
        <v>1.9999999999999999E-6</v>
      </c>
      <c r="R3631" s="10">
        <f t="shared" si="284"/>
        <v>1</v>
      </c>
      <c r="S3631" t="s">
        <v>8305</v>
      </c>
      <c r="T3631" t="s">
        <v>8318</v>
      </c>
      <c r="U3631" t="s">
        <v>8360</v>
      </c>
    </row>
    <row r="3632" spans="1:21" ht="43.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s="6">
        <f t="shared" si="280"/>
        <v>41942.513773148145</v>
      </c>
      <c r="L3632" s="6">
        <f t="shared" si="281"/>
        <v>41972.555439814816</v>
      </c>
      <c r="M3632" s="15">
        <f t="shared" si="282"/>
        <v>2014</v>
      </c>
      <c r="N3632" t="b">
        <v>0</v>
      </c>
      <c r="O3632">
        <v>1</v>
      </c>
      <c r="P3632" t="b">
        <v>0</v>
      </c>
      <c r="Q3632" s="8">
        <f t="shared" si="283"/>
        <v>3.3333333333333332E-4</v>
      </c>
      <c r="R3632" s="10">
        <f t="shared" si="284"/>
        <v>1</v>
      </c>
      <c r="S3632" t="s">
        <v>8305</v>
      </c>
      <c r="T3632" t="s">
        <v>8318</v>
      </c>
      <c r="U3632" t="s">
        <v>8360</v>
      </c>
    </row>
    <row r="3633" spans="1:21" ht="58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s="6">
        <f t="shared" si="280"/>
        <v>41880.42010416666</v>
      </c>
      <c r="L3633" s="6">
        <f t="shared" si="281"/>
        <v>41904.832638888889</v>
      </c>
      <c r="M3633" s="15">
        <f t="shared" si="282"/>
        <v>2014</v>
      </c>
      <c r="N3633" t="b">
        <v>0</v>
      </c>
      <c r="O3633">
        <v>59</v>
      </c>
      <c r="P3633" t="b">
        <v>0</v>
      </c>
      <c r="Q3633" s="8">
        <f t="shared" si="283"/>
        <v>0.51023391812865493</v>
      </c>
      <c r="R3633" s="10">
        <f t="shared" si="284"/>
        <v>147.88135593220338</v>
      </c>
      <c r="S3633" t="s">
        <v>8305</v>
      </c>
      <c r="T3633" t="s">
        <v>8318</v>
      </c>
      <c r="U3633" t="s">
        <v>8360</v>
      </c>
    </row>
    <row r="3634" spans="1:21" ht="43.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s="6">
        <f t="shared" si="280"/>
        <v>41946.603576388887</v>
      </c>
      <c r="L3634" s="6">
        <f t="shared" si="281"/>
        <v>41966.603576388887</v>
      </c>
      <c r="M3634" s="15">
        <f t="shared" si="282"/>
        <v>2014</v>
      </c>
      <c r="N3634" t="b">
        <v>0</v>
      </c>
      <c r="O3634">
        <v>1</v>
      </c>
      <c r="P3634" t="b">
        <v>0</v>
      </c>
      <c r="Q3634" s="8">
        <f t="shared" si="283"/>
        <v>0.2</v>
      </c>
      <c r="R3634" s="10">
        <f t="shared" si="284"/>
        <v>100</v>
      </c>
      <c r="S3634" t="s">
        <v>8305</v>
      </c>
      <c r="T3634" t="s">
        <v>8318</v>
      </c>
      <c r="U3634" t="s">
        <v>8360</v>
      </c>
    </row>
    <row r="3635" spans="1:21" ht="43.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s="6">
        <f t="shared" si="280"/>
        <v>42649.290127314809</v>
      </c>
      <c r="L3635" s="6">
        <f t="shared" si="281"/>
        <v>42692.708333333336</v>
      </c>
      <c r="M3635" s="15">
        <f t="shared" si="282"/>
        <v>2016</v>
      </c>
      <c r="N3635" t="b">
        <v>0</v>
      </c>
      <c r="O3635">
        <v>31</v>
      </c>
      <c r="P3635" t="b">
        <v>0</v>
      </c>
      <c r="Q3635" s="8">
        <f t="shared" si="283"/>
        <v>0.35239999999999999</v>
      </c>
      <c r="R3635" s="10">
        <f t="shared" si="284"/>
        <v>56.838709677419352</v>
      </c>
      <c r="S3635" t="s">
        <v>8305</v>
      </c>
      <c r="T3635" t="s">
        <v>8318</v>
      </c>
      <c r="U3635" t="s">
        <v>8360</v>
      </c>
    </row>
    <row r="3636" spans="1:21" ht="43.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s="6">
        <f t="shared" si="280"/>
        <v>42700.833032407405</v>
      </c>
      <c r="L3636" s="6">
        <f t="shared" si="281"/>
        <v>42748.832638888889</v>
      </c>
      <c r="M3636" s="15">
        <f t="shared" si="282"/>
        <v>2016</v>
      </c>
      <c r="N3636" t="b">
        <v>0</v>
      </c>
      <c r="O3636">
        <v>18</v>
      </c>
      <c r="P3636" t="b">
        <v>0</v>
      </c>
      <c r="Q3636" s="8">
        <f t="shared" si="283"/>
        <v>4.2466666666666666E-2</v>
      </c>
      <c r="R3636" s="10">
        <f t="shared" si="284"/>
        <v>176.94444444444446</v>
      </c>
      <c r="S3636" t="s">
        <v>8305</v>
      </c>
      <c r="T3636" t="s">
        <v>8318</v>
      </c>
      <c r="U3636" t="s">
        <v>8360</v>
      </c>
    </row>
    <row r="3637" spans="1:21" ht="29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s="6">
        <f t="shared" si="280"/>
        <v>42450.549490740734</v>
      </c>
      <c r="L3637" s="6">
        <f t="shared" si="281"/>
        <v>42480.549490740734</v>
      </c>
      <c r="M3637" s="15">
        <f t="shared" si="282"/>
        <v>2016</v>
      </c>
      <c r="N3637" t="b">
        <v>0</v>
      </c>
      <c r="O3637">
        <v>10</v>
      </c>
      <c r="P3637" t="b">
        <v>0</v>
      </c>
      <c r="Q3637" s="8">
        <f t="shared" si="283"/>
        <v>0.36457142857142855</v>
      </c>
      <c r="R3637" s="10">
        <f t="shared" si="284"/>
        <v>127.6</v>
      </c>
      <c r="S3637" t="s">
        <v>8305</v>
      </c>
      <c r="T3637" t="s">
        <v>8318</v>
      </c>
      <c r="U3637" t="s">
        <v>8360</v>
      </c>
    </row>
    <row r="3638" spans="1:21" ht="43.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s="6">
        <f t="shared" si="280"/>
        <v>42226.361446759256</v>
      </c>
      <c r="L3638" s="6">
        <f t="shared" si="281"/>
        <v>42261.361446759256</v>
      </c>
      <c r="M3638" s="15">
        <f t="shared" si="282"/>
        <v>2015</v>
      </c>
      <c r="N3638" t="b">
        <v>0</v>
      </c>
      <c r="O3638">
        <v>0</v>
      </c>
      <c r="P3638" t="b">
        <v>0</v>
      </c>
      <c r="Q3638" s="8">
        <f t="shared" si="283"/>
        <v>0</v>
      </c>
      <c r="R3638" s="10">
        <f t="shared" si="284"/>
        <v>0</v>
      </c>
      <c r="S3638" t="s">
        <v>8305</v>
      </c>
      <c r="T3638" t="s">
        <v>8318</v>
      </c>
      <c r="U3638" t="s">
        <v>8360</v>
      </c>
    </row>
    <row r="3639" spans="1:21" ht="58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s="6">
        <f t="shared" si="280"/>
        <v>41975.367303240739</v>
      </c>
      <c r="L3639" s="6">
        <f t="shared" si="281"/>
        <v>42005.367303240739</v>
      </c>
      <c r="M3639" s="15">
        <f t="shared" si="282"/>
        <v>2014</v>
      </c>
      <c r="N3639" t="b">
        <v>0</v>
      </c>
      <c r="O3639">
        <v>14</v>
      </c>
      <c r="P3639" t="b">
        <v>0</v>
      </c>
      <c r="Q3639" s="8">
        <f t="shared" si="283"/>
        <v>0.30866666666666664</v>
      </c>
      <c r="R3639" s="10">
        <f t="shared" si="284"/>
        <v>66.142857142857139</v>
      </c>
      <c r="S3639" t="s">
        <v>8305</v>
      </c>
      <c r="T3639" t="s">
        <v>8318</v>
      </c>
      <c r="U3639" t="s">
        <v>8360</v>
      </c>
    </row>
    <row r="3640" spans="1:21" ht="29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s="6">
        <f t="shared" si="280"/>
        <v>42053.339490740742</v>
      </c>
      <c r="L3640" s="6">
        <f t="shared" si="281"/>
        <v>42113.29782407407</v>
      </c>
      <c r="M3640" s="15">
        <f t="shared" si="282"/>
        <v>2015</v>
      </c>
      <c r="N3640" t="b">
        <v>0</v>
      </c>
      <c r="O3640">
        <v>2</v>
      </c>
      <c r="P3640" t="b">
        <v>0</v>
      </c>
      <c r="Q3640" s="8">
        <f t="shared" si="283"/>
        <v>6.545454545454546E-2</v>
      </c>
      <c r="R3640" s="10">
        <f t="shared" si="284"/>
        <v>108</v>
      </c>
      <c r="S3640" t="s">
        <v>8305</v>
      </c>
      <c r="T3640" t="s">
        <v>8318</v>
      </c>
      <c r="U3640" t="s">
        <v>8360</v>
      </c>
    </row>
    <row r="3641" spans="1:21" ht="58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s="6">
        <f t="shared" si="280"/>
        <v>42590.343819444439</v>
      </c>
      <c r="L3641" s="6">
        <f t="shared" si="281"/>
        <v>42650.299305555549</v>
      </c>
      <c r="M3641" s="15">
        <f t="shared" si="282"/>
        <v>2016</v>
      </c>
      <c r="N3641" t="b">
        <v>0</v>
      </c>
      <c r="O3641">
        <v>1</v>
      </c>
      <c r="P3641" t="b">
        <v>0</v>
      </c>
      <c r="Q3641" s="8">
        <f t="shared" si="283"/>
        <v>4.0000000000000003E-5</v>
      </c>
      <c r="R3641" s="10">
        <f t="shared" si="284"/>
        <v>1</v>
      </c>
      <c r="S3641" t="s">
        <v>8305</v>
      </c>
      <c r="T3641" t="s">
        <v>8318</v>
      </c>
      <c r="U3641" t="s">
        <v>8360</v>
      </c>
    </row>
    <row r="3642" spans="1:21" ht="72.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s="6">
        <f t="shared" si="280"/>
        <v>42104.448263888888</v>
      </c>
      <c r="L3642" s="6">
        <f t="shared" si="281"/>
        <v>42134.448263888888</v>
      </c>
      <c r="M3642" s="15">
        <f t="shared" si="282"/>
        <v>2015</v>
      </c>
      <c r="N3642" t="b">
        <v>0</v>
      </c>
      <c r="O3642">
        <v>3</v>
      </c>
      <c r="P3642" t="b">
        <v>0</v>
      </c>
      <c r="Q3642" s="8">
        <f t="shared" si="283"/>
        <v>5.5E-2</v>
      </c>
      <c r="R3642" s="10">
        <f t="shared" si="284"/>
        <v>18.333333333333332</v>
      </c>
      <c r="S3642" t="s">
        <v>8305</v>
      </c>
      <c r="T3642" t="s">
        <v>8318</v>
      </c>
      <c r="U3642" t="s">
        <v>8360</v>
      </c>
    </row>
    <row r="3643" spans="1:21" ht="43.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s="6">
        <f t="shared" si="280"/>
        <v>41899.29373842592</v>
      </c>
      <c r="L3643" s="6">
        <f t="shared" si="281"/>
        <v>41916.875</v>
      </c>
      <c r="M3643" s="15">
        <f t="shared" si="282"/>
        <v>2014</v>
      </c>
      <c r="N3643" t="b">
        <v>0</v>
      </c>
      <c r="O3643">
        <v>0</v>
      </c>
      <c r="P3643" t="b">
        <v>0</v>
      </c>
      <c r="Q3643" s="8">
        <f t="shared" si="283"/>
        <v>0</v>
      </c>
      <c r="R3643" s="10">
        <f t="shared" si="284"/>
        <v>0</v>
      </c>
      <c r="S3643" t="s">
        <v>8305</v>
      </c>
      <c r="T3643" t="s">
        <v>8318</v>
      </c>
      <c r="U3643" t="s">
        <v>8360</v>
      </c>
    </row>
    <row r="3644" spans="1:21" ht="58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s="6">
        <f t="shared" si="280"/>
        <v>42297.482951388891</v>
      </c>
      <c r="L3644" s="6">
        <f t="shared" si="281"/>
        <v>42338.374999999993</v>
      </c>
      <c r="M3644" s="15">
        <f t="shared" si="282"/>
        <v>2015</v>
      </c>
      <c r="N3644" t="b">
        <v>0</v>
      </c>
      <c r="O3644">
        <v>2</v>
      </c>
      <c r="P3644" t="b">
        <v>0</v>
      </c>
      <c r="Q3644" s="8">
        <f t="shared" si="283"/>
        <v>2.1428571428571429E-2</v>
      </c>
      <c r="R3644" s="10">
        <f t="shared" si="284"/>
        <v>7.5</v>
      </c>
      <c r="S3644" t="s">
        <v>8305</v>
      </c>
      <c r="T3644" t="s">
        <v>8318</v>
      </c>
      <c r="U3644" t="s">
        <v>8360</v>
      </c>
    </row>
    <row r="3645" spans="1:21" ht="43.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s="6">
        <f t="shared" si="280"/>
        <v>42284.810636574075</v>
      </c>
      <c r="L3645" s="6">
        <f t="shared" si="281"/>
        <v>42324.852303240739</v>
      </c>
      <c r="M3645" s="15">
        <f t="shared" si="282"/>
        <v>2015</v>
      </c>
      <c r="N3645" t="b">
        <v>0</v>
      </c>
      <c r="O3645">
        <v>0</v>
      </c>
      <c r="P3645" t="b">
        <v>0</v>
      </c>
      <c r="Q3645" s="8">
        <f t="shared" si="283"/>
        <v>0</v>
      </c>
      <c r="R3645" s="10">
        <f t="shared" si="284"/>
        <v>0</v>
      </c>
      <c r="S3645" t="s">
        <v>8305</v>
      </c>
      <c r="T3645" t="s">
        <v>8318</v>
      </c>
      <c r="U3645" t="s">
        <v>8360</v>
      </c>
    </row>
    <row r="3646" spans="1:21" ht="43.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s="6">
        <f t="shared" si="280"/>
        <v>42408.908414351848</v>
      </c>
      <c r="L3646" s="6">
        <f t="shared" si="281"/>
        <v>42436.874305555553</v>
      </c>
      <c r="M3646" s="15">
        <f t="shared" si="282"/>
        <v>2016</v>
      </c>
      <c r="N3646" t="b">
        <v>0</v>
      </c>
      <c r="O3646">
        <v>12</v>
      </c>
      <c r="P3646" t="b">
        <v>0</v>
      </c>
      <c r="Q3646" s="8">
        <f t="shared" si="283"/>
        <v>0.16420000000000001</v>
      </c>
      <c r="R3646" s="10">
        <f t="shared" si="284"/>
        <v>68.416666666666671</v>
      </c>
      <c r="S3646" t="s">
        <v>8305</v>
      </c>
      <c r="T3646" t="s">
        <v>8318</v>
      </c>
      <c r="U3646" t="s">
        <v>8360</v>
      </c>
    </row>
    <row r="3647" spans="1:21" ht="43.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s="6">
        <f t="shared" si="280"/>
        <v>42665.637013888881</v>
      </c>
      <c r="L3647" s="6">
        <f t="shared" si="281"/>
        <v>42695.678680555553</v>
      </c>
      <c r="M3647" s="15">
        <f t="shared" si="282"/>
        <v>2016</v>
      </c>
      <c r="N3647" t="b">
        <v>0</v>
      </c>
      <c r="O3647">
        <v>1</v>
      </c>
      <c r="P3647" t="b">
        <v>0</v>
      </c>
      <c r="Q3647" s="8">
        <f t="shared" si="283"/>
        <v>1E-3</v>
      </c>
      <c r="R3647" s="10">
        <f t="shared" si="284"/>
        <v>1</v>
      </c>
      <c r="S3647" t="s">
        <v>8305</v>
      </c>
      <c r="T3647" t="s">
        <v>8318</v>
      </c>
      <c r="U3647" t="s">
        <v>8360</v>
      </c>
    </row>
    <row r="3648" spans="1:21" ht="43.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s="6">
        <f t="shared" si="280"/>
        <v>42140.08798611111</v>
      </c>
      <c r="L3648" s="6">
        <f t="shared" si="281"/>
        <v>42171.645833333336</v>
      </c>
      <c r="M3648" s="15">
        <f t="shared" si="282"/>
        <v>2015</v>
      </c>
      <c r="N3648" t="b">
        <v>0</v>
      </c>
      <c r="O3648">
        <v>8</v>
      </c>
      <c r="P3648" t="b">
        <v>0</v>
      </c>
      <c r="Q3648" s="8">
        <f t="shared" si="283"/>
        <v>4.8099999999999997E-2</v>
      </c>
      <c r="R3648" s="10">
        <f t="shared" si="284"/>
        <v>60.125</v>
      </c>
      <c r="S3648" t="s">
        <v>8305</v>
      </c>
      <c r="T3648" t="s">
        <v>8318</v>
      </c>
      <c r="U3648" t="s">
        <v>8360</v>
      </c>
    </row>
    <row r="3649" spans="1:21" ht="43.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s="6">
        <f t="shared" si="280"/>
        <v>42598.415821759256</v>
      </c>
      <c r="L3649" s="6">
        <f t="shared" si="281"/>
        <v>42643.415821759256</v>
      </c>
      <c r="M3649" s="15">
        <f t="shared" si="282"/>
        <v>2016</v>
      </c>
      <c r="N3649" t="b">
        <v>0</v>
      </c>
      <c r="O3649">
        <v>2</v>
      </c>
      <c r="P3649" t="b">
        <v>0</v>
      </c>
      <c r="Q3649" s="8">
        <f t="shared" si="283"/>
        <v>0.06</v>
      </c>
      <c r="R3649" s="10">
        <f t="shared" si="284"/>
        <v>15</v>
      </c>
      <c r="S3649" t="s">
        <v>8305</v>
      </c>
      <c r="T3649" t="s">
        <v>8318</v>
      </c>
      <c r="U3649" t="s">
        <v>8360</v>
      </c>
    </row>
    <row r="3650" spans="1:21" ht="29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s="6">
        <f t="shared" si="280"/>
        <v>41886.958854166667</v>
      </c>
      <c r="L3650" s="6">
        <f t="shared" si="281"/>
        <v>41916.958854166667</v>
      </c>
      <c r="M3650" s="15">
        <f t="shared" si="282"/>
        <v>2014</v>
      </c>
      <c r="N3650" t="b">
        <v>0</v>
      </c>
      <c r="O3650">
        <v>73</v>
      </c>
      <c r="P3650" t="b">
        <v>1</v>
      </c>
      <c r="Q3650" s="8">
        <f t="shared" si="283"/>
        <v>1.003825</v>
      </c>
      <c r="R3650" s="10">
        <f t="shared" si="284"/>
        <v>550.04109589041093</v>
      </c>
      <c r="S3650" t="s">
        <v>8271</v>
      </c>
      <c r="T3650" t="s">
        <v>8318</v>
      </c>
      <c r="U3650" t="s">
        <v>8319</v>
      </c>
    </row>
    <row r="3651" spans="1:21" ht="43.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s="6">
        <f t="shared" ref="K3651:K3714" si="285">(J3651/86400)+25569+(-8/24)</f>
        <v>41780.379560185182</v>
      </c>
      <c r="L3651" s="6">
        <f t="shared" ref="L3651:L3714" si="286">(I3651/86400)+25569+(-8/24)</f>
        <v>41806.379560185182</v>
      </c>
      <c r="M3651" s="15">
        <f t="shared" ref="M3651:M3714" si="287">YEAR(K3651)</f>
        <v>2014</v>
      </c>
      <c r="N3651" t="b">
        <v>0</v>
      </c>
      <c r="O3651">
        <v>8</v>
      </c>
      <c r="P3651" t="b">
        <v>1</v>
      </c>
      <c r="Q3651" s="8">
        <f t="shared" ref="Q3651:Q3714" si="288">E3651/D3651</f>
        <v>1.04</v>
      </c>
      <c r="R3651" s="10">
        <f t="shared" ref="R3651:R3714" si="289">IFERROR(E3651/O3651,0)</f>
        <v>97.5</v>
      </c>
      <c r="S3651" t="s">
        <v>8271</v>
      </c>
      <c r="T3651" t="s">
        <v>8318</v>
      </c>
      <c r="U3651" t="s">
        <v>8319</v>
      </c>
    </row>
    <row r="3652" spans="1:21" ht="43.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s="6">
        <f t="shared" si="285"/>
        <v>42381.145648148151</v>
      </c>
      <c r="L3652" s="6">
        <f t="shared" si="286"/>
        <v>42402.145648148151</v>
      </c>
      <c r="M3652" s="15">
        <f t="shared" si="287"/>
        <v>2016</v>
      </c>
      <c r="N3652" t="b">
        <v>0</v>
      </c>
      <c r="O3652">
        <v>17</v>
      </c>
      <c r="P3652" t="b">
        <v>1</v>
      </c>
      <c r="Q3652" s="8">
        <f t="shared" si="288"/>
        <v>1</v>
      </c>
      <c r="R3652" s="10">
        <f t="shared" si="289"/>
        <v>29.411764705882351</v>
      </c>
      <c r="S3652" t="s">
        <v>8271</v>
      </c>
      <c r="T3652" t="s">
        <v>8318</v>
      </c>
      <c r="U3652" t="s">
        <v>8319</v>
      </c>
    </row>
    <row r="3653" spans="1:21" ht="43.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s="6">
        <f t="shared" si="285"/>
        <v>41828.312986111108</v>
      </c>
      <c r="L3653" s="6">
        <f t="shared" si="286"/>
        <v>41861.332638888889</v>
      </c>
      <c r="M3653" s="15">
        <f t="shared" si="287"/>
        <v>2014</v>
      </c>
      <c r="N3653" t="b">
        <v>0</v>
      </c>
      <c r="O3653">
        <v>9</v>
      </c>
      <c r="P3653" t="b">
        <v>1</v>
      </c>
      <c r="Q3653" s="8">
        <f t="shared" si="288"/>
        <v>1.04</v>
      </c>
      <c r="R3653" s="10">
        <f t="shared" si="289"/>
        <v>57.777777777777779</v>
      </c>
      <c r="S3653" t="s">
        <v>8271</v>
      </c>
      <c r="T3653" t="s">
        <v>8318</v>
      </c>
      <c r="U3653" t="s">
        <v>8319</v>
      </c>
    </row>
    <row r="3654" spans="1:21" ht="58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s="6">
        <f t="shared" si="285"/>
        <v>42596.311365740738</v>
      </c>
      <c r="L3654" s="6">
        <f t="shared" si="286"/>
        <v>42606.832638888889</v>
      </c>
      <c r="M3654" s="15">
        <f t="shared" si="287"/>
        <v>2016</v>
      </c>
      <c r="N3654" t="b">
        <v>0</v>
      </c>
      <c r="O3654">
        <v>17</v>
      </c>
      <c r="P3654" t="b">
        <v>1</v>
      </c>
      <c r="Q3654" s="8">
        <f t="shared" si="288"/>
        <v>2.5066666666666668</v>
      </c>
      <c r="R3654" s="10">
        <f t="shared" si="289"/>
        <v>44.235294117647058</v>
      </c>
      <c r="S3654" t="s">
        <v>8271</v>
      </c>
      <c r="T3654" t="s">
        <v>8318</v>
      </c>
      <c r="U3654" t="s">
        <v>8319</v>
      </c>
    </row>
    <row r="3655" spans="1:21" ht="58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s="6">
        <f t="shared" si="285"/>
        <v>42191.030173611107</v>
      </c>
      <c r="L3655" s="6">
        <f t="shared" si="286"/>
        <v>42221.030173611107</v>
      </c>
      <c r="M3655" s="15">
        <f t="shared" si="287"/>
        <v>2015</v>
      </c>
      <c r="N3655" t="b">
        <v>0</v>
      </c>
      <c r="O3655">
        <v>33</v>
      </c>
      <c r="P3655" t="b">
        <v>1</v>
      </c>
      <c r="Q3655" s="8">
        <f t="shared" si="288"/>
        <v>1.0049999999999999</v>
      </c>
      <c r="R3655" s="10">
        <f t="shared" si="289"/>
        <v>60.909090909090907</v>
      </c>
      <c r="S3655" t="s">
        <v>8271</v>
      </c>
      <c r="T3655" t="s">
        <v>8318</v>
      </c>
      <c r="U3655" t="s">
        <v>8319</v>
      </c>
    </row>
    <row r="3656" spans="1:21" ht="58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s="6">
        <f t="shared" si="285"/>
        <v>42440.08317129629</v>
      </c>
      <c r="L3656" s="6">
        <f t="shared" si="286"/>
        <v>42463.374999999993</v>
      </c>
      <c r="M3656" s="15">
        <f t="shared" si="287"/>
        <v>2016</v>
      </c>
      <c r="N3656" t="b">
        <v>0</v>
      </c>
      <c r="O3656">
        <v>38</v>
      </c>
      <c r="P3656" t="b">
        <v>1</v>
      </c>
      <c r="Q3656" s="8">
        <f t="shared" si="288"/>
        <v>1.744</v>
      </c>
      <c r="R3656" s="10">
        <f t="shared" si="289"/>
        <v>68.84210526315789</v>
      </c>
      <c r="S3656" t="s">
        <v>8271</v>
      </c>
      <c r="T3656" t="s">
        <v>8318</v>
      </c>
      <c r="U3656" t="s">
        <v>8319</v>
      </c>
    </row>
    <row r="3657" spans="1:21" ht="58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s="6">
        <f t="shared" si="285"/>
        <v>42173.469884259255</v>
      </c>
      <c r="L3657" s="6">
        <f t="shared" si="286"/>
        <v>42202.957638888889</v>
      </c>
      <c r="M3657" s="15">
        <f t="shared" si="287"/>
        <v>2015</v>
      </c>
      <c r="N3657" t="b">
        <v>0</v>
      </c>
      <c r="O3657">
        <v>79</v>
      </c>
      <c r="P3657" t="b">
        <v>1</v>
      </c>
      <c r="Q3657" s="8">
        <f t="shared" si="288"/>
        <v>1.1626000000000001</v>
      </c>
      <c r="R3657" s="10">
        <f t="shared" si="289"/>
        <v>73.582278481012665</v>
      </c>
      <c r="S3657" t="s">
        <v>8271</v>
      </c>
      <c r="T3657" t="s">
        <v>8318</v>
      </c>
      <c r="U3657" t="s">
        <v>8319</v>
      </c>
    </row>
    <row r="3658" spans="1:21" ht="43.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s="6">
        <f t="shared" si="285"/>
        <v>42737.576805555553</v>
      </c>
      <c r="L3658" s="6">
        <f t="shared" si="286"/>
        <v>42767.624305555553</v>
      </c>
      <c r="M3658" s="15">
        <f t="shared" si="287"/>
        <v>2017</v>
      </c>
      <c r="N3658" t="b">
        <v>0</v>
      </c>
      <c r="O3658">
        <v>46</v>
      </c>
      <c r="P3658" t="b">
        <v>1</v>
      </c>
      <c r="Q3658" s="8">
        <f t="shared" si="288"/>
        <v>1.0582</v>
      </c>
      <c r="R3658" s="10">
        <f t="shared" si="289"/>
        <v>115.02173913043478</v>
      </c>
      <c r="S3658" t="s">
        <v>8271</v>
      </c>
      <c r="T3658" t="s">
        <v>8318</v>
      </c>
      <c r="U3658" t="s">
        <v>8319</v>
      </c>
    </row>
    <row r="3659" spans="1:21" ht="58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s="6">
        <f t="shared" si="285"/>
        <v>42499.2965162037</v>
      </c>
      <c r="L3659" s="6">
        <f t="shared" si="286"/>
        <v>42522.570833333331</v>
      </c>
      <c r="M3659" s="15">
        <f t="shared" si="287"/>
        <v>2016</v>
      </c>
      <c r="N3659" t="b">
        <v>0</v>
      </c>
      <c r="O3659">
        <v>20</v>
      </c>
      <c r="P3659" t="b">
        <v>1</v>
      </c>
      <c r="Q3659" s="8">
        <f t="shared" si="288"/>
        <v>1.1074999999999999</v>
      </c>
      <c r="R3659" s="10">
        <f t="shared" si="289"/>
        <v>110.75</v>
      </c>
      <c r="S3659" t="s">
        <v>8271</v>
      </c>
      <c r="T3659" t="s">
        <v>8318</v>
      </c>
      <c r="U3659" t="s">
        <v>8319</v>
      </c>
    </row>
    <row r="3660" spans="1:21" ht="29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s="6">
        <f t="shared" si="285"/>
        <v>41775.525231481479</v>
      </c>
      <c r="L3660" s="6">
        <f t="shared" si="286"/>
        <v>41821.832638888889</v>
      </c>
      <c r="M3660" s="15">
        <f t="shared" si="287"/>
        <v>2014</v>
      </c>
      <c r="N3660" t="b">
        <v>0</v>
      </c>
      <c r="O3660">
        <v>20</v>
      </c>
      <c r="P3660" t="b">
        <v>1</v>
      </c>
      <c r="Q3660" s="8">
        <f t="shared" si="288"/>
        <v>1.0066666666666666</v>
      </c>
      <c r="R3660" s="10">
        <f t="shared" si="289"/>
        <v>75.5</v>
      </c>
      <c r="S3660" t="s">
        <v>8271</v>
      </c>
      <c r="T3660" t="s">
        <v>8318</v>
      </c>
      <c r="U3660" t="s">
        <v>8319</v>
      </c>
    </row>
    <row r="3661" spans="1:21" ht="43.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s="6">
        <f t="shared" si="285"/>
        <v>42054.943865740737</v>
      </c>
      <c r="L3661" s="6">
        <f t="shared" si="286"/>
        <v>42082.277083333327</v>
      </c>
      <c r="M3661" s="15">
        <f t="shared" si="287"/>
        <v>2015</v>
      </c>
      <c r="N3661" t="b">
        <v>0</v>
      </c>
      <c r="O3661">
        <v>13</v>
      </c>
      <c r="P3661" t="b">
        <v>1</v>
      </c>
      <c r="Q3661" s="8">
        <f t="shared" si="288"/>
        <v>1.0203333333333333</v>
      </c>
      <c r="R3661" s="10">
        <f t="shared" si="289"/>
        <v>235.46153846153845</v>
      </c>
      <c r="S3661" t="s">
        <v>8271</v>
      </c>
      <c r="T3661" t="s">
        <v>8318</v>
      </c>
      <c r="U3661" t="s">
        <v>8319</v>
      </c>
    </row>
    <row r="3662" spans="1:21" ht="58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s="6">
        <f t="shared" si="285"/>
        <v>41971.547743055555</v>
      </c>
      <c r="L3662" s="6">
        <f t="shared" si="286"/>
        <v>41996.547743055555</v>
      </c>
      <c r="M3662" s="15">
        <f t="shared" si="287"/>
        <v>2014</v>
      </c>
      <c r="N3662" t="b">
        <v>0</v>
      </c>
      <c r="O3662">
        <v>22</v>
      </c>
      <c r="P3662" t="b">
        <v>1</v>
      </c>
      <c r="Q3662" s="8">
        <f t="shared" si="288"/>
        <v>1</v>
      </c>
      <c r="R3662" s="10">
        <f t="shared" si="289"/>
        <v>11.363636363636363</v>
      </c>
      <c r="S3662" t="s">
        <v>8271</v>
      </c>
      <c r="T3662" t="s">
        <v>8318</v>
      </c>
      <c r="U3662" t="s">
        <v>8319</v>
      </c>
    </row>
    <row r="3663" spans="1:21" ht="43.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s="6">
        <f t="shared" si="285"/>
        <v>42447.563333333332</v>
      </c>
      <c r="L3663" s="6">
        <f t="shared" si="286"/>
        <v>42469.833333333336</v>
      </c>
      <c r="M3663" s="15">
        <f t="shared" si="287"/>
        <v>2016</v>
      </c>
      <c r="N3663" t="b">
        <v>0</v>
      </c>
      <c r="O3663">
        <v>36</v>
      </c>
      <c r="P3663" t="b">
        <v>1</v>
      </c>
      <c r="Q3663" s="8">
        <f t="shared" si="288"/>
        <v>1.1100000000000001</v>
      </c>
      <c r="R3663" s="10">
        <f t="shared" si="289"/>
        <v>92.5</v>
      </c>
      <c r="S3663" t="s">
        <v>8271</v>
      </c>
      <c r="T3663" t="s">
        <v>8318</v>
      </c>
      <c r="U3663" t="s">
        <v>8319</v>
      </c>
    </row>
    <row r="3664" spans="1:21" ht="58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s="6">
        <f t="shared" si="285"/>
        <v>42063.886736111112</v>
      </c>
      <c r="L3664" s="6">
        <f t="shared" si="286"/>
        <v>42093.84506944444</v>
      </c>
      <c r="M3664" s="15">
        <f t="shared" si="287"/>
        <v>2015</v>
      </c>
      <c r="N3664" t="b">
        <v>0</v>
      </c>
      <c r="O3664">
        <v>40</v>
      </c>
      <c r="P3664" t="b">
        <v>1</v>
      </c>
      <c r="Q3664" s="8">
        <f t="shared" si="288"/>
        <v>1.0142500000000001</v>
      </c>
      <c r="R3664" s="10">
        <f t="shared" si="289"/>
        <v>202.85</v>
      </c>
      <c r="S3664" t="s">
        <v>8271</v>
      </c>
      <c r="T3664" t="s">
        <v>8318</v>
      </c>
      <c r="U3664" t="s">
        <v>8319</v>
      </c>
    </row>
    <row r="3665" spans="1:21" ht="43.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s="6">
        <f t="shared" si="285"/>
        <v>42665.118402777771</v>
      </c>
      <c r="L3665" s="6">
        <f t="shared" si="286"/>
        <v>42725.160069444442</v>
      </c>
      <c r="M3665" s="15">
        <f t="shared" si="287"/>
        <v>2016</v>
      </c>
      <c r="N3665" t="b">
        <v>0</v>
      </c>
      <c r="O3665">
        <v>9</v>
      </c>
      <c r="P3665" t="b">
        <v>1</v>
      </c>
      <c r="Q3665" s="8">
        <f t="shared" si="288"/>
        <v>1.04</v>
      </c>
      <c r="R3665" s="10">
        <f t="shared" si="289"/>
        <v>26</v>
      </c>
      <c r="S3665" t="s">
        <v>8271</v>
      </c>
      <c r="T3665" t="s">
        <v>8318</v>
      </c>
      <c r="U3665" t="s">
        <v>8319</v>
      </c>
    </row>
    <row r="3666" spans="1:21" ht="43.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s="6">
        <f t="shared" si="285"/>
        <v>42522.91538194444</v>
      </c>
      <c r="L3666" s="6">
        <f t="shared" si="286"/>
        <v>42536.91538194444</v>
      </c>
      <c r="M3666" s="15">
        <f t="shared" si="287"/>
        <v>2016</v>
      </c>
      <c r="N3666" t="b">
        <v>0</v>
      </c>
      <c r="O3666">
        <v>19</v>
      </c>
      <c r="P3666" t="b">
        <v>1</v>
      </c>
      <c r="Q3666" s="8">
        <f t="shared" si="288"/>
        <v>1.09375</v>
      </c>
      <c r="R3666" s="10">
        <f t="shared" si="289"/>
        <v>46.05263157894737</v>
      </c>
      <c r="S3666" t="s">
        <v>8271</v>
      </c>
      <c r="T3666" t="s">
        <v>8318</v>
      </c>
      <c r="U3666" t="s">
        <v>8319</v>
      </c>
    </row>
    <row r="3667" spans="1:21" ht="43.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s="6">
        <f t="shared" si="285"/>
        <v>42294.47479166666</v>
      </c>
      <c r="L3667" s="6">
        <f t="shared" si="286"/>
        <v>42305.495833333327</v>
      </c>
      <c r="M3667" s="15">
        <f t="shared" si="287"/>
        <v>2015</v>
      </c>
      <c r="N3667" t="b">
        <v>0</v>
      </c>
      <c r="O3667">
        <v>14</v>
      </c>
      <c r="P3667" t="b">
        <v>1</v>
      </c>
      <c r="Q3667" s="8">
        <f t="shared" si="288"/>
        <v>1.1516129032258065</v>
      </c>
      <c r="R3667" s="10">
        <f t="shared" si="289"/>
        <v>51</v>
      </c>
      <c r="S3667" t="s">
        <v>8271</v>
      </c>
      <c r="T3667" t="s">
        <v>8318</v>
      </c>
      <c r="U3667" t="s">
        <v>8319</v>
      </c>
    </row>
    <row r="3668" spans="1:21" ht="29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s="6">
        <f t="shared" si="285"/>
        <v>41822.571550925924</v>
      </c>
      <c r="L3668" s="6">
        <f t="shared" si="286"/>
        <v>41843.958333333328</v>
      </c>
      <c r="M3668" s="15">
        <f t="shared" si="287"/>
        <v>2014</v>
      </c>
      <c r="N3668" t="b">
        <v>0</v>
      </c>
      <c r="O3668">
        <v>38</v>
      </c>
      <c r="P3668" t="b">
        <v>1</v>
      </c>
      <c r="Q3668" s="8">
        <f t="shared" si="288"/>
        <v>1</v>
      </c>
      <c r="R3668" s="10">
        <f t="shared" si="289"/>
        <v>31.578947368421051</v>
      </c>
      <c r="S3668" t="s">
        <v>8271</v>
      </c>
      <c r="T3668" t="s">
        <v>8318</v>
      </c>
      <c r="U3668" t="s">
        <v>8319</v>
      </c>
    </row>
    <row r="3669" spans="1:21" ht="43.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s="6">
        <f t="shared" si="285"/>
        <v>42173.636793981474</v>
      </c>
      <c r="L3669" s="6">
        <f t="shared" si="286"/>
        <v>42203.636793981474</v>
      </c>
      <c r="M3669" s="15">
        <f t="shared" si="287"/>
        <v>2015</v>
      </c>
      <c r="N3669" t="b">
        <v>0</v>
      </c>
      <c r="O3669">
        <v>58</v>
      </c>
      <c r="P3669" t="b">
        <v>1</v>
      </c>
      <c r="Q3669" s="8">
        <f t="shared" si="288"/>
        <v>1.0317033333333334</v>
      </c>
      <c r="R3669" s="10">
        <f t="shared" si="289"/>
        <v>53.363965517241382</v>
      </c>
      <c r="S3669" t="s">
        <v>8271</v>
      </c>
      <c r="T3669" t="s">
        <v>8318</v>
      </c>
      <c r="U3669" t="s">
        <v>8319</v>
      </c>
    </row>
    <row r="3670" spans="1:21" ht="43.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s="6">
        <f t="shared" si="285"/>
        <v>42185.222824074073</v>
      </c>
      <c r="L3670" s="6">
        <f t="shared" si="286"/>
        <v>42208.439583333333</v>
      </c>
      <c r="M3670" s="15">
        <f t="shared" si="287"/>
        <v>2015</v>
      </c>
      <c r="N3670" t="b">
        <v>0</v>
      </c>
      <c r="O3670">
        <v>28</v>
      </c>
      <c r="P3670" t="b">
        <v>1</v>
      </c>
      <c r="Q3670" s="8">
        <f t="shared" si="288"/>
        <v>1.0349999999999999</v>
      </c>
      <c r="R3670" s="10">
        <f t="shared" si="289"/>
        <v>36.964285714285715</v>
      </c>
      <c r="S3670" t="s">
        <v>8271</v>
      </c>
      <c r="T3670" t="s">
        <v>8318</v>
      </c>
      <c r="U3670" t="s">
        <v>8319</v>
      </c>
    </row>
    <row r="3671" spans="1:21" ht="43.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s="6">
        <f t="shared" si="285"/>
        <v>42136.341863425921</v>
      </c>
      <c r="L3671" s="6">
        <f t="shared" si="286"/>
        <v>42166.341863425921</v>
      </c>
      <c r="M3671" s="15">
        <f t="shared" si="287"/>
        <v>2015</v>
      </c>
      <c r="N3671" t="b">
        <v>0</v>
      </c>
      <c r="O3671">
        <v>17</v>
      </c>
      <c r="P3671" t="b">
        <v>1</v>
      </c>
      <c r="Q3671" s="8">
        <f t="shared" si="288"/>
        <v>1.3819999999999999</v>
      </c>
      <c r="R3671" s="10">
        <f t="shared" si="289"/>
        <v>81.294117647058826</v>
      </c>
      <c r="S3671" t="s">
        <v>8271</v>
      </c>
      <c r="T3671" t="s">
        <v>8318</v>
      </c>
      <c r="U3671" t="s">
        <v>8319</v>
      </c>
    </row>
    <row r="3672" spans="1:21" ht="43.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s="6">
        <f t="shared" si="285"/>
        <v>42142.180682870363</v>
      </c>
      <c r="L3672" s="6">
        <f t="shared" si="286"/>
        <v>42155.624999999993</v>
      </c>
      <c r="M3672" s="15">
        <f t="shared" si="287"/>
        <v>2015</v>
      </c>
      <c r="N3672" t="b">
        <v>0</v>
      </c>
      <c r="O3672">
        <v>12</v>
      </c>
      <c r="P3672" t="b">
        <v>1</v>
      </c>
      <c r="Q3672" s="8">
        <f t="shared" si="288"/>
        <v>1.0954545454545455</v>
      </c>
      <c r="R3672" s="10">
        <f t="shared" si="289"/>
        <v>20.083333333333332</v>
      </c>
      <c r="S3672" t="s">
        <v>8271</v>
      </c>
      <c r="T3672" t="s">
        <v>8318</v>
      </c>
      <c r="U3672" t="s">
        <v>8319</v>
      </c>
    </row>
    <row r="3673" spans="1:21" ht="43.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s="6">
        <f t="shared" si="285"/>
        <v>41820.294756944444</v>
      </c>
      <c r="L3673" s="6">
        <f t="shared" si="286"/>
        <v>41840.832638888889</v>
      </c>
      <c r="M3673" s="15">
        <f t="shared" si="287"/>
        <v>2014</v>
      </c>
      <c r="N3673" t="b">
        <v>0</v>
      </c>
      <c r="O3673">
        <v>40</v>
      </c>
      <c r="P3673" t="b">
        <v>1</v>
      </c>
      <c r="Q3673" s="8">
        <f t="shared" si="288"/>
        <v>1.0085714285714287</v>
      </c>
      <c r="R3673" s="10">
        <f t="shared" si="289"/>
        <v>88.25</v>
      </c>
      <c r="S3673" t="s">
        <v>8271</v>
      </c>
      <c r="T3673" t="s">
        <v>8318</v>
      </c>
      <c r="U3673" t="s">
        <v>8319</v>
      </c>
    </row>
    <row r="3674" spans="1:21" ht="58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s="6">
        <f t="shared" si="285"/>
        <v>41878.613240740735</v>
      </c>
      <c r="L3674" s="6">
        <f t="shared" si="286"/>
        <v>41908.613240740735</v>
      </c>
      <c r="M3674" s="15">
        <f t="shared" si="287"/>
        <v>2014</v>
      </c>
      <c r="N3674" t="b">
        <v>0</v>
      </c>
      <c r="O3674">
        <v>57</v>
      </c>
      <c r="P3674" t="b">
        <v>1</v>
      </c>
      <c r="Q3674" s="8">
        <f t="shared" si="288"/>
        <v>1.0153333333333334</v>
      </c>
      <c r="R3674" s="10">
        <f t="shared" si="289"/>
        <v>53.438596491228068</v>
      </c>
      <c r="S3674" t="s">
        <v>8271</v>
      </c>
      <c r="T3674" t="s">
        <v>8318</v>
      </c>
      <c r="U3674" t="s">
        <v>8319</v>
      </c>
    </row>
    <row r="3675" spans="1:21" ht="43.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s="6">
        <f t="shared" si="285"/>
        <v>41913.961770833332</v>
      </c>
      <c r="L3675" s="6">
        <f t="shared" si="286"/>
        <v>41948.202777777777</v>
      </c>
      <c r="M3675" s="15">
        <f t="shared" si="287"/>
        <v>2014</v>
      </c>
      <c r="N3675" t="b">
        <v>0</v>
      </c>
      <c r="O3675">
        <v>114</v>
      </c>
      <c r="P3675" t="b">
        <v>1</v>
      </c>
      <c r="Q3675" s="8">
        <f t="shared" si="288"/>
        <v>1.13625</v>
      </c>
      <c r="R3675" s="10">
        <f t="shared" si="289"/>
        <v>39.868421052631582</v>
      </c>
      <c r="S3675" t="s">
        <v>8271</v>
      </c>
      <c r="T3675" t="s">
        <v>8318</v>
      </c>
      <c r="U3675" t="s">
        <v>8319</v>
      </c>
    </row>
    <row r="3676" spans="1:21" ht="43.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s="6">
        <f t="shared" si="285"/>
        <v>42556.539687499993</v>
      </c>
      <c r="L3676" s="6">
        <f t="shared" si="286"/>
        <v>42616.539687499993</v>
      </c>
      <c r="M3676" s="15">
        <f t="shared" si="287"/>
        <v>2016</v>
      </c>
      <c r="N3676" t="b">
        <v>0</v>
      </c>
      <c r="O3676">
        <v>31</v>
      </c>
      <c r="P3676" t="b">
        <v>1</v>
      </c>
      <c r="Q3676" s="8">
        <f t="shared" si="288"/>
        <v>1</v>
      </c>
      <c r="R3676" s="10">
        <f t="shared" si="289"/>
        <v>145.16129032258064</v>
      </c>
      <c r="S3676" t="s">
        <v>8271</v>
      </c>
      <c r="T3676" t="s">
        <v>8318</v>
      </c>
      <c r="U3676" t="s">
        <v>8319</v>
      </c>
    </row>
    <row r="3677" spans="1:21" ht="43.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s="6">
        <f t="shared" si="285"/>
        <v>42493.263680555552</v>
      </c>
      <c r="L3677" s="6">
        <f t="shared" si="286"/>
        <v>42505.624999999993</v>
      </c>
      <c r="M3677" s="15">
        <f t="shared" si="287"/>
        <v>2016</v>
      </c>
      <c r="N3677" t="b">
        <v>0</v>
      </c>
      <c r="O3677">
        <v>3</v>
      </c>
      <c r="P3677" t="b">
        <v>1</v>
      </c>
      <c r="Q3677" s="8">
        <f t="shared" si="288"/>
        <v>1.4</v>
      </c>
      <c r="R3677" s="10">
        <f t="shared" si="289"/>
        <v>23.333333333333332</v>
      </c>
      <c r="S3677" t="s">
        <v>8271</v>
      </c>
      <c r="T3677" t="s">
        <v>8318</v>
      </c>
      <c r="U3677" t="s">
        <v>8319</v>
      </c>
    </row>
    <row r="3678" spans="1:21" ht="43.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s="6">
        <f t="shared" si="285"/>
        <v>41876.482453703698</v>
      </c>
      <c r="L3678" s="6">
        <f t="shared" si="286"/>
        <v>41894.482453703698</v>
      </c>
      <c r="M3678" s="15">
        <f t="shared" si="287"/>
        <v>2014</v>
      </c>
      <c r="N3678" t="b">
        <v>0</v>
      </c>
      <c r="O3678">
        <v>16</v>
      </c>
      <c r="P3678" t="b">
        <v>1</v>
      </c>
      <c r="Q3678" s="8">
        <f t="shared" si="288"/>
        <v>1.2875000000000001</v>
      </c>
      <c r="R3678" s="10">
        <f t="shared" si="289"/>
        <v>64.375</v>
      </c>
      <c r="S3678" t="s">
        <v>8271</v>
      </c>
      <c r="T3678" t="s">
        <v>8318</v>
      </c>
      <c r="U3678" t="s">
        <v>8319</v>
      </c>
    </row>
    <row r="3679" spans="1:21" ht="43.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s="6">
        <f t="shared" si="285"/>
        <v>41802.240949074076</v>
      </c>
      <c r="L3679" s="6">
        <f t="shared" si="286"/>
        <v>41822.832638888889</v>
      </c>
      <c r="M3679" s="15">
        <f t="shared" si="287"/>
        <v>2014</v>
      </c>
      <c r="N3679" t="b">
        <v>0</v>
      </c>
      <c r="O3679">
        <v>199</v>
      </c>
      <c r="P3679" t="b">
        <v>1</v>
      </c>
      <c r="Q3679" s="8">
        <f t="shared" si="288"/>
        <v>1.0290416666666666</v>
      </c>
      <c r="R3679" s="10">
        <f t="shared" si="289"/>
        <v>62.052763819095475</v>
      </c>
      <c r="S3679" t="s">
        <v>8271</v>
      </c>
      <c r="T3679" t="s">
        <v>8318</v>
      </c>
      <c r="U3679" t="s">
        <v>8319</v>
      </c>
    </row>
    <row r="3680" spans="1:21" ht="43.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s="6">
        <f t="shared" si="285"/>
        <v>42120.197893518511</v>
      </c>
      <c r="L3680" s="6">
        <f t="shared" si="286"/>
        <v>42155.197893518511</v>
      </c>
      <c r="M3680" s="15">
        <f t="shared" si="287"/>
        <v>2015</v>
      </c>
      <c r="N3680" t="b">
        <v>0</v>
      </c>
      <c r="O3680">
        <v>31</v>
      </c>
      <c r="P3680" t="b">
        <v>1</v>
      </c>
      <c r="Q3680" s="8">
        <f t="shared" si="288"/>
        <v>1.0249999999999999</v>
      </c>
      <c r="R3680" s="10">
        <f t="shared" si="289"/>
        <v>66.129032258064512</v>
      </c>
      <c r="S3680" t="s">
        <v>8271</v>
      </c>
      <c r="T3680" t="s">
        <v>8318</v>
      </c>
      <c r="U3680" t="s">
        <v>8319</v>
      </c>
    </row>
    <row r="3681" spans="1:21" ht="43.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s="6">
        <f t="shared" si="285"/>
        <v>41786.428020833329</v>
      </c>
      <c r="L3681" s="6">
        <f t="shared" si="286"/>
        <v>41820.874305555553</v>
      </c>
      <c r="M3681" s="15">
        <f t="shared" si="287"/>
        <v>2014</v>
      </c>
      <c r="N3681" t="b">
        <v>0</v>
      </c>
      <c r="O3681">
        <v>30</v>
      </c>
      <c r="P3681" t="b">
        <v>1</v>
      </c>
      <c r="Q3681" s="8">
        <f t="shared" si="288"/>
        <v>1.101</v>
      </c>
      <c r="R3681" s="10">
        <f t="shared" si="289"/>
        <v>73.400000000000006</v>
      </c>
      <c r="S3681" t="s">
        <v>8271</v>
      </c>
      <c r="T3681" t="s">
        <v>8318</v>
      </c>
      <c r="U3681" t="s">
        <v>8319</v>
      </c>
    </row>
    <row r="3682" spans="1:21" ht="43.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s="6">
        <f t="shared" si="285"/>
        <v>42627.120763888888</v>
      </c>
      <c r="L3682" s="6">
        <f t="shared" si="286"/>
        <v>42648.120763888888</v>
      </c>
      <c r="M3682" s="15">
        <f t="shared" si="287"/>
        <v>2016</v>
      </c>
      <c r="N3682" t="b">
        <v>0</v>
      </c>
      <c r="O3682">
        <v>34</v>
      </c>
      <c r="P3682" t="b">
        <v>1</v>
      </c>
      <c r="Q3682" s="8">
        <f t="shared" si="288"/>
        <v>1.1276666666666666</v>
      </c>
      <c r="R3682" s="10">
        <f t="shared" si="289"/>
        <v>99.5</v>
      </c>
      <c r="S3682" t="s">
        <v>8271</v>
      </c>
      <c r="T3682" t="s">
        <v>8318</v>
      </c>
      <c r="U3682" t="s">
        <v>8319</v>
      </c>
    </row>
    <row r="3683" spans="1:21" ht="58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s="6">
        <f t="shared" si="285"/>
        <v>42374.318171296291</v>
      </c>
      <c r="L3683" s="6">
        <f t="shared" si="286"/>
        <v>42384.318171296291</v>
      </c>
      <c r="M3683" s="15">
        <f t="shared" si="287"/>
        <v>2016</v>
      </c>
      <c r="N3683" t="b">
        <v>0</v>
      </c>
      <c r="O3683">
        <v>18</v>
      </c>
      <c r="P3683" t="b">
        <v>1</v>
      </c>
      <c r="Q3683" s="8">
        <f t="shared" si="288"/>
        <v>1.119</v>
      </c>
      <c r="R3683" s="10">
        <f t="shared" si="289"/>
        <v>62.166666666666664</v>
      </c>
      <c r="S3683" t="s">
        <v>8271</v>
      </c>
      <c r="T3683" t="s">
        <v>8318</v>
      </c>
      <c r="U3683" t="s">
        <v>8319</v>
      </c>
    </row>
    <row r="3684" spans="1:21" ht="43.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s="6">
        <f t="shared" si="285"/>
        <v>41772.352060185185</v>
      </c>
      <c r="L3684" s="6">
        <f t="shared" si="286"/>
        <v>41805.957638888889</v>
      </c>
      <c r="M3684" s="15">
        <f t="shared" si="287"/>
        <v>2014</v>
      </c>
      <c r="N3684" t="b">
        <v>0</v>
      </c>
      <c r="O3684">
        <v>67</v>
      </c>
      <c r="P3684" t="b">
        <v>1</v>
      </c>
      <c r="Q3684" s="8">
        <f t="shared" si="288"/>
        <v>1.3919999999999999</v>
      </c>
      <c r="R3684" s="10">
        <f t="shared" si="289"/>
        <v>62.328358208955223</v>
      </c>
      <c r="S3684" t="s">
        <v>8271</v>
      </c>
      <c r="T3684" t="s">
        <v>8318</v>
      </c>
      <c r="U3684" t="s">
        <v>8319</v>
      </c>
    </row>
    <row r="3685" spans="1:21" ht="43.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s="6">
        <f t="shared" si="285"/>
        <v>42632.783518518518</v>
      </c>
      <c r="L3685" s="6">
        <f t="shared" si="286"/>
        <v>42662.783518518518</v>
      </c>
      <c r="M3685" s="15">
        <f t="shared" si="287"/>
        <v>2016</v>
      </c>
      <c r="N3685" t="b">
        <v>0</v>
      </c>
      <c r="O3685">
        <v>66</v>
      </c>
      <c r="P3685" t="b">
        <v>1</v>
      </c>
      <c r="Q3685" s="8">
        <f t="shared" si="288"/>
        <v>1.1085714285714285</v>
      </c>
      <c r="R3685" s="10">
        <f t="shared" si="289"/>
        <v>58.787878787878789</v>
      </c>
      <c r="S3685" t="s">
        <v>8271</v>
      </c>
      <c r="T3685" t="s">
        <v>8318</v>
      </c>
      <c r="U3685" t="s">
        <v>8319</v>
      </c>
    </row>
    <row r="3686" spans="1:21" ht="43.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s="6">
        <f t="shared" si="285"/>
        <v>42218.84706018518</v>
      </c>
      <c r="L3686" s="6">
        <f t="shared" si="286"/>
        <v>42248.84706018518</v>
      </c>
      <c r="M3686" s="15">
        <f t="shared" si="287"/>
        <v>2015</v>
      </c>
      <c r="N3686" t="b">
        <v>0</v>
      </c>
      <c r="O3686">
        <v>23</v>
      </c>
      <c r="P3686" t="b">
        <v>1</v>
      </c>
      <c r="Q3686" s="8">
        <f t="shared" si="288"/>
        <v>1.3906666666666667</v>
      </c>
      <c r="R3686" s="10">
        <f t="shared" si="289"/>
        <v>45.347826086956523</v>
      </c>
      <c r="S3686" t="s">
        <v>8271</v>
      </c>
      <c r="T3686" t="s">
        <v>8318</v>
      </c>
      <c r="U3686" t="s">
        <v>8319</v>
      </c>
    </row>
    <row r="3687" spans="1:21" ht="43.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s="6">
        <f t="shared" si="285"/>
        <v>41753.259942129625</v>
      </c>
      <c r="L3687" s="6">
        <f t="shared" si="286"/>
        <v>41778.541666666664</v>
      </c>
      <c r="M3687" s="15">
        <f t="shared" si="287"/>
        <v>2014</v>
      </c>
      <c r="N3687" t="b">
        <v>0</v>
      </c>
      <c r="O3687">
        <v>126</v>
      </c>
      <c r="P3687" t="b">
        <v>1</v>
      </c>
      <c r="Q3687" s="8">
        <f t="shared" si="288"/>
        <v>1.0569999999999999</v>
      </c>
      <c r="R3687" s="10">
        <f t="shared" si="289"/>
        <v>41.944444444444443</v>
      </c>
      <c r="S3687" t="s">
        <v>8271</v>
      </c>
      <c r="T3687" t="s">
        <v>8318</v>
      </c>
      <c r="U3687" t="s">
        <v>8319</v>
      </c>
    </row>
    <row r="3688" spans="1:21" ht="43.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s="6">
        <f t="shared" si="285"/>
        <v>42230.329398148147</v>
      </c>
      <c r="L3688" s="6">
        <f t="shared" si="286"/>
        <v>42244.832638888889</v>
      </c>
      <c r="M3688" s="15">
        <f t="shared" si="287"/>
        <v>2015</v>
      </c>
      <c r="N3688" t="b">
        <v>0</v>
      </c>
      <c r="O3688">
        <v>6</v>
      </c>
      <c r="P3688" t="b">
        <v>1</v>
      </c>
      <c r="Q3688" s="8">
        <f t="shared" si="288"/>
        <v>1.0142857142857142</v>
      </c>
      <c r="R3688" s="10">
        <f t="shared" si="289"/>
        <v>59.166666666666664</v>
      </c>
      <c r="S3688" t="s">
        <v>8271</v>
      </c>
      <c r="T3688" t="s">
        <v>8318</v>
      </c>
      <c r="U3688" t="s">
        <v>8319</v>
      </c>
    </row>
    <row r="3689" spans="1:21" ht="58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s="6">
        <f t="shared" si="285"/>
        <v>41786.884895833333</v>
      </c>
      <c r="L3689" s="6">
        <f t="shared" si="286"/>
        <v>41816.884895833333</v>
      </c>
      <c r="M3689" s="15">
        <f t="shared" si="287"/>
        <v>2014</v>
      </c>
      <c r="N3689" t="b">
        <v>0</v>
      </c>
      <c r="O3689">
        <v>25</v>
      </c>
      <c r="P3689" t="b">
        <v>1</v>
      </c>
      <c r="Q3689" s="8">
        <f t="shared" si="288"/>
        <v>1.0024500000000001</v>
      </c>
      <c r="R3689" s="10">
        <f t="shared" si="289"/>
        <v>200.49</v>
      </c>
      <c r="S3689" t="s">
        <v>8271</v>
      </c>
      <c r="T3689" t="s">
        <v>8318</v>
      </c>
      <c r="U3689" t="s">
        <v>8319</v>
      </c>
    </row>
    <row r="3690" spans="1:21" ht="43.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s="6">
        <f t="shared" si="285"/>
        <v>41829.453749999993</v>
      </c>
      <c r="L3690" s="6">
        <f t="shared" si="286"/>
        <v>41859.453749999993</v>
      </c>
      <c r="M3690" s="15">
        <f t="shared" si="287"/>
        <v>2014</v>
      </c>
      <c r="N3690" t="b">
        <v>0</v>
      </c>
      <c r="O3690">
        <v>39</v>
      </c>
      <c r="P3690" t="b">
        <v>1</v>
      </c>
      <c r="Q3690" s="8">
        <f t="shared" si="288"/>
        <v>1.0916666666666666</v>
      </c>
      <c r="R3690" s="10">
        <f t="shared" si="289"/>
        <v>83.974358974358978</v>
      </c>
      <c r="S3690" t="s">
        <v>8271</v>
      </c>
      <c r="T3690" t="s">
        <v>8318</v>
      </c>
      <c r="U3690" t="s">
        <v>8319</v>
      </c>
    </row>
    <row r="3691" spans="1:21" ht="43.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s="6">
        <f t="shared" si="285"/>
        <v>42147.49350694444</v>
      </c>
      <c r="L3691" s="6">
        <f t="shared" si="286"/>
        <v>42176.600694444445</v>
      </c>
      <c r="M3691" s="15">
        <f t="shared" si="287"/>
        <v>2015</v>
      </c>
      <c r="N3691" t="b">
        <v>0</v>
      </c>
      <c r="O3691">
        <v>62</v>
      </c>
      <c r="P3691" t="b">
        <v>1</v>
      </c>
      <c r="Q3691" s="8">
        <f t="shared" si="288"/>
        <v>1.1833333333333333</v>
      </c>
      <c r="R3691" s="10">
        <f t="shared" si="289"/>
        <v>57.258064516129032</v>
      </c>
      <c r="S3691" t="s">
        <v>8271</v>
      </c>
      <c r="T3691" t="s">
        <v>8318</v>
      </c>
      <c r="U3691" t="s">
        <v>8319</v>
      </c>
    </row>
    <row r="3692" spans="1:21" ht="43.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s="6">
        <f t="shared" si="285"/>
        <v>41940.26484953703</v>
      </c>
      <c r="L3692" s="6">
        <f t="shared" si="286"/>
        <v>41970.306516203702</v>
      </c>
      <c r="M3692" s="15">
        <f t="shared" si="287"/>
        <v>2014</v>
      </c>
      <c r="N3692" t="b">
        <v>0</v>
      </c>
      <c r="O3692">
        <v>31</v>
      </c>
      <c r="P3692" t="b">
        <v>1</v>
      </c>
      <c r="Q3692" s="8">
        <f t="shared" si="288"/>
        <v>1.2</v>
      </c>
      <c r="R3692" s="10">
        <f t="shared" si="289"/>
        <v>58.064516129032256</v>
      </c>
      <c r="S3692" t="s">
        <v>8271</v>
      </c>
      <c r="T3692" t="s">
        <v>8318</v>
      </c>
      <c r="U3692" t="s">
        <v>8319</v>
      </c>
    </row>
    <row r="3693" spans="1:21" ht="29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s="6">
        <f t="shared" si="285"/>
        <v>42020.367233796293</v>
      </c>
      <c r="L3693" s="6">
        <f t="shared" si="286"/>
        <v>42064.874305555553</v>
      </c>
      <c r="M3693" s="15">
        <f t="shared" si="287"/>
        <v>2015</v>
      </c>
      <c r="N3693" t="b">
        <v>0</v>
      </c>
      <c r="O3693">
        <v>274</v>
      </c>
      <c r="P3693" t="b">
        <v>1</v>
      </c>
      <c r="Q3693" s="8">
        <f t="shared" si="288"/>
        <v>1.2796000000000001</v>
      </c>
      <c r="R3693" s="10">
        <f t="shared" si="289"/>
        <v>186.80291970802921</v>
      </c>
      <c r="S3693" t="s">
        <v>8271</v>
      </c>
      <c r="T3693" t="s">
        <v>8318</v>
      </c>
      <c r="U3693" t="s">
        <v>8319</v>
      </c>
    </row>
    <row r="3694" spans="1:21" ht="29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s="6">
        <f t="shared" si="285"/>
        <v>41891.631701388884</v>
      </c>
      <c r="L3694" s="6">
        <f t="shared" si="286"/>
        <v>41900.666666666664</v>
      </c>
      <c r="M3694" s="15">
        <f t="shared" si="287"/>
        <v>2014</v>
      </c>
      <c r="N3694" t="b">
        <v>0</v>
      </c>
      <c r="O3694">
        <v>17</v>
      </c>
      <c r="P3694" t="b">
        <v>1</v>
      </c>
      <c r="Q3694" s="8">
        <f t="shared" si="288"/>
        <v>1.26</v>
      </c>
      <c r="R3694" s="10">
        <f t="shared" si="289"/>
        <v>74.117647058823536</v>
      </c>
      <c r="S3694" t="s">
        <v>8271</v>
      </c>
      <c r="T3694" t="s">
        <v>8318</v>
      </c>
      <c r="U3694" t="s">
        <v>8319</v>
      </c>
    </row>
    <row r="3695" spans="1:21" ht="43.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s="6">
        <f t="shared" si="285"/>
        <v>42308.85797453703</v>
      </c>
      <c r="L3695" s="6">
        <f t="shared" si="286"/>
        <v>42338.604166666664</v>
      </c>
      <c r="M3695" s="15">
        <f t="shared" si="287"/>
        <v>2015</v>
      </c>
      <c r="N3695" t="b">
        <v>0</v>
      </c>
      <c r="O3695">
        <v>14</v>
      </c>
      <c r="P3695" t="b">
        <v>1</v>
      </c>
      <c r="Q3695" s="8">
        <f t="shared" si="288"/>
        <v>1.2912912912912913</v>
      </c>
      <c r="R3695" s="10">
        <f t="shared" si="289"/>
        <v>30.714285714285715</v>
      </c>
      <c r="S3695" t="s">
        <v>8271</v>
      </c>
      <c r="T3695" t="s">
        <v>8318</v>
      </c>
      <c r="U3695" t="s">
        <v>8319</v>
      </c>
    </row>
    <row r="3696" spans="1:21" ht="58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s="6">
        <f t="shared" si="285"/>
        <v>42489.800543981481</v>
      </c>
      <c r="L3696" s="6">
        <f t="shared" si="286"/>
        <v>42526.749999999993</v>
      </c>
      <c r="M3696" s="15">
        <f t="shared" si="287"/>
        <v>2016</v>
      </c>
      <c r="N3696" t="b">
        <v>0</v>
      </c>
      <c r="O3696">
        <v>60</v>
      </c>
      <c r="P3696" t="b">
        <v>1</v>
      </c>
      <c r="Q3696" s="8">
        <f t="shared" si="288"/>
        <v>1.0742857142857143</v>
      </c>
      <c r="R3696" s="10">
        <f t="shared" si="289"/>
        <v>62.666666666666664</v>
      </c>
      <c r="S3696" t="s">
        <v>8271</v>
      </c>
      <c r="T3696" t="s">
        <v>8318</v>
      </c>
      <c r="U3696" t="s">
        <v>8319</v>
      </c>
    </row>
    <row r="3697" spans="1:21" ht="58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s="6">
        <f t="shared" si="285"/>
        <v>41995.537152777775</v>
      </c>
      <c r="L3697" s="6">
        <f t="shared" si="286"/>
        <v>42015.537152777775</v>
      </c>
      <c r="M3697" s="15">
        <f t="shared" si="287"/>
        <v>2014</v>
      </c>
      <c r="N3697" t="b">
        <v>0</v>
      </c>
      <c r="O3697">
        <v>33</v>
      </c>
      <c r="P3697" t="b">
        <v>1</v>
      </c>
      <c r="Q3697" s="8">
        <f t="shared" si="288"/>
        <v>1.00125</v>
      </c>
      <c r="R3697" s="10">
        <f t="shared" si="289"/>
        <v>121.36363636363636</v>
      </c>
      <c r="S3697" t="s">
        <v>8271</v>
      </c>
      <c r="T3697" t="s">
        <v>8318</v>
      </c>
      <c r="U3697" t="s">
        <v>8319</v>
      </c>
    </row>
    <row r="3698" spans="1:21" ht="43.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s="6">
        <f t="shared" si="285"/>
        <v>41988.283749999995</v>
      </c>
      <c r="L3698" s="6">
        <f t="shared" si="286"/>
        <v>42048.283749999995</v>
      </c>
      <c r="M3698" s="15">
        <f t="shared" si="287"/>
        <v>2014</v>
      </c>
      <c r="N3698" t="b">
        <v>0</v>
      </c>
      <c r="O3698">
        <v>78</v>
      </c>
      <c r="P3698" t="b">
        <v>1</v>
      </c>
      <c r="Q3698" s="8">
        <f t="shared" si="288"/>
        <v>1.55</v>
      </c>
      <c r="R3698" s="10">
        <f t="shared" si="289"/>
        <v>39.743589743589745</v>
      </c>
      <c r="S3698" t="s">
        <v>8271</v>
      </c>
      <c r="T3698" t="s">
        <v>8318</v>
      </c>
      <c r="U3698" t="s">
        <v>8319</v>
      </c>
    </row>
    <row r="3699" spans="1:21" ht="43.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s="6">
        <f t="shared" si="285"/>
        <v>42479.1325</v>
      </c>
      <c r="L3699" s="6">
        <f t="shared" si="286"/>
        <v>42500.1325</v>
      </c>
      <c r="M3699" s="15">
        <f t="shared" si="287"/>
        <v>2016</v>
      </c>
      <c r="N3699" t="b">
        <v>0</v>
      </c>
      <c r="O3699">
        <v>30</v>
      </c>
      <c r="P3699" t="b">
        <v>1</v>
      </c>
      <c r="Q3699" s="8">
        <f t="shared" si="288"/>
        <v>1.08</v>
      </c>
      <c r="R3699" s="10">
        <f t="shared" si="289"/>
        <v>72</v>
      </c>
      <c r="S3699" t="s">
        <v>8271</v>
      </c>
      <c r="T3699" t="s">
        <v>8318</v>
      </c>
      <c r="U3699" t="s">
        <v>8319</v>
      </c>
    </row>
    <row r="3700" spans="1:21" ht="43.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s="6">
        <f t="shared" si="285"/>
        <v>42401.473229166666</v>
      </c>
      <c r="L3700" s="6">
        <f t="shared" si="286"/>
        <v>42431.473229166666</v>
      </c>
      <c r="M3700" s="15">
        <f t="shared" si="287"/>
        <v>2016</v>
      </c>
      <c r="N3700" t="b">
        <v>0</v>
      </c>
      <c r="O3700">
        <v>136</v>
      </c>
      <c r="P3700" t="b">
        <v>1</v>
      </c>
      <c r="Q3700" s="8">
        <f t="shared" si="288"/>
        <v>1.1052</v>
      </c>
      <c r="R3700" s="10">
        <f t="shared" si="289"/>
        <v>40.632352941176471</v>
      </c>
      <c r="S3700" t="s">
        <v>8271</v>
      </c>
      <c r="T3700" t="s">
        <v>8318</v>
      </c>
      <c r="U3700" t="s">
        <v>8319</v>
      </c>
    </row>
    <row r="3701" spans="1:21" ht="58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s="6">
        <f t="shared" si="285"/>
        <v>41897.268703703703</v>
      </c>
      <c r="L3701" s="6">
        <f t="shared" si="286"/>
        <v>41927.268703703703</v>
      </c>
      <c r="M3701" s="15">
        <f t="shared" si="287"/>
        <v>2014</v>
      </c>
      <c r="N3701" t="b">
        <v>0</v>
      </c>
      <c r="O3701">
        <v>40</v>
      </c>
      <c r="P3701" t="b">
        <v>1</v>
      </c>
      <c r="Q3701" s="8">
        <f t="shared" si="288"/>
        <v>1.008</v>
      </c>
      <c r="R3701" s="10">
        <f t="shared" si="289"/>
        <v>63</v>
      </c>
      <c r="S3701" t="s">
        <v>8271</v>
      </c>
      <c r="T3701" t="s">
        <v>8318</v>
      </c>
      <c r="U3701" t="s">
        <v>8319</v>
      </c>
    </row>
    <row r="3702" spans="1:21" ht="29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s="6">
        <f t="shared" si="285"/>
        <v>41882.25231481481</v>
      </c>
      <c r="L3702" s="6">
        <f t="shared" si="286"/>
        <v>41912.333333333328</v>
      </c>
      <c r="M3702" s="15">
        <f t="shared" si="287"/>
        <v>2014</v>
      </c>
      <c r="N3702" t="b">
        <v>0</v>
      </c>
      <c r="O3702">
        <v>18</v>
      </c>
      <c r="P3702" t="b">
        <v>1</v>
      </c>
      <c r="Q3702" s="8">
        <f t="shared" si="288"/>
        <v>1.212</v>
      </c>
      <c r="R3702" s="10">
        <f t="shared" si="289"/>
        <v>33.666666666666664</v>
      </c>
      <c r="S3702" t="s">
        <v>8271</v>
      </c>
      <c r="T3702" t="s">
        <v>8318</v>
      </c>
      <c r="U3702" t="s">
        <v>8319</v>
      </c>
    </row>
    <row r="3703" spans="1:21" ht="43.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s="6">
        <f t="shared" si="285"/>
        <v>42129.208252314813</v>
      </c>
      <c r="L3703" s="6">
        <f t="shared" si="286"/>
        <v>42159.208252314813</v>
      </c>
      <c r="M3703" s="15">
        <f t="shared" si="287"/>
        <v>2015</v>
      </c>
      <c r="N3703" t="b">
        <v>0</v>
      </c>
      <c r="O3703">
        <v>39</v>
      </c>
      <c r="P3703" t="b">
        <v>1</v>
      </c>
      <c r="Q3703" s="8">
        <f t="shared" si="288"/>
        <v>1.0033333333333334</v>
      </c>
      <c r="R3703" s="10">
        <f t="shared" si="289"/>
        <v>38.589743589743591</v>
      </c>
      <c r="S3703" t="s">
        <v>8271</v>
      </c>
      <c r="T3703" t="s">
        <v>8318</v>
      </c>
      <c r="U3703" t="s">
        <v>8319</v>
      </c>
    </row>
    <row r="3704" spans="1:21" ht="58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s="6">
        <f t="shared" si="285"/>
        <v>42524.204675925925</v>
      </c>
      <c r="L3704" s="6">
        <f t="shared" si="286"/>
        <v>42561.624305555553</v>
      </c>
      <c r="M3704" s="15">
        <f t="shared" si="287"/>
        <v>2016</v>
      </c>
      <c r="N3704" t="b">
        <v>0</v>
      </c>
      <c r="O3704">
        <v>21</v>
      </c>
      <c r="P3704" t="b">
        <v>1</v>
      </c>
      <c r="Q3704" s="8">
        <f t="shared" si="288"/>
        <v>1.0916666666666666</v>
      </c>
      <c r="R3704" s="10">
        <f t="shared" si="289"/>
        <v>155.95238095238096</v>
      </c>
      <c r="S3704" t="s">
        <v>8271</v>
      </c>
      <c r="T3704" t="s">
        <v>8318</v>
      </c>
      <c r="U3704" t="s">
        <v>8319</v>
      </c>
    </row>
    <row r="3705" spans="1:21" ht="43.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s="6">
        <f t="shared" si="285"/>
        <v>42556.171157407407</v>
      </c>
      <c r="L3705" s="6">
        <f t="shared" si="286"/>
        <v>42594.957638888889</v>
      </c>
      <c r="M3705" s="15">
        <f t="shared" si="287"/>
        <v>2016</v>
      </c>
      <c r="N3705" t="b">
        <v>0</v>
      </c>
      <c r="O3705">
        <v>30</v>
      </c>
      <c r="P3705" t="b">
        <v>1</v>
      </c>
      <c r="Q3705" s="8">
        <f t="shared" si="288"/>
        <v>1.2342857142857142</v>
      </c>
      <c r="R3705" s="10">
        <f t="shared" si="289"/>
        <v>43.2</v>
      </c>
      <c r="S3705" t="s">
        <v>8271</v>
      </c>
      <c r="T3705" t="s">
        <v>8318</v>
      </c>
      <c r="U3705" t="s">
        <v>8319</v>
      </c>
    </row>
    <row r="3706" spans="1:21" ht="43.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s="6">
        <f t="shared" si="285"/>
        <v>42461.356412037036</v>
      </c>
      <c r="L3706" s="6">
        <f t="shared" si="286"/>
        <v>42521.356412037036</v>
      </c>
      <c r="M3706" s="15">
        <f t="shared" si="287"/>
        <v>2016</v>
      </c>
      <c r="N3706" t="b">
        <v>0</v>
      </c>
      <c r="O3706">
        <v>27</v>
      </c>
      <c r="P3706" t="b">
        <v>1</v>
      </c>
      <c r="Q3706" s="8">
        <f t="shared" si="288"/>
        <v>1.3633666666666666</v>
      </c>
      <c r="R3706" s="10">
        <f t="shared" si="289"/>
        <v>15.148518518518518</v>
      </c>
      <c r="S3706" t="s">
        <v>8271</v>
      </c>
      <c r="T3706" t="s">
        <v>8318</v>
      </c>
      <c r="U3706" t="s">
        <v>8319</v>
      </c>
    </row>
    <row r="3707" spans="1:21" ht="43.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s="6">
        <f t="shared" si="285"/>
        <v>41792.209652777776</v>
      </c>
      <c r="L3707" s="6">
        <f t="shared" si="286"/>
        <v>41813.416666666664</v>
      </c>
      <c r="M3707" s="15">
        <f t="shared" si="287"/>
        <v>2014</v>
      </c>
      <c r="N3707" t="b">
        <v>0</v>
      </c>
      <c r="O3707">
        <v>35</v>
      </c>
      <c r="P3707" t="b">
        <v>1</v>
      </c>
      <c r="Q3707" s="8">
        <f t="shared" si="288"/>
        <v>1.0346657233816767</v>
      </c>
      <c r="R3707" s="10">
        <f t="shared" si="289"/>
        <v>83.571428571428569</v>
      </c>
      <c r="S3707" t="s">
        <v>8271</v>
      </c>
      <c r="T3707" t="s">
        <v>8318</v>
      </c>
      <c r="U3707" t="s">
        <v>8319</v>
      </c>
    </row>
    <row r="3708" spans="1:21" ht="43.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s="6">
        <f t="shared" si="285"/>
        <v>41879.580428240741</v>
      </c>
      <c r="L3708" s="6">
        <f t="shared" si="286"/>
        <v>41894.580428240741</v>
      </c>
      <c r="M3708" s="15">
        <f t="shared" si="287"/>
        <v>2014</v>
      </c>
      <c r="N3708" t="b">
        <v>0</v>
      </c>
      <c r="O3708">
        <v>13</v>
      </c>
      <c r="P3708" t="b">
        <v>1</v>
      </c>
      <c r="Q3708" s="8">
        <f t="shared" si="288"/>
        <v>1.2133333333333334</v>
      </c>
      <c r="R3708" s="10">
        <f t="shared" si="289"/>
        <v>140</v>
      </c>
      <c r="S3708" t="s">
        <v>8271</v>
      </c>
      <c r="T3708" t="s">
        <v>8318</v>
      </c>
      <c r="U3708" t="s">
        <v>8319</v>
      </c>
    </row>
    <row r="3709" spans="1:21" ht="43.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s="6">
        <f t="shared" si="285"/>
        <v>42551.715023148143</v>
      </c>
      <c r="L3709" s="6">
        <f t="shared" si="286"/>
        <v>42572.893055555549</v>
      </c>
      <c r="M3709" s="15">
        <f t="shared" si="287"/>
        <v>2016</v>
      </c>
      <c r="N3709" t="b">
        <v>0</v>
      </c>
      <c r="O3709">
        <v>23</v>
      </c>
      <c r="P3709" t="b">
        <v>1</v>
      </c>
      <c r="Q3709" s="8">
        <f t="shared" si="288"/>
        <v>1.86</v>
      </c>
      <c r="R3709" s="10">
        <f t="shared" si="289"/>
        <v>80.869565217391298</v>
      </c>
      <c r="S3709" t="s">
        <v>8271</v>
      </c>
      <c r="T3709" t="s">
        <v>8318</v>
      </c>
      <c r="U3709" t="s">
        <v>8319</v>
      </c>
    </row>
    <row r="3710" spans="1:21" ht="58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s="6">
        <f t="shared" si="285"/>
        <v>41809.808865740742</v>
      </c>
      <c r="L3710" s="6">
        <f t="shared" si="286"/>
        <v>41823.808865740742</v>
      </c>
      <c r="M3710" s="15">
        <f t="shared" si="287"/>
        <v>2014</v>
      </c>
      <c r="N3710" t="b">
        <v>0</v>
      </c>
      <c r="O3710">
        <v>39</v>
      </c>
      <c r="P3710" t="b">
        <v>1</v>
      </c>
      <c r="Q3710" s="8">
        <f t="shared" si="288"/>
        <v>3</v>
      </c>
      <c r="R3710" s="10">
        <f t="shared" si="289"/>
        <v>53.846153846153847</v>
      </c>
      <c r="S3710" t="s">
        <v>8271</v>
      </c>
      <c r="T3710" t="s">
        <v>8318</v>
      </c>
      <c r="U3710" t="s">
        <v>8319</v>
      </c>
    </row>
    <row r="3711" spans="1:21" ht="43.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s="6">
        <f t="shared" si="285"/>
        <v>41785.374374999999</v>
      </c>
      <c r="L3711" s="6">
        <f t="shared" si="286"/>
        <v>41815.374374999999</v>
      </c>
      <c r="M3711" s="15">
        <f t="shared" si="287"/>
        <v>2014</v>
      </c>
      <c r="N3711" t="b">
        <v>0</v>
      </c>
      <c r="O3711">
        <v>35</v>
      </c>
      <c r="P3711" t="b">
        <v>1</v>
      </c>
      <c r="Q3711" s="8">
        <f t="shared" si="288"/>
        <v>1.0825</v>
      </c>
      <c r="R3711" s="10">
        <f t="shared" si="289"/>
        <v>30.928571428571427</v>
      </c>
      <c r="S3711" t="s">
        <v>8271</v>
      </c>
      <c r="T3711" t="s">
        <v>8318</v>
      </c>
      <c r="U3711" t="s">
        <v>8319</v>
      </c>
    </row>
    <row r="3712" spans="1:21" ht="29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s="6">
        <f t="shared" si="285"/>
        <v>42072.242916666662</v>
      </c>
      <c r="L3712" s="6">
        <f t="shared" si="286"/>
        <v>42097.242916666662</v>
      </c>
      <c r="M3712" s="15">
        <f t="shared" si="287"/>
        <v>2015</v>
      </c>
      <c r="N3712" t="b">
        <v>0</v>
      </c>
      <c r="O3712">
        <v>27</v>
      </c>
      <c r="P3712" t="b">
        <v>1</v>
      </c>
      <c r="Q3712" s="8">
        <f t="shared" si="288"/>
        <v>1.4115384615384616</v>
      </c>
      <c r="R3712" s="10">
        <f t="shared" si="289"/>
        <v>67.962962962962962</v>
      </c>
      <c r="S3712" t="s">
        <v>8271</v>
      </c>
      <c r="T3712" t="s">
        <v>8318</v>
      </c>
      <c r="U3712" t="s">
        <v>8319</v>
      </c>
    </row>
    <row r="3713" spans="1:21" ht="29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s="6">
        <f t="shared" si="285"/>
        <v>41779.3908912037</v>
      </c>
      <c r="L3713" s="6">
        <f t="shared" si="286"/>
        <v>41805.333333333328</v>
      </c>
      <c r="M3713" s="15">
        <f t="shared" si="287"/>
        <v>2014</v>
      </c>
      <c r="N3713" t="b">
        <v>0</v>
      </c>
      <c r="O3713">
        <v>21</v>
      </c>
      <c r="P3713" t="b">
        <v>1</v>
      </c>
      <c r="Q3713" s="8">
        <f t="shared" si="288"/>
        <v>1.1399999999999999</v>
      </c>
      <c r="R3713" s="10">
        <f t="shared" si="289"/>
        <v>27.142857142857142</v>
      </c>
      <c r="S3713" t="s">
        <v>8271</v>
      </c>
      <c r="T3713" t="s">
        <v>8318</v>
      </c>
      <c r="U3713" t="s">
        <v>8319</v>
      </c>
    </row>
    <row r="3714" spans="1:21" ht="58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s="6">
        <f t="shared" si="285"/>
        <v>42133.838738425919</v>
      </c>
      <c r="L3714" s="6">
        <f t="shared" si="286"/>
        <v>42154.957638888889</v>
      </c>
      <c r="M3714" s="15">
        <f t="shared" si="287"/>
        <v>2015</v>
      </c>
      <c r="N3714" t="b">
        <v>0</v>
      </c>
      <c r="O3714">
        <v>104</v>
      </c>
      <c r="P3714" t="b">
        <v>1</v>
      </c>
      <c r="Q3714" s="8">
        <f t="shared" si="288"/>
        <v>1.5373333333333334</v>
      </c>
      <c r="R3714" s="10">
        <f t="shared" si="289"/>
        <v>110.86538461538461</v>
      </c>
      <c r="S3714" t="s">
        <v>8271</v>
      </c>
      <c r="T3714" t="s">
        <v>8318</v>
      </c>
      <c r="U3714" t="s">
        <v>8319</v>
      </c>
    </row>
    <row r="3715" spans="1:21" ht="43.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s="6">
        <f t="shared" ref="K3715:K3778" si="290">(J3715/86400)+25569+(-8/24)</f>
        <v>42505.404699074068</v>
      </c>
      <c r="L3715" s="6">
        <f t="shared" ref="L3715:L3778" si="291">(I3715/86400)+25569+(-8/24)</f>
        <v>42525.404699074068</v>
      </c>
      <c r="M3715" s="15">
        <f t="shared" ref="M3715:M3778" si="292">YEAR(K3715)</f>
        <v>2016</v>
      </c>
      <c r="N3715" t="b">
        <v>0</v>
      </c>
      <c r="O3715">
        <v>19</v>
      </c>
      <c r="P3715" t="b">
        <v>1</v>
      </c>
      <c r="Q3715" s="8">
        <f t="shared" ref="Q3715:Q3778" si="293">E3715/D3715</f>
        <v>1.0149999999999999</v>
      </c>
      <c r="R3715" s="10">
        <f t="shared" ref="R3715:R3778" si="294">IFERROR(E3715/O3715,0)</f>
        <v>106.84210526315789</v>
      </c>
      <c r="S3715" t="s">
        <v>8271</v>
      </c>
      <c r="T3715" t="s">
        <v>8318</v>
      </c>
      <c r="U3715" t="s">
        <v>8319</v>
      </c>
    </row>
    <row r="3716" spans="1:21" ht="43.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s="6">
        <f t="shared" si="290"/>
        <v>42118.222997685181</v>
      </c>
      <c r="L3716" s="6">
        <f t="shared" si="291"/>
        <v>42149.832638888889</v>
      </c>
      <c r="M3716" s="15">
        <f t="shared" si="292"/>
        <v>2015</v>
      </c>
      <c r="N3716" t="b">
        <v>0</v>
      </c>
      <c r="O3716">
        <v>97</v>
      </c>
      <c r="P3716" t="b">
        <v>1</v>
      </c>
      <c r="Q3716" s="8">
        <f t="shared" si="293"/>
        <v>1.0235000000000001</v>
      </c>
      <c r="R3716" s="10">
        <f t="shared" si="294"/>
        <v>105.51546391752578</v>
      </c>
      <c r="S3716" t="s">
        <v>8271</v>
      </c>
      <c r="T3716" t="s">
        <v>8318</v>
      </c>
      <c r="U3716" t="s">
        <v>8319</v>
      </c>
    </row>
    <row r="3717" spans="1:21" ht="43.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s="6">
        <f t="shared" si="290"/>
        <v>42036.662256944437</v>
      </c>
      <c r="L3717" s="6">
        <f t="shared" si="291"/>
        <v>42094.202777777777</v>
      </c>
      <c r="M3717" s="15">
        <f t="shared" si="292"/>
        <v>2015</v>
      </c>
      <c r="N3717" t="b">
        <v>0</v>
      </c>
      <c r="O3717">
        <v>27</v>
      </c>
      <c r="P3717" t="b">
        <v>1</v>
      </c>
      <c r="Q3717" s="8">
        <f t="shared" si="293"/>
        <v>1.0257142857142858</v>
      </c>
      <c r="R3717" s="10">
        <f t="shared" si="294"/>
        <v>132.96296296296296</v>
      </c>
      <c r="S3717" t="s">
        <v>8271</v>
      </c>
      <c r="T3717" t="s">
        <v>8318</v>
      </c>
      <c r="U3717" t="s">
        <v>8319</v>
      </c>
    </row>
    <row r="3718" spans="1:21" ht="43.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s="6">
        <f t="shared" si="290"/>
        <v>42360.554502314808</v>
      </c>
      <c r="L3718" s="6">
        <f t="shared" si="291"/>
        <v>42390.554502314808</v>
      </c>
      <c r="M3718" s="15">
        <f t="shared" si="292"/>
        <v>2015</v>
      </c>
      <c r="N3718" t="b">
        <v>0</v>
      </c>
      <c r="O3718">
        <v>24</v>
      </c>
      <c r="P3718" t="b">
        <v>1</v>
      </c>
      <c r="Q3718" s="8">
        <f t="shared" si="293"/>
        <v>1.5575000000000001</v>
      </c>
      <c r="R3718" s="10">
        <f t="shared" si="294"/>
        <v>51.916666666666664</v>
      </c>
      <c r="S3718" t="s">
        <v>8271</v>
      </c>
      <c r="T3718" t="s">
        <v>8318</v>
      </c>
      <c r="U3718" t="s">
        <v>8319</v>
      </c>
    </row>
    <row r="3719" spans="1:21" ht="43.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s="6">
        <f t="shared" si="290"/>
        <v>42102.532974537033</v>
      </c>
      <c r="L3719" s="6">
        <f t="shared" si="291"/>
        <v>42133.532974537033</v>
      </c>
      <c r="M3719" s="15">
        <f t="shared" si="292"/>
        <v>2015</v>
      </c>
      <c r="N3719" t="b">
        <v>0</v>
      </c>
      <c r="O3719">
        <v>13</v>
      </c>
      <c r="P3719" t="b">
        <v>1</v>
      </c>
      <c r="Q3719" s="8">
        <f t="shared" si="293"/>
        <v>1.0075000000000001</v>
      </c>
      <c r="R3719" s="10">
        <f t="shared" si="294"/>
        <v>310</v>
      </c>
      <c r="S3719" t="s">
        <v>8271</v>
      </c>
      <c r="T3719" t="s">
        <v>8318</v>
      </c>
      <c r="U3719" t="s">
        <v>8319</v>
      </c>
    </row>
    <row r="3720" spans="1:21" ht="43.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s="6">
        <f t="shared" si="290"/>
        <v>42032.382812499993</v>
      </c>
      <c r="L3720" s="6">
        <f t="shared" si="291"/>
        <v>42062.382812499993</v>
      </c>
      <c r="M3720" s="15">
        <f t="shared" si="292"/>
        <v>2015</v>
      </c>
      <c r="N3720" t="b">
        <v>0</v>
      </c>
      <c r="O3720">
        <v>46</v>
      </c>
      <c r="P3720" t="b">
        <v>1</v>
      </c>
      <c r="Q3720" s="8">
        <f t="shared" si="293"/>
        <v>2.3940000000000001</v>
      </c>
      <c r="R3720" s="10">
        <f t="shared" si="294"/>
        <v>26.021739130434781</v>
      </c>
      <c r="S3720" t="s">
        <v>8271</v>
      </c>
      <c r="T3720" t="s">
        <v>8318</v>
      </c>
      <c r="U3720" t="s">
        <v>8319</v>
      </c>
    </row>
    <row r="3721" spans="1:21" ht="29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s="6">
        <f t="shared" si="290"/>
        <v>42147.396597222221</v>
      </c>
      <c r="L3721" s="6">
        <f t="shared" si="291"/>
        <v>42177.396597222221</v>
      </c>
      <c r="M3721" s="15">
        <f t="shared" si="292"/>
        <v>2015</v>
      </c>
      <c r="N3721" t="b">
        <v>0</v>
      </c>
      <c r="O3721">
        <v>4</v>
      </c>
      <c r="P3721" t="b">
        <v>1</v>
      </c>
      <c r="Q3721" s="8">
        <f t="shared" si="293"/>
        <v>2.1</v>
      </c>
      <c r="R3721" s="10">
        <f t="shared" si="294"/>
        <v>105</v>
      </c>
      <c r="S3721" t="s">
        <v>8271</v>
      </c>
      <c r="T3721" t="s">
        <v>8318</v>
      </c>
      <c r="U3721" t="s">
        <v>8319</v>
      </c>
    </row>
    <row r="3722" spans="1:21" ht="29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s="6">
        <f t="shared" si="290"/>
        <v>42165.659791666665</v>
      </c>
      <c r="L3722" s="6">
        <f t="shared" si="291"/>
        <v>42187.659791666665</v>
      </c>
      <c r="M3722" s="15">
        <f t="shared" si="292"/>
        <v>2015</v>
      </c>
      <c r="N3722" t="b">
        <v>0</v>
      </c>
      <c r="O3722">
        <v>40</v>
      </c>
      <c r="P3722" t="b">
        <v>1</v>
      </c>
      <c r="Q3722" s="8">
        <f t="shared" si="293"/>
        <v>1.0451515151515152</v>
      </c>
      <c r="R3722" s="10">
        <f t="shared" si="294"/>
        <v>86.224999999999994</v>
      </c>
      <c r="S3722" t="s">
        <v>8271</v>
      </c>
      <c r="T3722" t="s">
        <v>8318</v>
      </c>
      <c r="U3722" t="s">
        <v>8319</v>
      </c>
    </row>
    <row r="3723" spans="1:21" ht="58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s="6">
        <f t="shared" si="290"/>
        <v>41927.602824074071</v>
      </c>
      <c r="L3723" s="6">
        <f t="shared" si="291"/>
        <v>41948.644490740735</v>
      </c>
      <c r="M3723" s="15">
        <f t="shared" si="292"/>
        <v>2014</v>
      </c>
      <c r="N3723" t="b">
        <v>0</v>
      </c>
      <c r="O3723">
        <v>44</v>
      </c>
      <c r="P3723" t="b">
        <v>1</v>
      </c>
      <c r="Q3723" s="8">
        <f t="shared" si="293"/>
        <v>1.008</v>
      </c>
      <c r="R3723" s="10">
        <f t="shared" si="294"/>
        <v>114.54545454545455</v>
      </c>
      <c r="S3723" t="s">
        <v>8271</v>
      </c>
      <c r="T3723" t="s">
        <v>8318</v>
      </c>
      <c r="U3723" t="s">
        <v>8319</v>
      </c>
    </row>
    <row r="3724" spans="1:21" ht="58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s="6">
        <f t="shared" si="290"/>
        <v>42381.338506944441</v>
      </c>
      <c r="L3724" s="6">
        <f t="shared" si="291"/>
        <v>42411.624305555553</v>
      </c>
      <c r="M3724" s="15">
        <f t="shared" si="292"/>
        <v>2016</v>
      </c>
      <c r="N3724" t="b">
        <v>0</v>
      </c>
      <c r="O3724">
        <v>35</v>
      </c>
      <c r="P3724" t="b">
        <v>1</v>
      </c>
      <c r="Q3724" s="8">
        <f t="shared" si="293"/>
        <v>1.1120000000000001</v>
      </c>
      <c r="R3724" s="10">
        <f t="shared" si="294"/>
        <v>47.657142857142858</v>
      </c>
      <c r="S3724" t="s">
        <v>8271</v>
      </c>
      <c r="T3724" t="s">
        <v>8318</v>
      </c>
      <c r="U3724" t="s">
        <v>8319</v>
      </c>
    </row>
    <row r="3725" spans="1:21" ht="29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s="6">
        <f t="shared" si="290"/>
        <v>41943.419699074067</v>
      </c>
      <c r="L3725" s="6">
        <f t="shared" si="291"/>
        <v>41973.461365740739</v>
      </c>
      <c r="M3725" s="15">
        <f t="shared" si="292"/>
        <v>2014</v>
      </c>
      <c r="N3725" t="b">
        <v>0</v>
      </c>
      <c r="O3725">
        <v>63</v>
      </c>
      <c r="P3725" t="b">
        <v>1</v>
      </c>
      <c r="Q3725" s="8">
        <f t="shared" si="293"/>
        <v>1.0204444444444445</v>
      </c>
      <c r="R3725" s="10">
        <f t="shared" si="294"/>
        <v>72.888888888888886</v>
      </c>
      <c r="S3725" t="s">
        <v>8271</v>
      </c>
      <c r="T3725" t="s">
        <v>8318</v>
      </c>
      <c r="U3725" t="s">
        <v>8319</v>
      </c>
    </row>
    <row r="3726" spans="1:21" ht="43.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s="6">
        <f t="shared" si="290"/>
        <v>42465.158101851848</v>
      </c>
      <c r="L3726" s="6">
        <f t="shared" si="291"/>
        <v>42494.624999999993</v>
      </c>
      <c r="M3726" s="15">
        <f t="shared" si="292"/>
        <v>2016</v>
      </c>
      <c r="N3726" t="b">
        <v>0</v>
      </c>
      <c r="O3726">
        <v>89</v>
      </c>
      <c r="P3726" t="b">
        <v>1</v>
      </c>
      <c r="Q3726" s="8">
        <f t="shared" si="293"/>
        <v>1.0254767441860466</v>
      </c>
      <c r="R3726" s="10">
        <f t="shared" si="294"/>
        <v>49.545505617977533</v>
      </c>
      <c r="S3726" t="s">
        <v>8271</v>
      </c>
      <c r="T3726" t="s">
        <v>8318</v>
      </c>
      <c r="U3726" t="s">
        <v>8319</v>
      </c>
    </row>
    <row r="3727" spans="1:21" ht="43.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s="6">
        <f t="shared" si="290"/>
        <v>42401.611886574072</v>
      </c>
      <c r="L3727" s="6">
        <f t="shared" si="291"/>
        <v>42418.562499999993</v>
      </c>
      <c r="M3727" s="15">
        <f t="shared" si="292"/>
        <v>2016</v>
      </c>
      <c r="N3727" t="b">
        <v>0</v>
      </c>
      <c r="O3727">
        <v>15</v>
      </c>
      <c r="P3727" t="b">
        <v>1</v>
      </c>
      <c r="Q3727" s="8">
        <f t="shared" si="293"/>
        <v>1.27</v>
      </c>
      <c r="R3727" s="10">
        <f t="shared" si="294"/>
        <v>25.4</v>
      </c>
      <c r="S3727" t="s">
        <v>8271</v>
      </c>
      <c r="T3727" t="s">
        <v>8318</v>
      </c>
      <c r="U3727" t="s">
        <v>8319</v>
      </c>
    </row>
    <row r="3728" spans="1:21" ht="43.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s="6">
        <f t="shared" si="290"/>
        <v>42461.807534722218</v>
      </c>
      <c r="L3728" s="6">
        <f t="shared" si="291"/>
        <v>42489.541666666664</v>
      </c>
      <c r="M3728" s="15">
        <f t="shared" si="292"/>
        <v>2016</v>
      </c>
      <c r="N3728" t="b">
        <v>0</v>
      </c>
      <c r="O3728">
        <v>46</v>
      </c>
      <c r="P3728" t="b">
        <v>1</v>
      </c>
      <c r="Q3728" s="8">
        <f t="shared" si="293"/>
        <v>3.3870588235294119</v>
      </c>
      <c r="R3728" s="10">
        <f t="shared" si="294"/>
        <v>62.586956521739133</v>
      </c>
      <c r="S3728" t="s">
        <v>8271</v>
      </c>
      <c r="T3728" t="s">
        <v>8318</v>
      </c>
      <c r="U3728" t="s">
        <v>8319</v>
      </c>
    </row>
    <row r="3729" spans="1:21" ht="43.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s="6">
        <f t="shared" si="290"/>
        <v>42632.014976851853</v>
      </c>
      <c r="L3729" s="6">
        <f t="shared" si="291"/>
        <v>42662.871527777774</v>
      </c>
      <c r="M3729" s="15">
        <f t="shared" si="292"/>
        <v>2016</v>
      </c>
      <c r="N3729" t="b">
        <v>0</v>
      </c>
      <c r="O3729">
        <v>33</v>
      </c>
      <c r="P3729" t="b">
        <v>1</v>
      </c>
      <c r="Q3729" s="8">
        <f t="shared" si="293"/>
        <v>1.0075000000000001</v>
      </c>
      <c r="R3729" s="10">
        <f t="shared" si="294"/>
        <v>61.060606060606062</v>
      </c>
      <c r="S3729" t="s">
        <v>8271</v>
      </c>
      <c r="T3729" t="s">
        <v>8318</v>
      </c>
      <c r="U3729" t="s">
        <v>8319</v>
      </c>
    </row>
    <row r="3730" spans="1:21" ht="43.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s="6">
        <f t="shared" si="290"/>
        <v>42204.837685185186</v>
      </c>
      <c r="L3730" s="6">
        <f t="shared" si="291"/>
        <v>42234.837685185186</v>
      </c>
      <c r="M3730" s="15">
        <f t="shared" si="292"/>
        <v>2015</v>
      </c>
      <c r="N3730" t="b">
        <v>0</v>
      </c>
      <c r="O3730">
        <v>31</v>
      </c>
      <c r="P3730" t="b">
        <v>0</v>
      </c>
      <c r="Q3730" s="8">
        <f t="shared" si="293"/>
        <v>9.3100000000000002E-2</v>
      </c>
      <c r="R3730" s="10">
        <f t="shared" si="294"/>
        <v>60.064516129032256</v>
      </c>
      <c r="S3730" t="s">
        <v>8271</v>
      </c>
      <c r="T3730" t="s">
        <v>8318</v>
      </c>
      <c r="U3730" t="s">
        <v>8319</v>
      </c>
    </row>
    <row r="3731" spans="1:21" ht="58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s="6">
        <f t="shared" si="290"/>
        <v>42040.871666666666</v>
      </c>
      <c r="L3731" s="6">
        <f t="shared" si="291"/>
        <v>42085.829999999994</v>
      </c>
      <c r="M3731" s="15">
        <f t="shared" si="292"/>
        <v>2015</v>
      </c>
      <c r="N3731" t="b">
        <v>0</v>
      </c>
      <c r="O3731">
        <v>5</v>
      </c>
      <c r="P3731" t="b">
        <v>0</v>
      </c>
      <c r="Q3731" s="8">
        <f t="shared" si="293"/>
        <v>7.2400000000000006E-2</v>
      </c>
      <c r="R3731" s="10">
        <f t="shared" si="294"/>
        <v>72.400000000000006</v>
      </c>
      <c r="S3731" t="s">
        <v>8271</v>
      </c>
      <c r="T3731" t="s">
        <v>8318</v>
      </c>
      <c r="U3731" t="s">
        <v>8319</v>
      </c>
    </row>
    <row r="3732" spans="1:21" ht="43.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s="6">
        <f t="shared" si="290"/>
        <v>42203.34443287037</v>
      </c>
      <c r="L3732" s="6">
        <f t="shared" si="291"/>
        <v>42233.34443287037</v>
      </c>
      <c r="M3732" s="15">
        <f t="shared" si="292"/>
        <v>2015</v>
      </c>
      <c r="N3732" t="b">
        <v>0</v>
      </c>
      <c r="O3732">
        <v>1</v>
      </c>
      <c r="P3732" t="b">
        <v>0</v>
      </c>
      <c r="Q3732" s="8">
        <f t="shared" si="293"/>
        <v>0.1</v>
      </c>
      <c r="R3732" s="10">
        <f t="shared" si="294"/>
        <v>100</v>
      </c>
      <c r="S3732" t="s">
        <v>8271</v>
      </c>
      <c r="T3732" t="s">
        <v>8318</v>
      </c>
      <c r="U3732" t="s">
        <v>8319</v>
      </c>
    </row>
    <row r="3733" spans="1:21" ht="43.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s="6">
        <f t="shared" si="290"/>
        <v>41983.419513888883</v>
      </c>
      <c r="L3733" s="6">
        <f t="shared" si="291"/>
        <v>42013.807638888888</v>
      </c>
      <c r="M3733" s="15">
        <f t="shared" si="292"/>
        <v>2014</v>
      </c>
      <c r="N3733" t="b">
        <v>0</v>
      </c>
      <c r="O3733">
        <v>12</v>
      </c>
      <c r="P3733" t="b">
        <v>0</v>
      </c>
      <c r="Q3733" s="8">
        <f t="shared" si="293"/>
        <v>0.11272727272727273</v>
      </c>
      <c r="R3733" s="10">
        <f t="shared" si="294"/>
        <v>51.666666666666664</v>
      </c>
      <c r="S3733" t="s">
        <v>8271</v>
      </c>
      <c r="T3733" t="s">
        <v>8318</v>
      </c>
      <c r="U3733" t="s">
        <v>8319</v>
      </c>
    </row>
    <row r="3734" spans="1:21" ht="43.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s="6">
        <f t="shared" si="290"/>
        <v>41968.344131944446</v>
      </c>
      <c r="L3734" s="6">
        <f t="shared" si="291"/>
        <v>42028.166666666664</v>
      </c>
      <c r="M3734" s="15">
        <f t="shared" si="292"/>
        <v>2014</v>
      </c>
      <c r="N3734" t="b">
        <v>0</v>
      </c>
      <c r="O3734">
        <v>4</v>
      </c>
      <c r="P3734" t="b">
        <v>0</v>
      </c>
      <c r="Q3734" s="8">
        <f t="shared" si="293"/>
        <v>0.15411764705882353</v>
      </c>
      <c r="R3734" s="10">
        <f t="shared" si="294"/>
        <v>32.75</v>
      </c>
      <c r="S3734" t="s">
        <v>8271</v>
      </c>
      <c r="T3734" t="s">
        <v>8318</v>
      </c>
      <c r="U3734" t="s">
        <v>8319</v>
      </c>
    </row>
    <row r="3735" spans="1:21" ht="43.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s="6">
        <f t="shared" si="290"/>
        <v>42102.691064814811</v>
      </c>
      <c r="L3735" s="6">
        <f t="shared" si="291"/>
        <v>42112.604166666664</v>
      </c>
      <c r="M3735" s="15">
        <f t="shared" si="292"/>
        <v>2015</v>
      </c>
      <c r="N3735" t="b">
        <v>0</v>
      </c>
      <c r="O3735">
        <v>0</v>
      </c>
      <c r="P3735" t="b">
        <v>0</v>
      </c>
      <c r="Q3735" s="8">
        <f t="shared" si="293"/>
        <v>0</v>
      </c>
      <c r="R3735" s="10">
        <f t="shared" si="294"/>
        <v>0</v>
      </c>
      <c r="S3735" t="s">
        <v>8271</v>
      </c>
      <c r="T3735" t="s">
        <v>8318</v>
      </c>
      <c r="U3735" t="s">
        <v>8319</v>
      </c>
    </row>
    <row r="3736" spans="1:21" ht="58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s="6">
        <f t="shared" si="290"/>
        <v>42089.568240740737</v>
      </c>
      <c r="L3736" s="6">
        <f t="shared" si="291"/>
        <v>42149.568240740737</v>
      </c>
      <c r="M3736" s="15">
        <f t="shared" si="292"/>
        <v>2015</v>
      </c>
      <c r="N3736" t="b">
        <v>0</v>
      </c>
      <c r="O3736">
        <v>7</v>
      </c>
      <c r="P3736" t="b">
        <v>0</v>
      </c>
      <c r="Q3736" s="8">
        <f t="shared" si="293"/>
        <v>0.28466666666666668</v>
      </c>
      <c r="R3736" s="10">
        <f t="shared" si="294"/>
        <v>61</v>
      </c>
      <c r="S3736" t="s">
        <v>8271</v>
      </c>
      <c r="T3736" t="s">
        <v>8318</v>
      </c>
      <c r="U3736" t="s">
        <v>8319</v>
      </c>
    </row>
    <row r="3737" spans="1:21" ht="29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s="6">
        <f t="shared" si="290"/>
        <v>42122.359826388885</v>
      </c>
      <c r="L3737" s="6">
        <f t="shared" si="291"/>
        <v>42152.359826388885</v>
      </c>
      <c r="M3737" s="15">
        <f t="shared" si="292"/>
        <v>2015</v>
      </c>
      <c r="N3737" t="b">
        <v>0</v>
      </c>
      <c r="O3737">
        <v>2</v>
      </c>
      <c r="P3737" t="b">
        <v>0</v>
      </c>
      <c r="Q3737" s="8">
        <f t="shared" si="293"/>
        <v>0.13333333333333333</v>
      </c>
      <c r="R3737" s="10">
        <f t="shared" si="294"/>
        <v>10</v>
      </c>
      <c r="S3737" t="s">
        <v>8271</v>
      </c>
      <c r="T3737" t="s">
        <v>8318</v>
      </c>
      <c r="U3737" t="s">
        <v>8319</v>
      </c>
    </row>
    <row r="3738" spans="1:21" ht="43.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s="6">
        <f t="shared" si="290"/>
        <v>42048.378391203696</v>
      </c>
      <c r="L3738" s="6">
        <f t="shared" si="291"/>
        <v>42086.416666666664</v>
      </c>
      <c r="M3738" s="15">
        <f t="shared" si="292"/>
        <v>2015</v>
      </c>
      <c r="N3738" t="b">
        <v>0</v>
      </c>
      <c r="O3738">
        <v>1</v>
      </c>
      <c r="P3738" t="b">
        <v>0</v>
      </c>
      <c r="Q3738" s="8">
        <f t="shared" si="293"/>
        <v>6.6666666666666671E-3</v>
      </c>
      <c r="R3738" s="10">
        <f t="shared" si="294"/>
        <v>10</v>
      </c>
      <c r="S3738" t="s">
        <v>8271</v>
      </c>
      <c r="T3738" t="s">
        <v>8318</v>
      </c>
      <c r="U3738" t="s">
        <v>8319</v>
      </c>
    </row>
    <row r="3739" spans="1:21" ht="43.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s="6">
        <f t="shared" si="290"/>
        <v>42297.357673611106</v>
      </c>
      <c r="L3739" s="6">
        <f t="shared" si="291"/>
        <v>42319.957638888889</v>
      </c>
      <c r="M3739" s="15">
        <f t="shared" si="292"/>
        <v>2015</v>
      </c>
      <c r="N3739" t="b">
        <v>0</v>
      </c>
      <c r="O3739">
        <v>4</v>
      </c>
      <c r="P3739" t="b">
        <v>0</v>
      </c>
      <c r="Q3739" s="8">
        <f t="shared" si="293"/>
        <v>0.21428571428571427</v>
      </c>
      <c r="R3739" s="10">
        <f t="shared" si="294"/>
        <v>37.5</v>
      </c>
      <c r="S3739" t="s">
        <v>8271</v>
      </c>
      <c r="T3739" t="s">
        <v>8318</v>
      </c>
      <c r="U3739" t="s">
        <v>8319</v>
      </c>
    </row>
    <row r="3740" spans="1:21" ht="43.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s="6">
        <f t="shared" si="290"/>
        <v>41813.605381944442</v>
      </c>
      <c r="L3740" s="6">
        <f t="shared" si="291"/>
        <v>41835.583333333328</v>
      </c>
      <c r="M3740" s="15">
        <f t="shared" si="292"/>
        <v>2014</v>
      </c>
      <c r="N3740" t="b">
        <v>0</v>
      </c>
      <c r="O3740">
        <v>6</v>
      </c>
      <c r="P3740" t="b">
        <v>0</v>
      </c>
      <c r="Q3740" s="8">
        <f t="shared" si="293"/>
        <v>0.18</v>
      </c>
      <c r="R3740" s="10">
        <f t="shared" si="294"/>
        <v>45</v>
      </c>
      <c r="S3740" t="s">
        <v>8271</v>
      </c>
      <c r="T3740" t="s">
        <v>8318</v>
      </c>
      <c r="U3740" t="s">
        <v>8319</v>
      </c>
    </row>
    <row r="3741" spans="1:21" ht="43.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s="6">
        <f t="shared" si="290"/>
        <v>42548.116527777776</v>
      </c>
      <c r="L3741" s="6">
        <f t="shared" si="291"/>
        <v>42568.116527777776</v>
      </c>
      <c r="M3741" s="15">
        <f t="shared" si="292"/>
        <v>2016</v>
      </c>
      <c r="N3741" t="b">
        <v>0</v>
      </c>
      <c r="O3741">
        <v>8</v>
      </c>
      <c r="P3741" t="b">
        <v>0</v>
      </c>
      <c r="Q3741" s="8">
        <f t="shared" si="293"/>
        <v>0.20125000000000001</v>
      </c>
      <c r="R3741" s="10">
        <f t="shared" si="294"/>
        <v>100.625</v>
      </c>
      <c r="S3741" t="s">
        <v>8271</v>
      </c>
      <c r="T3741" t="s">
        <v>8318</v>
      </c>
      <c r="U3741" t="s">
        <v>8319</v>
      </c>
    </row>
    <row r="3742" spans="1:21" ht="43.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s="6">
        <f t="shared" si="290"/>
        <v>41832.756423611107</v>
      </c>
      <c r="L3742" s="6">
        <f t="shared" si="291"/>
        <v>41862.745810185181</v>
      </c>
      <c r="M3742" s="15">
        <f t="shared" si="292"/>
        <v>2014</v>
      </c>
      <c r="N3742" t="b">
        <v>0</v>
      </c>
      <c r="O3742">
        <v>14</v>
      </c>
      <c r="P3742" t="b">
        <v>0</v>
      </c>
      <c r="Q3742" s="8">
        <f t="shared" si="293"/>
        <v>0.17899999999999999</v>
      </c>
      <c r="R3742" s="10">
        <f t="shared" si="294"/>
        <v>25.571428571428573</v>
      </c>
      <c r="S3742" t="s">
        <v>8271</v>
      </c>
      <c r="T3742" t="s">
        <v>8318</v>
      </c>
      <c r="U3742" t="s">
        <v>8319</v>
      </c>
    </row>
    <row r="3743" spans="1:21" ht="43.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s="6">
        <f t="shared" si="290"/>
        <v>42325.587384259255</v>
      </c>
      <c r="L3743" s="6">
        <f t="shared" si="291"/>
        <v>42355.587384259255</v>
      </c>
      <c r="M3743" s="15">
        <f t="shared" si="292"/>
        <v>2015</v>
      </c>
      <c r="N3743" t="b">
        <v>0</v>
      </c>
      <c r="O3743">
        <v>0</v>
      </c>
      <c r="P3743" t="b">
        <v>0</v>
      </c>
      <c r="Q3743" s="8">
        <f t="shared" si="293"/>
        <v>0</v>
      </c>
      <c r="R3743" s="10">
        <f t="shared" si="294"/>
        <v>0</v>
      </c>
      <c r="S3743" t="s">
        <v>8271</v>
      </c>
      <c r="T3743" t="s">
        <v>8318</v>
      </c>
      <c r="U3743" t="s">
        <v>8319</v>
      </c>
    </row>
    <row r="3744" spans="1:21" ht="43.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s="6">
        <f t="shared" si="290"/>
        <v>41857.881296296291</v>
      </c>
      <c r="L3744" s="6">
        <f t="shared" si="291"/>
        <v>41887.881296296291</v>
      </c>
      <c r="M3744" s="15">
        <f t="shared" si="292"/>
        <v>2014</v>
      </c>
      <c r="N3744" t="b">
        <v>0</v>
      </c>
      <c r="O3744">
        <v>4</v>
      </c>
      <c r="P3744" t="b">
        <v>0</v>
      </c>
      <c r="Q3744" s="8">
        <f t="shared" si="293"/>
        <v>0.02</v>
      </c>
      <c r="R3744" s="10">
        <f t="shared" si="294"/>
        <v>25</v>
      </c>
      <c r="S3744" t="s">
        <v>8271</v>
      </c>
      <c r="T3744" t="s">
        <v>8318</v>
      </c>
      <c r="U3744" t="s">
        <v>8319</v>
      </c>
    </row>
    <row r="3745" spans="1:21" ht="29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s="6">
        <f t="shared" si="290"/>
        <v>41793.376898148148</v>
      </c>
      <c r="L3745" s="6">
        <f t="shared" si="291"/>
        <v>41823.376898148148</v>
      </c>
      <c r="M3745" s="15">
        <f t="shared" si="292"/>
        <v>2014</v>
      </c>
      <c r="N3745" t="b">
        <v>0</v>
      </c>
      <c r="O3745">
        <v>0</v>
      </c>
      <c r="P3745" t="b">
        <v>0</v>
      </c>
      <c r="Q3745" s="8">
        <f t="shared" si="293"/>
        <v>0</v>
      </c>
      <c r="R3745" s="10">
        <f t="shared" si="294"/>
        <v>0</v>
      </c>
      <c r="S3745" t="s">
        <v>8271</v>
      </c>
      <c r="T3745" t="s">
        <v>8318</v>
      </c>
      <c r="U3745" t="s">
        <v>8319</v>
      </c>
    </row>
    <row r="3746" spans="1:21" ht="58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s="6">
        <f t="shared" si="290"/>
        <v>41793.480925925927</v>
      </c>
      <c r="L3746" s="6">
        <f t="shared" si="291"/>
        <v>41824.832638888889</v>
      </c>
      <c r="M3746" s="15">
        <f t="shared" si="292"/>
        <v>2014</v>
      </c>
      <c r="N3746" t="b">
        <v>0</v>
      </c>
      <c r="O3746">
        <v>0</v>
      </c>
      <c r="P3746" t="b">
        <v>0</v>
      </c>
      <c r="Q3746" s="8">
        <f t="shared" si="293"/>
        <v>0</v>
      </c>
      <c r="R3746" s="10">
        <f t="shared" si="294"/>
        <v>0</v>
      </c>
      <c r="S3746" t="s">
        <v>8271</v>
      </c>
      <c r="T3746" t="s">
        <v>8318</v>
      </c>
      <c r="U3746" t="s">
        <v>8319</v>
      </c>
    </row>
    <row r="3747" spans="1:21" ht="43.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s="6">
        <f t="shared" si="290"/>
        <v>41831.364606481475</v>
      </c>
      <c r="L3747" s="6">
        <f t="shared" si="291"/>
        <v>41861.364606481475</v>
      </c>
      <c r="M3747" s="15">
        <f t="shared" si="292"/>
        <v>2014</v>
      </c>
      <c r="N3747" t="b">
        <v>0</v>
      </c>
      <c r="O3747">
        <v>1</v>
      </c>
      <c r="P3747" t="b">
        <v>0</v>
      </c>
      <c r="Q3747" s="8">
        <f t="shared" si="293"/>
        <v>0.1</v>
      </c>
      <c r="R3747" s="10">
        <f t="shared" si="294"/>
        <v>10</v>
      </c>
      <c r="S3747" t="s">
        <v>8271</v>
      </c>
      <c r="T3747" t="s">
        <v>8318</v>
      </c>
      <c r="U3747" t="s">
        <v>8319</v>
      </c>
    </row>
    <row r="3748" spans="1:21" ht="29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s="6">
        <f t="shared" si="290"/>
        <v>42621.05600694444</v>
      </c>
      <c r="L3748" s="6">
        <f t="shared" si="291"/>
        <v>42651.05600694444</v>
      </c>
      <c r="M3748" s="15">
        <f t="shared" si="292"/>
        <v>2016</v>
      </c>
      <c r="N3748" t="b">
        <v>0</v>
      </c>
      <c r="O3748">
        <v>1</v>
      </c>
      <c r="P3748" t="b">
        <v>0</v>
      </c>
      <c r="Q3748" s="8">
        <f t="shared" si="293"/>
        <v>2.3764705882352941E-2</v>
      </c>
      <c r="R3748" s="10">
        <f t="shared" si="294"/>
        <v>202</v>
      </c>
      <c r="S3748" t="s">
        <v>8271</v>
      </c>
      <c r="T3748" t="s">
        <v>8318</v>
      </c>
      <c r="U3748" t="s">
        <v>8319</v>
      </c>
    </row>
    <row r="3749" spans="1:21" ht="29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s="6">
        <f t="shared" si="290"/>
        <v>42163.966388888883</v>
      </c>
      <c r="L3749" s="6">
        <f t="shared" si="291"/>
        <v>42190.624305555553</v>
      </c>
      <c r="M3749" s="15">
        <f t="shared" si="292"/>
        <v>2015</v>
      </c>
      <c r="N3749" t="b">
        <v>0</v>
      </c>
      <c r="O3749">
        <v>1</v>
      </c>
      <c r="P3749" t="b">
        <v>0</v>
      </c>
      <c r="Q3749" s="8">
        <f t="shared" si="293"/>
        <v>0.01</v>
      </c>
      <c r="R3749" s="10">
        <f t="shared" si="294"/>
        <v>25</v>
      </c>
      <c r="S3749" t="s">
        <v>8271</v>
      </c>
      <c r="T3749" t="s">
        <v>8318</v>
      </c>
      <c r="U3749" t="s">
        <v>8319</v>
      </c>
    </row>
    <row r="3750" spans="1:21" ht="43.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s="6">
        <f t="shared" si="290"/>
        <v>42395.373101851852</v>
      </c>
      <c r="L3750" s="6">
        <f t="shared" si="291"/>
        <v>42415.915972222218</v>
      </c>
      <c r="M3750" s="15">
        <f t="shared" si="292"/>
        <v>2016</v>
      </c>
      <c r="N3750" t="b">
        <v>0</v>
      </c>
      <c r="O3750">
        <v>52</v>
      </c>
      <c r="P3750" t="b">
        <v>1</v>
      </c>
      <c r="Q3750" s="8">
        <f t="shared" si="293"/>
        <v>1.0351999999999999</v>
      </c>
      <c r="R3750" s="10">
        <f t="shared" si="294"/>
        <v>99.538461538461533</v>
      </c>
      <c r="S3750" t="s">
        <v>8305</v>
      </c>
      <c r="T3750" t="s">
        <v>8318</v>
      </c>
      <c r="U3750" t="s">
        <v>8360</v>
      </c>
    </row>
    <row r="3751" spans="1:21" ht="43.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s="6">
        <f t="shared" si="290"/>
        <v>42457.793842592589</v>
      </c>
      <c r="L3751" s="6">
        <f t="shared" si="291"/>
        <v>42488.832638888889</v>
      </c>
      <c r="M3751" s="15">
        <f t="shared" si="292"/>
        <v>2016</v>
      </c>
      <c r="N3751" t="b">
        <v>0</v>
      </c>
      <c r="O3751">
        <v>7</v>
      </c>
      <c r="P3751" t="b">
        <v>1</v>
      </c>
      <c r="Q3751" s="8">
        <f t="shared" si="293"/>
        <v>1.05</v>
      </c>
      <c r="R3751" s="10">
        <f t="shared" si="294"/>
        <v>75</v>
      </c>
      <c r="S3751" t="s">
        <v>8305</v>
      </c>
      <c r="T3751" t="s">
        <v>8318</v>
      </c>
      <c r="U3751" t="s">
        <v>8360</v>
      </c>
    </row>
    <row r="3752" spans="1:21" ht="87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s="6">
        <f t="shared" si="290"/>
        <v>42016.648240740738</v>
      </c>
      <c r="L3752" s="6">
        <f t="shared" si="291"/>
        <v>42044.999305555553</v>
      </c>
      <c r="M3752" s="15">
        <f t="shared" si="292"/>
        <v>2015</v>
      </c>
      <c r="N3752" t="b">
        <v>0</v>
      </c>
      <c r="O3752">
        <v>28</v>
      </c>
      <c r="P3752" t="b">
        <v>1</v>
      </c>
      <c r="Q3752" s="8">
        <f t="shared" si="293"/>
        <v>1.0044999999999999</v>
      </c>
      <c r="R3752" s="10">
        <f t="shared" si="294"/>
        <v>215.25</v>
      </c>
      <c r="S3752" t="s">
        <v>8305</v>
      </c>
      <c r="T3752" t="s">
        <v>8318</v>
      </c>
      <c r="U3752" t="s">
        <v>8360</v>
      </c>
    </row>
    <row r="3753" spans="1:21" ht="43.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s="6">
        <f t="shared" si="290"/>
        <v>42402.702233796292</v>
      </c>
      <c r="L3753" s="6">
        <f t="shared" si="291"/>
        <v>42462.660567129627</v>
      </c>
      <c r="M3753" s="15">
        <f t="shared" si="292"/>
        <v>2016</v>
      </c>
      <c r="N3753" t="b">
        <v>0</v>
      </c>
      <c r="O3753">
        <v>11</v>
      </c>
      <c r="P3753" t="b">
        <v>1</v>
      </c>
      <c r="Q3753" s="8">
        <f t="shared" si="293"/>
        <v>1.3260000000000001</v>
      </c>
      <c r="R3753" s="10">
        <f t="shared" si="294"/>
        <v>120.54545454545455</v>
      </c>
      <c r="S3753" t="s">
        <v>8305</v>
      </c>
      <c r="T3753" t="s">
        <v>8318</v>
      </c>
      <c r="U3753" t="s">
        <v>8360</v>
      </c>
    </row>
    <row r="3754" spans="1:21" ht="58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s="6">
        <f t="shared" si="290"/>
        <v>42619.469155092585</v>
      </c>
      <c r="L3754" s="6">
        <f t="shared" si="291"/>
        <v>42659.541666666664</v>
      </c>
      <c r="M3754" s="15">
        <f t="shared" si="292"/>
        <v>2016</v>
      </c>
      <c r="N3754" t="b">
        <v>0</v>
      </c>
      <c r="O3754">
        <v>15</v>
      </c>
      <c r="P3754" t="b">
        <v>1</v>
      </c>
      <c r="Q3754" s="8">
        <f t="shared" si="293"/>
        <v>1.1299999999999999</v>
      </c>
      <c r="R3754" s="10">
        <f t="shared" si="294"/>
        <v>37.666666666666664</v>
      </c>
      <c r="S3754" t="s">
        <v>8305</v>
      </c>
      <c r="T3754" t="s">
        <v>8318</v>
      </c>
      <c r="U3754" t="s">
        <v>8360</v>
      </c>
    </row>
    <row r="3755" spans="1:21" ht="43.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s="6">
        <f t="shared" si="290"/>
        <v>42128.490740740737</v>
      </c>
      <c r="L3755" s="6">
        <f t="shared" si="291"/>
        <v>42157.666666666664</v>
      </c>
      <c r="M3755" s="15">
        <f t="shared" si="292"/>
        <v>2015</v>
      </c>
      <c r="N3755" t="b">
        <v>0</v>
      </c>
      <c r="O3755">
        <v>30</v>
      </c>
      <c r="P3755" t="b">
        <v>1</v>
      </c>
      <c r="Q3755" s="8">
        <f t="shared" si="293"/>
        <v>1.0334000000000001</v>
      </c>
      <c r="R3755" s="10">
        <f t="shared" si="294"/>
        <v>172.23333333333332</v>
      </c>
      <c r="S3755" t="s">
        <v>8305</v>
      </c>
      <c r="T3755" t="s">
        <v>8318</v>
      </c>
      <c r="U3755" t="s">
        <v>8360</v>
      </c>
    </row>
    <row r="3756" spans="1:21" ht="43.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s="6">
        <f t="shared" si="290"/>
        <v>41808.54788194444</v>
      </c>
      <c r="L3756" s="6">
        <f t="shared" si="291"/>
        <v>41845.874305555553</v>
      </c>
      <c r="M3756" s="15">
        <f t="shared" si="292"/>
        <v>2014</v>
      </c>
      <c r="N3756" t="b">
        <v>0</v>
      </c>
      <c r="O3756">
        <v>27</v>
      </c>
      <c r="P3756" t="b">
        <v>1</v>
      </c>
      <c r="Q3756" s="8">
        <f t="shared" si="293"/>
        <v>1.2</v>
      </c>
      <c r="R3756" s="10">
        <f t="shared" si="294"/>
        <v>111.11111111111111</v>
      </c>
      <c r="S3756" t="s">
        <v>8305</v>
      </c>
      <c r="T3756" t="s">
        <v>8318</v>
      </c>
      <c r="U3756" t="s">
        <v>8360</v>
      </c>
    </row>
    <row r="3757" spans="1:21" ht="43.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s="6">
        <f t="shared" si="290"/>
        <v>42445.533645833326</v>
      </c>
      <c r="L3757" s="6">
        <f t="shared" si="291"/>
        <v>42475.533645833326</v>
      </c>
      <c r="M3757" s="15">
        <f t="shared" si="292"/>
        <v>2016</v>
      </c>
      <c r="N3757" t="b">
        <v>0</v>
      </c>
      <c r="O3757">
        <v>28</v>
      </c>
      <c r="P3757" t="b">
        <v>1</v>
      </c>
      <c r="Q3757" s="8">
        <f t="shared" si="293"/>
        <v>1.2963636363636364</v>
      </c>
      <c r="R3757" s="10">
        <f t="shared" si="294"/>
        <v>25.464285714285715</v>
      </c>
      <c r="S3757" t="s">
        <v>8305</v>
      </c>
      <c r="T3757" t="s">
        <v>8318</v>
      </c>
      <c r="U3757" t="s">
        <v>8360</v>
      </c>
    </row>
    <row r="3758" spans="1:21" ht="43.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s="6">
        <f t="shared" si="290"/>
        <v>41771.481458333328</v>
      </c>
      <c r="L3758" s="6">
        <f t="shared" si="291"/>
        <v>41801.481458333328</v>
      </c>
      <c r="M3758" s="15">
        <f t="shared" si="292"/>
        <v>2014</v>
      </c>
      <c r="N3758" t="b">
        <v>0</v>
      </c>
      <c r="O3758">
        <v>17</v>
      </c>
      <c r="P3758" t="b">
        <v>1</v>
      </c>
      <c r="Q3758" s="8">
        <f t="shared" si="293"/>
        <v>1.0111111111111111</v>
      </c>
      <c r="R3758" s="10">
        <f t="shared" si="294"/>
        <v>267.64705882352939</v>
      </c>
      <c r="S3758" t="s">
        <v>8305</v>
      </c>
      <c r="T3758" t="s">
        <v>8318</v>
      </c>
      <c r="U3758" t="s">
        <v>8360</v>
      </c>
    </row>
    <row r="3759" spans="1:21" ht="43.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s="6">
        <f t="shared" si="290"/>
        <v>41954.517534722218</v>
      </c>
      <c r="L3759" s="6">
        <f t="shared" si="291"/>
        <v>41974.517534722218</v>
      </c>
      <c r="M3759" s="15">
        <f t="shared" si="292"/>
        <v>2014</v>
      </c>
      <c r="N3759" t="b">
        <v>0</v>
      </c>
      <c r="O3759">
        <v>50</v>
      </c>
      <c r="P3759" t="b">
        <v>1</v>
      </c>
      <c r="Q3759" s="8">
        <f t="shared" si="293"/>
        <v>1.0851428571428572</v>
      </c>
      <c r="R3759" s="10">
        <f t="shared" si="294"/>
        <v>75.959999999999994</v>
      </c>
      <c r="S3759" t="s">
        <v>8305</v>
      </c>
      <c r="T3759" t="s">
        <v>8318</v>
      </c>
      <c r="U3759" t="s">
        <v>8360</v>
      </c>
    </row>
    <row r="3760" spans="1:21" ht="29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s="6">
        <f t="shared" si="290"/>
        <v>41747.138171296298</v>
      </c>
      <c r="L3760" s="6">
        <f t="shared" si="291"/>
        <v>41777.875</v>
      </c>
      <c r="M3760" s="15">
        <f t="shared" si="292"/>
        <v>2014</v>
      </c>
      <c r="N3760" t="b">
        <v>0</v>
      </c>
      <c r="O3760">
        <v>26</v>
      </c>
      <c r="P3760" t="b">
        <v>1</v>
      </c>
      <c r="Q3760" s="8">
        <f t="shared" si="293"/>
        <v>1.0233333333333334</v>
      </c>
      <c r="R3760" s="10">
        <f t="shared" si="294"/>
        <v>59.03846153846154</v>
      </c>
      <c r="S3760" t="s">
        <v>8305</v>
      </c>
      <c r="T3760" t="s">
        <v>8318</v>
      </c>
      <c r="U3760" t="s">
        <v>8360</v>
      </c>
    </row>
    <row r="3761" spans="1:21" ht="29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s="6">
        <f t="shared" si="290"/>
        <v>42181.774918981479</v>
      </c>
      <c r="L3761" s="6">
        <f t="shared" si="291"/>
        <v>42241.774918981479</v>
      </c>
      <c r="M3761" s="15">
        <f t="shared" si="292"/>
        <v>2015</v>
      </c>
      <c r="N3761" t="b">
        <v>0</v>
      </c>
      <c r="O3761">
        <v>88</v>
      </c>
      <c r="P3761" t="b">
        <v>1</v>
      </c>
      <c r="Q3761" s="8">
        <f t="shared" si="293"/>
        <v>1.1024425000000002</v>
      </c>
      <c r="R3761" s="10">
        <f t="shared" si="294"/>
        <v>50.111022727272733</v>
      </c>
      <c r="S3761" t="s">
        <v>8305</v>
      </c>
      <c r="T3761" t="s">
        <v>8318</v>
      </c>
      <c r="U3761" t="s">
        <v>8360</v>
      </c>
    </row>
    <row r="3762" spans="1:21" ht="43.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s="6">
        <f t="shared" si="290"/>
        <v>41739.191967592589</v>
      </c>
      <c r="L3762" s="6">
        <f t="shared" si="291"/>
        <v>41764.191967592589</v>
      </c>
      <c r="M3762" s="15">
        <f t="shared" si="292"/>
        <v>2014</v>
      </c>
      <c r="N3762" t="b">
        <v>0</v>
      </c>
      <c r="O3762">
        <v>91</v>
      </c>
      <c r="P3762" t="b">
        <v>1</v>
      </c>
      <c r="Q3762" s="8">
        <f t="shared" si="293"/>
        <v>1.010154</v>
      </c>
      <c r="R3762" s="10">
        <f t="shared" si="294"/>
        <v>55.502967032967035</v>
      </c>
      <c r="S3762" t="s">
        <v>8305</v>
      </c>
      <c r="T3762" t="s">
        <v>8318</v>
      </c>
      <c r="U3762" t="s">
        <v>8360</v>
      </c>
    </row>
    <row r="3763" spans="1:21" ht="58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s="6">
        <f t="shared" si="290"/>
        <v>42173.133530092593</v>
      </c>
      <c r="L3763" s="6">
        <f t="shared" si="291"/>
        <v>42226.624999999993</v>
      </c>
      <c r="M3763" s="15">
        <f t="shared" si="292"/>
        <v>2015</v>
      </c>
      <c r="N3763" t="b">
        <v>0</v>
      </c>
      <c r="O3763">
        <v>3</v>
      </c>
      <c r="P3763" t="b">
        <v>1</v>
      </c>
      <c r="Q3763" s="8">
        <f t="shared" si="293"/>
        <v>1</v>
      </c>
      <c r="R3763" s="10">
        <f t="shared" si="294"/>
        <v>166.66666666666666</v>
      </c>
      <c r="S3763" t="s">
        <v>8305</v>
      </c>
      <c r="T3763" t="s">
        <v>8318</v>
      </c>
      <c r="U3763" t="s">
        <v>8360</v>
      </c>
    </row>
    <row r="3764" spans="1:21" ht="43.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s="6">
        <f t="shared" si="290"/>
        <v>42193.480196759258</v>
      </c>
      <c r="L3764" s="6">
        <f t="shared" si="291"/>
        <v>42218.480196759258</v>
      </c>
      <c r="M3764" s="15">
        <f t="shared" si="292"/>
        <v>2015</v>
      </c>
      <c r="N3764" t="b">
        <v>0</v>
      </c>
      <c r="O3764">
        <v>28</v>
      </c>
      <c r="P3764" t="b">
        <v>1</v>
      </c>
      <c r="Q3764" s="8">
        <f t="shared" si="293"/>
        <v>1.0624</v>
      </c>
      <c r="R3764" s="10">
        <f t="shared" si="294"/>
        <v>47.428571428571431</v>
      </c>
      <c r="S3764" t="s">
        <v>8305</v>
      </c>
      <c r="T3764" t="s">
        <v>8318</v>
      </c>
      <c r="U3764" t="s">
        <v>8360</v>
      </c>
    </row>
    <row r="3765" spans="1:21" ht="29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s="6">
        <f t="shared" si="290"/>
        <v>42065.416967592588</v>
      </c>
      <c r="L3765" s="6">
        <f t="shared" si="291"/>
        <v>42095.375300925924</v>
      </c>
      <c r="M3765" s="15">
        <f t="shared" si="292"/>
        <v>2015</v>
      </c>
      <c r="N3765" t="b">
        <v>0</v>
      </c>
      <c r="O3765">
        <v>77</v>
      </c>
      <c r="P3765" t="b">
        <v>1</v>
      </c>
      <c r="Q3765" s="8">
        <f t="shared" si="293"/>
        <v>1</v>
      </c>
      <c r="R3765" s="10">
        <f t="shared" si="294"/>
        <v>64.935064935064929</v>
      </c>
      <c r="S3765" t="s">
        <v>8305</v>
      </c>
      <c r="T3765" t="s">
        <v>8318</v>
      </c>
      <c r="U3765" t="s">
        <v>8360</v>
      </c>
    </row>
    <row r="3766" spans="1:21" ht="43.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s="6">
        <f t="shared" si="290"/>
        <v>42499.509629629632</v>
      </c>
      <c r="L3766" s="6">
        <f t="shared" si="291"/>
        <v>42518.691666666666</v>
      </c>
      <c r="M3766" s="15">
        <f t="shared" si="292"/>
        <v>2016</v>
      </c>
      <c r="N3766" t="b">
        <v>0</v>
      </c>
      <c r="O3766">
        <v>27</v>
      </c>
      <c r="P3766" t="b">
        <v>1</v>
      </c>
      <c r="Q3766" s="8">
        <f t="shared" si="293"/>
        <v>1</v>
      </c>
      <c r="R3766" s="10">
        <f t="shared" si="294"/>
        <v>55.555555555555557</v>
      </c>
      <c r="S3766" t="s">
        <v>8305</v>
      </c>
      <c r="T3766" t="s">
        <v>8318</v>
      </c>
      <c r="U3766" t="s">
        <v>8360</v>
      </c>
    </row>
    <row r="3767" spans="1:21" ht="43.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s="6">
        <f t="shared" si="290"/>
        <v>41820.443078703705</v>
      </c>
      <c r="L3767" s="6">
        <f t="shared" si="291"/>
        <v>41850.443078703705</v>
      </c>
      <c r="M3767" s="15">
        <f t="shared" si="292"/>
        <v>2014</v>
      </c>
      <c r="N3767" t="b">
        <v>0</v>
      </c>
      <c r="O3767">
        <v>107</v>
      </c>
      <c r="P3767" t="b">
        <v>1</v>
      </c>
      <c r="Q3767" s="8">
        <f t="shared" si="293"/>
        <v>1.1345714285714286</v>
      </c>
      <c r="R3767" s="10">
        <f t="shared" si="294"/>
        <v>74.224299065420567</v>
      </c>
      <c r="S3767" t="s">
        <v>8305</v>
      </c>
      <c r="T3767" t="s">
        <v>8318</v>
      </c>
      <c r="U3767" t="s">
        <v>8360</v>
      </c>
    </row>
    <row r="3768" spans="1:21" ht="43.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s="6">
        <f t="shared" si="290"/>
        <v>41787.833854166667</v>
      </c>
      <c r="L3768" s="6">
        <f t="shared" si="291"/>
        <v>41822.833854166667</v>
      </c>
      <c r="M3768" s="15">
        <f t="shared" si="292"/>
        <v>2014</v>
      </c>
      <c r="N3768" t="b">
        <v>0</v>
      </c>
      <c r="O3768">
        <v>96</v>
      </c>
      <c r="P3768" t="b">
        <v>1</v>
      </c>
      <c r="Q3768" s="8">
        <f t="shared" si="293"/>
        <v>1.0265010000000001</v>
      </c>
      <c r="R3768" s="10">
        <f t="shared" si="294"/>
        <v>106.9271875</v>
      </c>
      <c r="S3768" t="s">
        <v>8305</v>
      </c>
      <c r="T3768" t="s">
        <v>8318</v>
      </c>
      <c r="U3768" t="s">
        <v>8360</v>
      </c>
    </row>
    <row r="3769" spans="1:21" ht="43.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s="6">
        <f t="shared" si="290"/>
        <v>42049.686307870368</v>
      </c>
      <c r="L3769" s="6">
        <f t="shared" si="291"/>
        <v>42063.874305555553</v>
      </c>
      <c r="M3769" s="15">
        <f t="shared" si="292"/>
        <v>2015</v>
      </c>
      <c r="N3769" t="b">
        <v>0</v>
      </c>
      <c r="O3769">
        <v>56</v>
      </c>
      <c r="P3769" t="b">
        <v>1</v>
      </c>
      <c r="Q3769" s="8">
        <f t="shared" si="293"/>
        <v>1.1675</v>
      </c>
      <c r="R3769" s="10">
        <f t="shared" si="294"/>
        <v>41.696428571428569</v>
      </c>
      <c r="S3769" t="s">
        <v>8305</v>
      </c>
      <c r="T3769" t="s">
        <v>8318</v>
      </c>
      <c r="U3769" t="s">
        <v>8360</v>
      </c>
    </row>
    <row r="3770" spans="1:21" ht="43.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s="6">
        <f t="shared" si="290"/>
        <v>41772.394560185181</v>
      </c>
      <c r="L3770" s="6">
        <f t="shared" si="291"/>
        <v>41802.394560185181</v>
      </c>
      <c r="M3770" s="15">
        <f t="shared" si="292"/>
        <v>2014</v>
      </c>
      <c r="N3770" t="b">
        <v>0</v>
      </c>
      <c r="O3770">
        <v>58</v>
      </c>
      <c r="P3770" t="b">
        <v>1</v>
      </c>
      <c r="Q3770" s="8">
        <f t="shared" si="293"/>
        <v>1.0765274999999999</v>
      </c>
      <c r="R3770" s="10">
        <f t="shared" si="294"/>
        <v>74.243275862068955</v>
      </c>
      <c r="S3770" t="s">
        <v>8305</v>
      </c>
      <c r="T3770" t="s">
        <v>8318</v>
      </c>
      <c r="U3770" t="s">
        <v>8360</v>
      </c>
    </row>
    <row r="3771" spans="1:21" ht="43.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s="6">
        <f t="shared" si="290"/>
        <v>42445.264803240738</v>
      </c>
      <c r="L3771" s="6">
        <f t="shared" si="291"/>
        <v>42475.264803240738</v>
      </c>
      <c r="M3771" s="15">
        <f t="shared" si="292"/>
        <v>2016</v>
      </c>
      <c r="N3771" t="b">
        <v>0</v>
      </c>
      <c r="O3771">
        <v>15</v>
      </c>
      <c r="P3771" t="b">
        <v>1</v>
      </c>
      <c r="Q3771" s="8">
        <f t="shared" si="293"/>
        <v>1</v>
      </c>
      <c r="R3771" s="10">
        <f t="shared" si="294"/>
        <v>73.333333333333329</v>
      </c>
      <c r="S3771" t="s">
        <v>8305</v>
      </c>
      <c r="T3771" t="s">
        <v>8318</v>
      </c>
      <c r="U3771" t="s">
        <v>8360</v>
      </c>
    </row>
    <row r="3772" spans="1:21" ht="43.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s="6">
        <f t="shared" si="290"/>
        <v>42138.597337962965</v>
      </c>
      <c r="L3772" s="6">
        <f t="shared" si="291"/>
        <v>42168.597337962965</v>
      </c>
      <c r="M3772" s="15">
        <f t="shared" si="292"/>
        <v>2015</v>
      </c>
      <c r="N3772" t="b">
        <v>0</v>
      </c>
      <c r="O3772">
        <v>20</v>
      </c>
      <c r="P3772" t="b">
        <v>1</v>
      </c>
      <c r="Q3772" s="8">
        <f t="shared" si="293"/>
        <v>1</v>
      </c>
      <c r="R3772" s="10">
        <f t="shared" si="294"/>
        <v>100</v>
      </c>
      <c r="S3772" t="s">
        <v>8305</v>
      </c>
      <c r="T3772" t="s">
        <v>8318</v>
      </c>
      <c r="U3772" t="s">
        <v>8360</v>
      </c>
    </row>
    <row r="3773" spans="1:21" ht="29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s="6">
        <f t="shared" si="290"/>
        <v>42493.52375</v>
      </c>
      <c r="L3773" s="6">
        <f t="shared" si="291"/>
        <v>42507.666666666664</v>
      </c>
      <c r="M3773" s="15">
        <f t="shared" si="292"/>
        <v>2016</v>
      </c>
      <c r="N3773" t="b">
        <v>0</v>
      </c>
      <c r="O3773">
        <v>38</v>
      </c>
      <c r="P3773" t="b">
        <v>1</v>
      </c>
      <c r="Q3773" s="8">
        <f t="shared" si="293"/>
        <v>1.46</v>
      </c>
      <c r="R3773" s="10">
        <f t="shared" si="294"/>
        <v>38.421052631578945</v>
      </c>
      <c r="S3773" t="s">
        <v>8305</v>
      </c>
      <c r="T3773" t="s">
        <v>8318</v>
      </c>
      <c r="U3773" t="s">
        <v>8360</v>
      </c>
    </row>
    <row r="3774" spans="1:21" ht="43.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s="6">
        <f t="shared" si="290"/>
        <v>42682.283634259256</v>
      </c>
      <c r="L3774" s="6">
        <f t="shared" si="291"/>
        <v>42702.916666666664</v>
      </c>
      <c r="M3774" s="15">
        <f t="shared" si="292"/>
        <v>2016</v>
      </c>
      <c r="N3774" t="b">
        <v>0</v>
      </c>
      <c r="O3774">
        <v>33</v>
      </c>
      <c r="P3774" t="b">
        <v>1</v>
      </c>
      <c r="Q3774" s="8">
        <f t="shared" si="293"/>
        <v>1.1020000000000001</v>
      </c>
      <c r="R3774" s="10">
        <f t="shared" si="294"/>
        <v>166.96969696969697</v>
      </c>
      <c r="S3774" t="s">
        <v>8305</v>
      </c>
      <c r="T3774" t="s">
        <v>8318</v>
      </c>
      <c r="U3774" t="s">
        <v>8360</v>
      </c>
    </row>
    <row r="3775" spans="1:21" ht="29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s="6">
        <f t="shared" si="290"/>
        <v>42655.671840277777</v>
      </c>
      <c r="L3775" s="6">
        <f t="shared" si="291"/>
        <v>42688.755555555552</v>
      </c>
      <c r="M3775" s="15">
        <f t="shared" si="292"/>
        <v>2016</v>
      </c>
      <c r="N3775" t="b">
        <v>0</v>
      </c>
      <c r="O3775">
        <v>57</v>
      </c>
      <c r="P3775" t="b">
        <v>1</v>
      </c>
      <c r="Q3775" s="8">
        <f t="shared" si="293"/>
        <v>1.0820000000000001</v>
      </c>
      <c r="R3775" s="10">
        <f t="shared" si="294"/>
        <v>94.912280701754383</v>
      </c>
      <c r="S3775" t="s">
        <v>8305</v>
      </c>
      <c r="T3775" t="s">
        <v>8318</v>
      </c>
      <c r="U3775" t="s">
        <v>8360</v>
      </c>
    </row>
    <row r="3776" spans="1:21" ht="58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s="6">
        <f t="shared" si="290"/>
        <v>42087.458969907406</v>
      </c>
      <c r="L3776" s="6">
        <f t="shared" si="291"/>
        <v>42103.458969907406</v>
      </c>
      <c r="M3776" s="15">
        <f t="shared" si="292"/>
        <v>2015</v>
      </c>
      <c r="N3776" t="b">
        <v>0</v>
      </c>
      <c r="O3776">
        <v>25</v>
      </c>
      <c r="P3776" t="b">
        <v>1</v>
      </c>
      <c r="Q3776" s="8">
        <f t="shared" si="293"/>
        <v>1</v>
      </c>
      <c r="R3776" s="10">
        <f t="shared" si="294"/>
        <v>100</v>
      </c>
      <c r="S3776" t="s">
        <v>8305</v>
      </c>
      <c r="T3776" t="s">
        <v>8318</v>
      </c>
      <c r="U3776" t="s">
        <v>8360</v>
      </c>
    </row>
    <row r="3777" spans="1:21" ht="43.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s="6">
        <f t="shared" si="290"/>
        <v>42075.609293981477</v>
      </c>
      <c r="L3777" s="6">
        <f t="shared" si="291"/>
        <v>42102.833333333336</v>
      </c>
      <c r="M3777" s="15">
        <f t="shared" si="292"/>
        <v>2015</v>
      </c>
      <c r="N3777" t="b">
        <v>0</v>
      </c>
      <c r="O3777">
        <v>14</v>
      </c>
      <c r="P3777" t="b">
        <v>1</v>
      </c>
      <c r="Q3777" s="8">
        <f t="shared" si="293"/>
        <v>1.0024999999999999</v>
      </c>
      <c r="R3777" s="10">
        <f t="shared" si="294"/>
        <v>143.21428571428572</v>
      </c>
      <c r="S3777" t="s">
        <v>8305</v>
      </c>
      <c r="T3777" t="s">
        <v>8318</v>
      </c>
      <c r="U3777" t="s">
        <v>8360</v>
      </c>
    </row>
    <row r="3778" spans="1:21" ht="58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s="6">
        <f t="shared" si="290"/>
        <v>41814.034467592588</v>
      </c>
      <c r="L3778" s="6">
        <f t="shared" si="291"/>
        <v>41851.708333333328</v>
      </c>
      <c r="M3778" s="15">
        <f t="shared" si="292"/>
        <v>2014</v>
      </c>
      <c r="N3778" t="b">
        <v>0</v>
      </c>
      <c r="O3778">
        <v>94</v>
      </c>
      <c r="P3778" t="b">
        <v>1</v>
      </c>
      <c r="Q3778" s="8">
        <f t="shared" si="293"/>
        <v>1.0671250000000001</v>
      </c>
      <c r="R3778" s="10">
        <f t="shared" si="294"/>
        <v>90.819148936170208</v>
      </c>
      <c r="S3778" t="s">
        <v>8305</v>
      </c>
      <c r="T3778" t="s">
        <v>8318</v>
      </c>
      <c r="U3778" t="s">
        <v>8360</v>
      </c>
    </row>
    <row r="3779" spans="1:21" ht="43.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s="6">
        <f t="shared" ref="K3779:K3842" si="295">(J3779/86400)+25569+(-8/24)</f>
        <v>41886.778020833335</v>
      </c>
      <c r="L3779" s="6">
        <f t="shared" ref="L3779:L3842" si="296">(I3779/86400)+25569+(-8/24)</f>
        <v>41908.833333333328</v>
      </c>
      <c r="M3779" s="15">
        <f t="shared" ref="M3779:M3842" si="297">YEAR(K3779)</f>
        <v>2014</v>
      </c>
      <c r="N3779" t="b">
        <v>0</v>
      </c>
      <c r="O3779">
        <v>59</v>
      </c>
      <c r="P3779" t="b">
        <v>1</v>
      </c>
      <c r="Q3779" s="8">
        <f t="shared" ref="Q3779:Q3842" si="298">E3779/D3779</f>
        <v>1.4319999999999999</v>
      </c>
      <c r="R3779" s="10">
        <f t="shared" ref="R3779:R3842" si="299">IFERROR(E3779/O3779,0)</f>
        <v>48.542372881355931</v>
      </c>
      <c r="S3779" t="s">
        <v>8305</v>
      </c>
      <c r="T3779" t="s">
        <v>8318</v>
      </c>
      <c r="U3779" t="s">
        <v>8360</v>
      </c>
    </row>
    <row r="3780" spans="1:21" ht="29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s="6">
        <f t="shared" si="295"/>
        <v>41989.485879629625</v>
      </c>
      <c r="L3780" s="6">
        <f t="shared" si="296"/>
        <v>42049.485879629625</v>
      </c>
      <c r="M3780" s="15">
        <f t="shared" si="297"/>
        <v>2014</v>
      </c>
      <c r="N3780" t="b">
        <v>0</v>
      </c>
      <c r="O3780">
        <v>36</v>
      </c>
      <c r="P3780" t="b">
        <v>1</v>
      </c>
      <c r="Q3780" s="8">
        <f t="shared" si="298"/>
        <v>1.0504166666666668</v>
      </c>
      <c r="R3780" s="10">
        <f t="shared" si="299"/>
        <v>70.027777777777771</v>
      </c>
      <c r="S3780" t="s">
        <v>8305</v>
      </c>
      <c r="T3780" t="s">
        <v>8318</v>
      </c>
      <c r="U3780" t="s">
        <v>8360</v>
      </c>
    </row>
    <row r="3781" spans="1:21" ht="29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s="6">
        <f t="shared" si="295"/>
        <v>42425.402083333327</v>
      </c>
      <c r="L3781" s="6">
        <f t="shared" si="296"/>
        <v>42455.360416666663</v>
      </c>
      <c r="M3781" s="15">
        <f t="shared" si="297"/>
        <v>2016</v>
      </c>
      <c r="N3781" t="b">
        <v>0</v>
      </c>
      <c r="O3781">
        <v>115</v>
      </c>
      <c r="P3781" t="b">
        <v>1</v>
      </c>
      <c r="Q3781" s="8">
        <f t="shared" si="298"/>
        <v>1.0398000000000001</v>
      </c>
      <c r="R3781" s="10">
        <f t="shared" si="299"/>
        <v>135.62608695652173</v>
      </c>
      <c r="S3781" t="s">
        <v>8305</v>
      </c>
      <c r="T3781" t="s">
        <v>8318</v>
      </c>
      <c r="U3781" t="s">
        <v>8360</v>
      </c>
    </row>
    <row r="3782" spans="1:21" ht="43.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s="6">
        <f t="shared" si="295"/>
        <v>42165.886400462965</v>
      </c>
      <c r="L3782" s="6">
        <f t="shared" si="296"/>
        <v>42198.504166666666</v>
      </c>
      <c r="M3782" s="15">
        <f t="shared" si="297"/>
        <v>2015</v>
      </c>
      <c r="N3782" t="b">
        <v>0</v>
      </c>
      <c r="O3782">
        <v>30</v>
      </c>
      <c r="P3782" t="b">
        <v>1</v>
      </c>
      <c r="Q3782" s="8">
        <f t="shared" si="298"/>
        <v>1.2</v>
      </c>
      <c r="R3782" s="10">
        <f t="shared" si="299"/>
        <v>100</v>
      </c>
      <c r="S3782" t="s">
        <v>8305</v>
      </c>
      <c r="T3782" t="s">
        <v>8318</v>
      </c>
      <c r="U3782" t="s">
        <v>8360</v>
      </c>
    </row>
    <row r="3783" spans="1:21" ht="58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s="6">
        <f t="shared" si="295"/>
        <v>41865.549594907403</v>
      </c>
      <c r="L3783" s="6">
        <f t="shared" si="296"/>
        <v>41890.549594907403</v>
      </c>
      <c r="M3783" s="15">
        <f t="shared" si="297"/>
        <v>2014</v>
      </c>
      <c r="N3783" t="b">
        <v>0</v>
      </c>
      <c r="O3783">
        <v>52</v>
      </c>
      <c r="P3783" t="b">
        <v>1</v>
      </c>
      <c r="Q3783" s="8">
        <f t="shared" si="298"/>
        <v>1.0966666666666667</v>
      </c>
      <c r="R3783" s="10">
        <f t="shared" si="299"/>
        <v>94.90384615384616</v>
      </c>
      <c r="S3783" t="s">
        <v>8305</v>
      </c>
      <c r="T3783" t="s">
        <v>8318</v>
      </c>
      <c r="U3783" t="s">
        <v>8360</v>
      </c>
    </row>
    <row r="3784" spans="1:21" ht="43.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s="6">
        <f t="shared" si="295"/>
        <v>42546.528900462959</v>
      </c>
      <c r="L3784" s="6">
        <f t="shared" si="296"/>
        <v>42575.624999999993</v>
      </c>
      <c r="M3784" s="15">
        <f t="shared" si="297"/>
        <v>2016</v>
      </c>
      <c r="N3784" t="b">
        <v>0</v>
      </c>
      <c r="O3784">
        <v>27</v>
      </c>
      <c r="P3784" t="b">
        <v>1</v>
      </c>
      <c r="Q3784" s="8">
        <f t="shared" si="298"/>
        <v>1.0175000000000001</v>
      </c>
      <c r="R3784" s="10">
        <f t="shared" si="299"/>
        <v>75.370370370370367</v>
      </c>
      <c r="S3784" t="s">
        <v>8305</v>
      </c>
      <c r="T3784" t="s">
        <v>8318</v>
      </c>
      <c r="U3784" t="s">
        <v>8360</v>
      </c>
    </row>
    <row r="3785" spans="1:21" ht="43.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s="6">
        <f t="shared" si="295"/>
        <v>42419.806944444441</v>
      </c>
      <c r="L3785" s="6">
        <f t="shared" si="296"/>
        <v>42444.333333333336</v>
      </c>
      <c r="M3785" s="15">
        <f t="shared" si="297"/>
        <v>2016</v>
      </c>
      <c r="N3785" t="b">
        <v>0</v>
      </c>
      <c r="O3785">
        <v>24</v>
      </c>
      <c r="P3785" t="b">
        <v>1</v>
      </c>
      <c r="Q3785" s="8">
        <f t="shared" si="298"/>
        <v>1.2891666666666666</v>
      </c>
      <c r="R3785" s="10">
        <f t="shared" si="299"/>
        <v>64.458333333333329</v>
      </c>
      <c r="S3785" t="s">
        <v>8305</v>
      </c>
      <c r="T3785" t="s">
        <v>8318</v>
      </c>
      <c r="U3785" t="s">
        <v>8360</v>
      </c>
    </row>
    <row r="3786" spans="1:21" ht="43.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s="6">
        <f t="shared" si="295"/>
        <v>42531.647361111107</v>
      </c>
      <c r="L3786" s="6">
        <f t="shared" si="296"/>
        <v>42561.647361111107</v>
      </c>
      <c r="M3786" s="15">
        <f t="shared" si="297"/>
        <v>2016</v>
      </c>
      <c r="N3786" t="b">
        <v>0</v>
      </c>
      <c r="O3786">
        <v>10</v>
      </c>
      <c r="P3786" t="b">
        <v>1</v>
      </c>
      <c r="Q3786" s="8">
        <f t="shared" si="298"/>
        <v>1.1499999999999999</v>
      </c>
      <c r="R3786" s="10">
        <f t="shared" si="299"/>
        <v>115</v>
      </c>
      <c r="S3786" t="s">
        <v>8305</v>
      </c>
      <c r="T3786" t="s">
        <v>8318</v>
      </c>
      <c r="U3786" t="s">
        <v>8360</v>
      </c>
    </row>
    <row r="3787" spans="1:21" ht="43.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s="6">
        <f t="shared" si="295"/>
        <v>42548.305196759255</v>
      </c>
      <c r="L3787" s="6">
        <f t="shared" si="296"/>
        <v>42584.085416666661</v>
      </c>
      <c r="M3787" s="15">
        <f t="shared" si="297"/>
        <v>2016</v>
      </c>
      <c r="N3787" t="b">
        <v>0</v>
      </c>
      <c r="O3787">
        <v>30</v>
      </c>
      <c r="P3787" t="b">
        <v>1</v>
      </c>
      <c r="Q3787" s="8">
        <f t="shared" si="298"/>
        <v>1.5075000000000001</v>
      </c>
      <c r="R3787" s="10">
        <f t="shared" si="299"/>
        <v>100.5</v>
      </c>
      <c r="S3787" t="s">
        <v>8305</v>
      </c>
      <c r="T3787" t="s">
        <v>8318</v>
      </c>
      <c r="U3787" t="s">
        <v>8360</v>
      </c>
    </row>
    <row r="3788" spans="1:21" ht="43.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s="6">
        <f t="shared" si="295"/>
        <v>42486.704571759255</v>
      </c>
      <c r="L3788" s="6">
        <f t="shared" si="296"/>
        <v>42516.704571759255</v>
      </c>
      <c r="M3788" s="15">
        <f t="shared" si="297"/>
        <v>2016</v>
      </c>
      <c r="N3788" t="b">
        <v>0</v>
      </c>
      <c r="O3788">
        <v>71</v>
      </c>
      <c r="P3788" t="b">
        <v>1</v>
      </c>
      <c r="Q3788" s="8">
        <f t="shared" si="298"/>
        <v>1.1096666666666666</v>
      </c>
      <c r="R3788" s="10">
        <f t="shared" si="299"/>
        <v>93.774647887323937</v>
      </c>
      <c r="S3788" t="s">
        <v>8305</v>
      </c>
      <c r="T3788" t="s">
        <v>8318</v>
      </c>
      <c r="U3788" t="s">
        <v>8360</v>
      </c>
    </row>
    <row r="3789" spans="1:21" ht="43.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s="6">
        <f t="shared" si="295"/>
        <v>42167.201458333329</v>
      </c>
      <c r="L3789" s="6">
        <f t="shared" si="296"/>
        <v>42195.832638888889</v>
      </c>
      <c r="M3789" s="15">
        <f t="shared" si="297"/>
        <v>2015</v>
      </c>
      <c r="N3789" t="b">
        <v>0</v>
      </c>
      <c r="O3789">
        <v>10</v>
      </c>
      <c r="P3789" t="b">
        <v>1</v>
      </c>
      <c r="Q3789" s="8">
        <f t="shared" si="298"/>
        <v>1.0028571428571429</v>
      </c>
      <c r="R3789" s="10">
        <f t="shared" si="299"/>
        <v>35.1</v>
      </c>
      <c r="S3789" t="s">
        <v>8305</v>
      </c>
      <c r="T3789" t="s">
        <v>8318</v>
      </c>
      <c r="U3789" t="s">
        <v>8360</v>
      </c>
    </row>
    <row r="3790" spans="1:21" ht="72.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s="6">
        <f t="shared" si="295"/>
        <v>42333.362488425926</v>
      </c>
      <c r="L3790" s="6">
        <f t="shared" si="296"/>
        <v>42361.345833333333</v>
      </c>
      <c r="M3790" s="15">
        <f t="shared" si="297"/>
        <v>2015</v>
      </c>
      <c r="N3790" t="b">
        <v>0</v>
      </c>
      <c r="O3790">
        <v>1</v>
      </c>
      <c r="P3790" t="b">
        <v>0</v>
      </c>
      <c r="Q3790" s="8">
        <f t="shared" si="298"/>
        <v>6.6666666666666671E-3</v>
      </c>
      <c r="R3790" s="10">
        <f t="shared" si="299"/>
        <v>500</v>
      </c>
      <c r="S3790" t="s">
        <v>8305</v>
      </c>
      <c r="T3790" t="s">
        <v>8318</v>
      </c>
      <c r="U3790" t="s">
        <v>8360</v>
      </c>
    </row>
    <row r="3791" spans="1:21" ht="43.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s="6">
        <f t="shared" si="295"/>
        <v>42138.465486111112</v>
      </c>
      <c r="L3791" s="6">
        <f t="shared" si="296"/>
        <v>42170.465486111112</v>
      </c>
      <c r="M3791" s="15">
        <f t="shared" si="297"/>
        <v>2015</v>
      </c>
      <c r="N3791" t="b">
        <v>0</v>
      </c>
      <c r="O3791">
        <v>4</v>
      </c>
      <c r="P3791" t="b">
        <v>0</v>
      </c>
      <c r="Q3791" s="8">
        <f t="shared" si="298"/>
        <v>3.267605633802817E-2</v>
      </c>
      <c r="R3791" s="10">
        <f t="shared" si="299"/>
        <v>29</v>
      </c>
      <c r="S3791" t="s">
        <v>8305</v>
      </c>
      <c r="T3791" t="s">
        <v>8318</v>
      </c>
      <c r="U3791" t="s">
        <v>8360</v>
      </c>
    </row>
    <row r="3792" spans="1:21" ht="43.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s="6">
        <f t="shared" si="295"/>
        <v>42666.333599537036</v>
      </c>
      <c r="L3792" s="6">
        <f t="shared" si="296"/>
        <v>42696.3752662037</v>
      </c>
      <c r="M3792" s="15">
        <f t="shared" si="297"/>
        <v>2016</v>
      </c>
      <c r="N3792" t="b">
        <v>0</v>
      </c>
      <c r="O3792">
        <v>0</v>
      </c>
      <c r="P3792" t="b">
        <v>0</v>
      </c>
      <c r="Q3792" s="8">
        <f t="shared" si="298"/>
        <v>0</v>
      </c>
      <c r="R3792" s="10">
        <f t="shared" si="299"/>
        <v>0</v>
      </c>
      <c r="S3792" t="s">
        <v>8305</v>
      </c>
      <c r="T3792" t="s">
        <v>8318</v>
      </c>
      <c r="U3792" t="s">
        <v>8360</v>
      </c>
    </row>
    <row r="3793" spans="1:21" ht="29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s="6">
        <f t="shared" si="295"/>
        <v>41766.3587037037</v>
      </c>
      <c r="L3793" s="6">
        <f t="shared" si="296"/>
        <v>41826.3587037037</v>
      </c>
      <c r="M3793" s="15">
        <f t="shared" si="297"/>
        <v>2014</v>
      </c>
      <c r="N3793" t="b">
        <v>0</v>
      </c>
      <c r="O3793">
        <v>0</v>
      </c>
      <c r="P3793" t="b">
        <v>0</v>
      </c>
      <c r="Q3793" s="8">
        <f t="shared" si="298"/>
        <v>0</v>
      </c>
      <c r="R3793" s="10">
        <f t="shared" si="299"/>
        <v>0</v>
      </c>
      <c r="S3793" t="s">
        <v>8305</v>
      </c>
      <c r="T3793" t="s">
        <v>8318</v>
      </c>
      <c r="U3793" t="s">
        <v>8360</v>
      </c>
    </row>
    <row r="3794" spans="1:21" ht="29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s="6">
        <f t="shared" si="295"/>
        <v>42170.113680555551</v>
      </c>
      <c r="L3794" s="6">
        <f t="shared" si="296"/>
        <v>42200.113680555551</v>
      </c>
      <c r="M3794" s="15">
        <f t="shared" si="297"/>
        <v>2015</v>
      </c>
      <c r="N3794" t="b">
        <v>0</v>
      </c>
      <c r="O3794">
        <v>2</v>
      </c>
      <c r="P3794" t="b">
        <v>0</v>
      </c>
      <c r="Q3794" s="8">
        <f t="shared" si="298"/>
        <v>2.8E-3</v>
      </c>
      <c r="R3794" s="10">
        <f t="shared" si="299"/>
        <v>17.5</v>
      </c>
      <c r="S3794" t="s">
        <v>8305</v>
      </c>
      <c r="T3794" t="s">
        <v>8318</v>
      </c>
      <c r="U3794" t="s">
        <v>8360</v>
      </c>
    </row>
    <row r="3795" spans="1:21" ht="43.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s="6">
        <f t="shared" si="295"/>
        <v>41968.60565972222</v>
      </c>
      <c r="L3795" s="6">
        <f t="shared" si="296"/>
        <v>41989.60565972222</v>
      </c>
      <c r="M3795" s="15">
        <f t="shared" si="297"/>
        <v>2014</v>
      </c>
      <c r="N3795" t="b">
        <v>0</v>
      </c>
      <c r="O3795">
        <v>24</v>
      </c>
      <c r="P3795" t="b">
        <v>0</v>
      </c>
      <c r="Q3795" s="8">
        <f t="shared" si="298"/>
        <v>0.59657142857142853</v>
      </c>
      <c r="R3795" s="10">
        <f t="shared" si="299"/>
        <v>174</v>
      </c>
      <c r="S3795" t="s">
        <v>8305</v>
      </c>
      <c r="T3795" t="s">
        <v>8318</v>
      </c>
      <c r="U3795" t="s">
        <v>8360</v>
      </c>
    </row>
    <row r="3796" spans="1:21" ht="58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s="6">
        <f t="shared" si="295"/>
        <v>42132.247152777774</v>
      </c>
      <c r="L3796" s="6">
        <f t="shared" si="296"/>
        <v>42162.247152777774</v>
      </c>
      <c r="M3796" s="15">
        <f t="shared" si="297"/>
        <v>2015</v>
      </c>
      <c r="N3796" t="b">
        <v>0</v>
      </c>
      <c r="O3796">
        <v>1</v>
      </c>
      <c r="P3796" t="b">
        <v>0</v>
      </c>
      <c r="Q3796" s="8">
        <f t="shared" si="298"/>
        <v>0.01</v>
      </c>
      <c r="R3796" s="10">
        <f t="shared" si="299"/>
        <v>50</v>
      </c>
      <c r="S3796" t="s">
        <v>8305</v>
      </c>
      <c r="T3796" t="s">
        <v>8318</v>
      </c>
      <c r="U3796" t="s">
        <v>8360</v>
      </c>
    </row>
    <row r="3797" spans="1:21" ht="43.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s="6">
        <f t="shared" si="295"/>
        <v>42201.102893518517</v>
      </c>
      <c r="L3797" s="6">
        <f t="shared" si="296"/>
        <v>42244.604166666664</v>
      </c>
      <c r="M3797" s="15">
        <f t="shared" si="297"/>
        <v>2015</v>
      </c>
      <c r="N3797" t="b">
        <v>0</v>
      </c>
      <c r="O3797">
        <v>2</v>
      </c>
      <c r="P3797" t="b">
        <v>0</v>
      </c>
      <c r="Q3797" s="8">
        <f t="shared" si="298"/>
        <v>1.6666666666666666E-2</v>
      </c>
      <c r="R3797" s="10">
        <f t="shared" si="299"/>
        <v>5</v>
      </c>
      <c r="S3797" t="s">
        <v>8305</v>
      </c>
      <c r="T3797" t="s">
        <v>8318</v>
      </c>
      <c r="U3797" t="s">
        <v>8360</v>
      </c>
    </row>
    <row r="3798" spans="1:21" ht="43.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s="6">
        <f t="shared" si="295"/>
        <v>42688.696250000001</v>
      </c>
      <c r="L3798" s="6">
        <f t="shared" si="296"/>
        <v>42748.696250000001</v>
      </c>
      <c r="M3798" s="15">
        <f t="shared" si="297"/>
        <v>2016</v>
      </c>
      <c r="N3798" t="b">
        <v>0</v>
      </c>
      <c r="O3798">
        <v>1</v>
      </c>
      <c r="P3798" t="b">
        <v>0</v>
      </c>
      <c r="Q3798" s="8">
        <f t="shared" si="298"/>
        <v>4.4444444444444447E-5</v>
      </c>
      <c r="R3798" s="10">
        <f t="shared" si="299"/>
        <v>1</v>
      </c>
      <c r="S3798" t="s">
        <v>8305</v>
      </c>
      <c r="T3798" t="s">
        <v>8318</v>
      </c>
      <c r="U3798" t="s">
        <v>8360</v>
      </c>
    </row>
    <row r="3799" spans="1:21" ht="58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s="6">
        <f t="shared" si="295"/>
        <v>42084.548206018517</v>
      </c>
      <c r="L3799" s="6">
        <f t="shared" si="296"/>
        <v>42114.548206018517</v>
      </c>
      <c r="M3799" s="15">
        <f t="shared" si="297"/>
        <v>2015</v>
      </c>
      <c r="N3799" t="b">
        <v>0</v>
      </c>
      <c r="O3799">
        <v>37</v>
      </c>
      <c r="P3799" t="b">
        <v>0</v>
      </c>
      <c r="Q3799" s="8">
        <f t="shared" si="298"/>
        <v>0.89666666666666661</v>
      </c>
      <c r="R3799" s="10">
        <f t="shared" si="299"/>
        <v>145.40540540540542</v>
      </c>
      <c r="S3799" t="s">
        <v>8305</v>
      </c>
      <c r="T3799" t="s">
        <v>8318</v>
      </c>
      <c r="U3799" t="s">
        <v>8360</v>
      </c>
    </row>
    <row r="3800" spans="1:21" ht="43.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s="6">
        <f t="shared" si="295"/>
        <v>41831.389444444438</v>
      </c>
      <c r="L3800" s="6">
        <f t="shared" si="296"/>
        <v>41861.389444444438</v>
      </c>
      <c r="M3800" s="15">
        <f t="shared" si="297"/>
        <v>2014</v>
      </c>
      <c r="N3800" t="b">
        <v>0</v>
      </c>
      <c r="O3800">
        <v>5</v>
      </c>
      <c r="P3800" t="b">
        <v>0</v>
      </c>
      <c r="Q3800" s="8">
        <f t="shared" si="298"/>
        <v>1.4642857142857143E-2</v>
      </c>
      <c r="R3800" s="10">
        <f t="shared" si="299"/>
        <v>205</v>
      </c>
      <c r="S3800" t="s">
        <v>8305</v>
      </c>
      <c r="T3800" t="s">
        <v>8318</v>
      </c>
      <c r="U3800" t="s">
        <v>8360</v>
      </c>
    </row>
    <row r="3801" spans="1:21" ht="43.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s="6">
        <f t="shared" si="295"/>
        <v>42410.597719907404</v>
      </c>
      <c r="L3801" s="6">
        <f t="shared" si="296"/>
        <v>42440.597719907404</v>
      </c>
      <c r="M3801" s="15">
        <f t="shared" si="297"/>
        <v>2016</v>
      </c>
      <c r="N3801" t="b">
        <v>0</v>
      </c>
      <c r="O3801">
        <v>4</v>
      </c>
      <c r="P3801" t="b">
        <v>0</v>
      </c>
      <c r="Q3801" s="8">
        <f t="shared" si="298"/>
        <v>4.02E-2</v>
      </c>
      <c r="R3801" s="10">
        <f t="shared" si="299"/>
        <v>100.5</v>
      </c>
      <c r="S3801" t="s">
        <v>8305</v>
      </c>
      <c r="T3801" t="s">
        <v>8318</v>
      </c>
      <c r="U3801" t="s">
        <v>8360</v>
      </c>
    </row>
    <row r="3802" spans="1:21" ht="43.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s="6">
        <f t="shared" si="295"/>
        <v>41982.403738425921</v>
      </c>
      <c r="L3802" s="6">
        <f t="shared" si="296"/>
        <v>42014.874305555553</v>
      </c>
      <c r="M3802" s="15">
        <f t="shared" si="297"/>
        <v>2014</v>
      </c>
      <c r="N3802" t="b">
        <v>0</v>
      </c>
      <c r="O3802">
        <v>16</v>
      </c>
      <c r="P3802" t="b">
        <v>0</v>
      </c>
      <c r="Q3802" s="8">
        <f t="shared" si="298"/>
        <v>4.0045454545454544E-2</v>
      </c>
      <c r="R3802" s="10">
        <f t="shared" si="299"/>
        <v>55.0625</v>
      </c>
      <c r="S3802" t="s">
        <v>8305</v>
      </c>
      <c r="T3802" t="s">
        <v>8318</v>
      </c>
      <c r="U3802" t="s">
        <v>8360</v>
      </c>
    </row>
    <row r="3803" spans="1:21" ht="43.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s="6">
        <f t="shared" si="295"/>
        <v>41975.342777777776</v>
      </c>
      <c r="L3803" s="6">
        <f t="shared" si="296"/>
        <v>42006.342777777776</v>
      </c>
      <c r="M3803" s="15">
        <f t="shared" si="297"/>
        <v>2014</v>
      </c>
      <c r="N3803" t="b">
        <v>0</v>
      </c>
      <c r="O3803">
        <v>9</v>
      </c>
      <c r="P3803" t="b">
        <v>0</v>
      </c>
      <c r="Q3803" s="8">
        <f t="shared" si="298"/>
        <v>8.5199999999999998E-2</v>
      </c>
      <c r="R3803" s="10">
        <f t="shared" si="299"/>
        <v>47.333333333333336</v>
      </c>
      <c r="S3803" t="s">
        <v>8305</v>
      </c>
      <c r="T3803" t="s">
        <v>8318</v>
      </c>
      <c r="U3803" t="s">
        <v>8360</v>
      </c>
    </row>
    <row r="3804" spans="1:21" ht="43.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s="6">
        <f t="shared" si="295"/>
        <v>42268.792893518512</v>
      </c>
      <c r="L3804" s="6">
        <f t="shared" si="296"/>
        <v>42298.792893518512</v>
      </c>
      <c r="M3804" s="15">
        <f t="shared" si="297"/>
        <v>2015</v>
      </c>
      <c r="N3804" t="b">
        <v>0</v>
      </c>
      <c r="O3804">
        <v>0</v>
      </c>
      <c r="P3804" t="b">
        <v>0</v>
      </c>
      <c r="Q3804" s="8">
        <f t="shared" si="298"/>
        <v>0</v>
      </c>
      <c r="R3804" s="10">
        <f t="shared" si="299"/>
        <v>0</v>
      </c>
      <c r="S3804" t="s">
        <v>8305</v>
      </c>
      <c r="T3804" t="s">
        <v>8318</v>
      </c>
      <c r="U3804" t="s">
        <v>8360</v>
      </c>
    </row>
    <row r="3805" spans="1:21" ht="29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s="6">
        <f t="shared" si="295"/>
        <v>42403.638518518514</v>
      </c>
      <c r="L3805" s="6">
        <f t="shared" si="296"/>
        <v>42433.638518518514</v>
      </c>
      <c r="M3805" s="15">
        <f t="shared" si="297"/>
        <v>2016</v>
      </c>
      <c r="N3805" t="b">
        <v>0</v>
      </c>
      <c r="O3805">
        <v>40</v>
      </c>
      <c r="P3805" t="b">
        <v>0</v>
      </c>
      <c r="Q3805" s="8">
        <f t="shared" si="298"/>
        <v>0.19650000000000001</v>
      </c>
      <c r="R3805" s="10">
        <f t="shared" si="299"/>
        <v>58.95</v>
      </c>
      <c r="S3805" t="s">
        <v>8305</v>
      </c>
      <c r="T3805" t="s">
        <v>8318</v>
      </c>
      <c r="U3805" t="s">
        <v>8360</v>
      </c>
    </row>
    <row r="3806" spans="1:21" ht="43.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s="6">
        <f t="shared" si="295"/>
        <v>42526.676203703704</v>
      </c>
      <c r="L3806" s="6">
        <f t="shared" si="296"/>
        <v>42581.958333333336</v>
      </c>
      <c r="M3806" s="15">
        <f t="shared" si="297"/>
        <v>2016</v>
      </c>
      <c r="N3806" t="b">
        <v>0</v>
      </c>
      <c r="O3806">
        <v>0</v>
      </c>
      <c r="P3806" t="b">
        <v>0</v>
      </c>
      <c r="Q3806" s="8">
        <f t="shared" si="298"/>
        <v>0</v>
      </c>
      <c r="R3806" s="10">
        <f t="shared" si="299"/>
        <v>0</v>
      </c>
      <c r="S3806" t="s">
        <v>8305</v>
      </c>
      <c r="T3806" t="s">
        <v>8318</v>
      </c>
      <c r="U3806" t="s">
        <v>8360</v>
      </c>
    </row>
    <row r="3807" spans="1:21" ht="43.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s="6">
        <f t="shared" si="295"/>
        <v>41849.553703703699</v>
      </c>
      <c r="L3807" s="6">
        <f t="shared" si="296"/>
        <v>41909.553703703699</v>
      </c>
      <c r="M3807" s="15">
        <f t="shared" si="297"/>
        <v>2014</v>
      </c>
      <c r="N3807" t="b">
        <v>0</v>
      </c>
      <c r="O3807">
        <v>2</v>
      </c>
      <c r="P3807" t="b">
        <v>0</v>
      </c>
      <c r="Q3807" s="8">
        <f t="shared" si="298"/>
        <v>2.0000000000000002E-5</v>
      </c>
      <c r="R3807" s="10">
        <f t="shared" si="299"/>
        <v>1.5</v>
      </c>
      <c r="S3807" t="s">
        <v>8305</v>
      </c>
      <c r="T3807" t="s">
        <v>8318</v>
      </c>
      <c r="U3807" t="s">
        <v>8360</v>
      </c>
    </row>
    <row r="3808" spans="1:21" ht="58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s="6">
        <f t="shared" si="295"/>
        <v>41798.925706018512</v>
      </c>
      <c r="L3808" s="6">
        <f t="shared" si="296"/>
        <v>41818.925706018512</v>
      </c>
      <c r="M3808" s="15">
        <f t="shared" si="297"/>
        <v>2014</v>
      </c>
      <c r="N3808" t="b">
        <v>0</v>
      </c>
      <c r="O3808">
        <v>1</v>
      </c>
      <c r="P3808" t="b">
        <v>0</v>
      </c>
      <c r="Q3808" s="8">
        <f t="shared" si="298"/>
        <v>6.6666666666666664E-4</v>
      </c>
      <c r="R3808" s="10">
        <f t="shared" si="299"/>
        <v>5</v>
      </c>
      <c r="S3808" t="s">
        <v>8305</v>
      </c>
      <c r="T3808" t="s">
        <v>8318</v>
      </c>
      <c r="U3808" t="s">
        <v>8360</v>
      </c>
    </row>
    <row r="3809" spans="1:21" ht="43.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s="6">
        <f t="shared" si="295"/>
        <v>42090.575682870367</v>
      </c>
      <c r="L3809" s="6">
        <f t="shared" si="296"/>
        <v>42097.575682870367</v>
      </c>
      <c r="M3809" s="15">
        <f t="shared" si="297"/>
        <v>2015</v>
      </c>
      <c r="N3809" t="b">
        <v>0</v>
      </c>
      <c r="O3809">
        <v>9</v>
      </c>
      <c r="P3809" t="b">
        <v>0</v>
      </c>
      <c r="Q3809" s="8">
        <f t="shared" si="298"/>
        <v>0.30333333333333334</v>
      </c>
      <c r="R3809" s="10">
        <f t="shared" si="299"/>
        <v>50.555555555555557</v>
      </c>
      <c r="S3809" t="s">
        <v>8305</v>
      </c>
      <c r="T3809" t="s">
        <v>8318</v>
      </c>
      <c r="U3809" t="s">
        <v>8360</v>
      </c>
    </row>
    <row r="3810" spans="1:21" ht="43.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s="6">
        <f t="shared" si="295"/>
        <v>42059.12059027778</v>
      </c>
      <c r="L3810" s="6">
        <f t="shared" si="296"/>
        <v>42119.078923611109</v>
      </c>
      <c r="M3810" s="15">
        <f t="shared" si="297"/>
        <v>2015</v>
      </c>
      <c r="N3810" t="b">
        <v>0</v>
      </c>
      <c r="O3810">
        <v>24</v>
      </c>
      <c r="P3810" t="b">
        <v>1</v>
      </c>
      <c r="Q3810" s="8">
        <f t="shared" si="298"/>
        <v>1</v>
      </c>
      <c r="R3810" s="10">
        <f t="shared" si="299"/>
        <v>41.666666666666664</v>
      </c>
      <c r="S3810" t="s">
        <v>8271</v>
      </c>
      <c r="T3810" t="s">
        <v>8318</v>
      </c>
      <c r="U3810" t="s">
        <v>8319</v>
      </c>
    </row>
    <row r="3811" spans="1:21" ht="58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s="6">
        <f t="shared" si="295"/>
        <v>41800.193368055552</v>
      </c>
      <c r="L3811" s="6">
        <f t="shared" si="296"/>
        <v>41850.625</v>
      </c>
      <c r="M3811" s="15">
        <f t="shared" si="297"/>
        <v>2014</v>
      </c>
      <c r="N3811" t="b">
        <v>0</v>
      </c>
      <c r="O3811">
        <v>38</v>
      </c>
      <c r="P3811" t="b">
        <v>1</v>
      </c>
      <c r="Q3811" s="8">
        <f t="shared" si="298"/>
        <v>1.0125</v>
      </c>
      <c r="R3811" s="10">
        <f t="shared" si="299"/>
        <v>53.289473684210527</v>
      </c>
      <c r="S3811" t="s">
        <v>8271</v>
      </c>
      <c r="T3811" t="s">
        <v>8318</v>
      </c>
      <c r="U3811" t="s">
        <v>8319</v>
      </c>
    </row>
    <row r="3812" spans="1:21" ht="43.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s="6">
        <f t="shared" si="295"/>
        <v>42054.515717592592</v>
      </c>
      <c r="L3812" s="6">
        <f t="shared" si="296"/>
        <v>42084.474050925921</v>
      </c>
      <c r="M3812" s="15">
        <f t="shared" si="297"/>
        <v>2015</v>
      </c>
      <c r="N3812" t="b">
        <v>0</v>
      </c>
      <c r="O3812">
        <v>26</v>
      </c>
      <c r="P3812" t="b">
        <v>1</v>
      </c>
      <c r="Q3812" s="8">
        <f t="shared" si="298"/>
        <v>1.2173333333333334</v>
      </c>
      <c r="R3812" s="10">
        <f t="shared" si="299"/>
        <v>70.230769230769226</v>
      </c>
      <c r="S3812" t="s">
        <v>8271</v>
      </c>
      <c r="T3812" t="s">
        <v>8318</v>
      </c>
      <c r="U3812" t="s">
        <v>8319</v>
      </c>
    </row>
    <row r="3813" spans="1:21" ht="43.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s="6">
        <f t="shared" si="295"/>
        <v>42487.293668981474</v>
      </c>
      <c r="L3813" s="6">
        <f t="shared" si="296"/>
        <v>42521.124999999993</v>
      </c>
      <c r="M3813" s="15">
        <f t="shared" si="297"/>
        <v>2016</v>
      </c>
      <c r="N3813" t="b">
        <v>0</v>
      </c>
      <c r="O3813">
        <v>19</v>
      </c>
      <c r="P3813" t="b">
        <v>1</v>
      </c>
      <c r="Q3813" s="8">
        <f t="shared" si="298"/>
        <v>3.3</v>
      </c>
      <c r="R3813" s="10">
        <f t="shared" si="299"/>
        <v>43.421052631578945</v>
      </c>
      <c r="S3813" t="s">
        <v>8271</v>
      </c>
      <c r="T3813" t="s">
        <v>8318</v>
      </c>
      <c r="U3813" t="s">
        <v>8319</v>
      </c>
    </row>
    <row r="3814" spans="1:21" ht="43.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s="6">
        <f t="shared" si="295"/>
        <v>42109.417916666665</v>
      </c>
      <c r="L3814" s="6">
        <f t="shared" si="296"/>
        <v>42155.832638888889</v>
      </c>
      <c r="M3814" s="15">
        <f t="shared" si="297"/>
        <v>2015</v>
      </c>
      <c r="N3814" t="b">
        <v>0</v>
      </c>
      <c r="O3814">
        <v>11</v>
      </c>
      <c r="P3814" t="b">
        <v>1</v>
      </c>
      <c r="Q3814" s="8">
        <f t="shared" si="298"/>
        <v>1.0954999999999999</v>
      </c>
      <c r="R3814" s="10">
        <f t="shared" si="299"/>
        <v>199.18181818181819</v>
      </c>
      <c r="S3814" t="s">
        <v>8271</v>
      </c>
      <c r="T3814" t="s">
        <v>8318</v>
      </c>
      <c r="U3814" t="s">
        <v>8319</v>
      </c>
    </row>
    <row r="3815" spans="1:21" ht="58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s="6">
        <f t="shared" si="295"/>
        <v>42496.942372685182</v>
      </c>
      <c r="L3815" s="6">
        <f t="shared" si="296"/>
        <v>42535.571527777771</v>
      </c>
      <c r="M3815" s="15">
        <f t="shared" si="297"/>
        <v>2016</v>
      </c>
      <c r="N3815" t="b">
        <v>0</v>
      </c>
      <c r="O3815">
        <v>27</v>
      </c>
      <c r="P3815" t="b">
        <v>1</v>
      </c>
      <c r="Q3815" s="8">
        <f t="shared" si="298"/>
        <v>1.0095190476190474</v>
      </c>
      <c r="R3815" s="10">
        <f t="shared" si="299"/>
        <v>78.518148148148143</v>
      </c>
      <c r="S3815" t="s">
        <v>8271</v>
      </c>
      <c r="T3815" t="s">
        <v>8318</v>
      </c>
      <c r="U3815" t="s">
        <v>8319</v>
      </c>
    </row>
    <row r="3816" spans="1:21" ht="43.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s="6">
        <f t="shared" si="295"/>
        <v>42058.570740740739</v>
      </c>
      <c r="L3816" s="6">
        <f t="shared" si="296"/>
        <v>42094.832638888889</v>
      </c>
      <c r="M3816" s="15">
        <f t="shared" si="297"/>
        <v>2015</v>
      </c>
      <c r="N3816" t="b">
        <v>0</v>
      </c>
      <c r="O3816">
        <v>34</v>
      </c>
      <c r="P3816" t="b">
        <v>1</v>
      </c>
      <c r="Q3816" s="8">
        <f t="shared" si="298"/>
        <v>1.4013333333333333</v>
      </c>
      <c r="R3816" s="10">
        <f t="shared" si="299"/>
        <v>61.823529411764703</v>
      </c>
      <c r="S3816" t="s">
        <v>8271</v>
      </c>
      <c r="T3816" t="s">
        <v>8318</v>
      </c>
      <c r="U3816" t="s">
        <v>8319</v>
      </c>
    </row>
    <row r="3817" spans="1:21" ht="29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s="6">
        <f t="shared" si="295"/>
        <v>42206.926585648143</v>
      </c>
      <c r="L3817" s="6">
        <f t="shared" si="296"/>
        <v>42236.624999999993</v>
      </c>
      <c r="M3817" s="15">
        <f t="shared" si="297"/>
        <v>2015</v>
      </c>
      <c r="N3817" t="b">
        <v>0</v>
      </c>
      <c r="O3817">
        <v>20</v>
      </c>
      <c r="P3817" t="b">
        <v>1</v>
      </c>
      <c r="Q3817" s="8">
        <f t="shared" si="298"/>
        <v>1.0000100000000001</v>
      </c>
      <c r="R3817" s="10">
        <f t="shared" si="299"/>
        <v>50.000500000000002</v>
      </c>
      <c r="S3817" t="s">
        <v>8271</v>
      </c>
      <c r="T3817" t="s">
        <v>8318</v>
      </c>
      <c r="U3817" t="s">
        <v>8319</v>
      </c>
    </row>
    <row r="3818" spans="1:21" ht="58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s="6">
        <f t="shared" si="295"/>
        <v>41807.356747685182</v>
      </c>
      <c r="L3818" s="6">
        <f t="shared" si="296"/>
        <v>41837.356747685182</v>
      </c>
      <c r="M3818" s="15">
        <f t="shared" si="297"/>
        <v>2014</v>
      </c>
      <c r="N3818" t="b">
        <v>0</v>
      </c>
      <c r="O3818">
        <v>37</v>
      </c>
      <c r="P3818" t="b">
        <v>1</v>
      </c>
      <c r="Q3818" s="8">
        <f t="shared" si="298"/>
        <v>1.19238</v>
      </c>
      <c r="R3818" s="10">
        <f t="shared" si="299"/>
        <v>48.339729729729726</v>
      </c>
      <c r="S3818" t="s">
        <v>8271</v>
      </c>
      <c r="T3818" t="s">
        <v>8318</v>
      </c>
      <c r="U3818" t="s">
        <v>8319</v>
      </c>
    </row>
    <row r="3819" spans="1:21" ht="43.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s="6">
        <f t="shared" si="295"/>
        <v>42284.363611111105</v>
      </c>
      <c r="L3819" s="6">
        <f t="shared" si="296"/>
        <v>42300.832638888889</v>
      </c>
      <c r="M3819" s="15">
        <f t="shared" si="297"/>
        <v>2015</v>
      </c>
      <c r="N3819" t="b">
        <v>0</v>
      </c>
      <c r="O3819">
        <v>20</v>
      </c>
      <c r="P3819" t="b">
        <v>1</v>
      </c>
      <c r="Q3819" s="8">
        <f t="shared" si="298"/>
        <v>1.0725</v>
      </c>
      <c r="R3819" s="10">
        <f t="shared" si="299"/>
        <v>107.25</v>
      </c>
      <c r="S3819" t="s">
        <v>8271</v>
      </c>
      <c r="T3819" t="s">
        <v>8318</v>
      </c>
      <c r="U3819" t="s">
        <v>8319</v>
      </c>
    </row>
    <row r="3820" spans="1:21" ht="43.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s="6">
        <f t="shared" si="295"/>
        <v>42045.509050925924</v>
      </c>
      <c r="L3820" s="6">
        <f t="shared" si="296"/>
        <v>42075.467384259253</v>
      </c>
      <c r="M3820" s="15">
        <f t="shared" si="297"/>
        <v>2015</v>
      </c>
      <c r="N3820" t="b">
        <v>0</v>
      </c>
      <c r="O3820">
        <v>10</v>
      </c>
      <c r="P3820" t="b">
        <v>1</v>
      </c>
      <c r="Q3820" s="8">
        <f t="shared" si="298"/>
        <v>2.2799999999999998</v>
      </c>
      <c r="R3820" s="10">
        <f t="shared" si="299"/>
        <v>57</v>
      </c>
      <c r="S3820" t="s">
        <v>8271</v>
      </c>
      <c r="T3820" t="s">
        <v>8318</v>
      </c>
      <c r="U3820" t="s">
        <v>8319</v>
      </c>
    </row>
    <row r="3821" spans="1:21" ht="43.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s="6">
        <f t="shared" si="295"/>
        <v>42183.876203703701</v>
      </c>
      <c r="L3821" s="6">
        <f t="shared" si="296"/>
        <v>42202.543055555558</v>
      </c>
      <c r="M3821" s="15">
        <f t="shared" si="297"/>
        <v>2015</v>
      </c>
      <c r="N3821" t="b">
        <v>0</v>
      </c>
      <c r="O3821">
        <v>26</v>
      </c>
      <c r="P3821" t="b">
        <v>1</v>
      </c>
      <c r="Q3821" s="8">
        <f t="shared" si="298"/>
        <v>1.0640000000000001</v>
      </c>
      <c r="R3821" s="10">
        <f t="shared" si="299"/>
        <v>40.92307692307692</v>
      </c>
      <c r="S3821" t="s">
        <v>8271</v>
      </c>
      <c r="T3821" t="s">
        <v>8318</v>
      </c>
      <c r="U3821" t="s">
        <v>8319</v>
      </c>
    </row>
    <row r="3822" spans="1:21" ht="43.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s="6">
        <f t="shared" si="295"/>
        <v>42160.318483796298</v>
      </c>
      <c r="L3822" s="6">
        <f t="shared" si="296"/>
        <v>42190.318483796298</v>
      </c>
      <c r="M3822" s="15">
        <f t="shared" si="297"/>
        <v>2015</v>
      </c>
      <c r="N3822" t="b">
        <v>0</v>
      </c>
      <c r="O3822">
        <v>20</v>
      </c>
      <c r="P3822" t="b">
        <v>1</v>
      </c>
      <c r="Q3822" s="8">
        <f t="shared" si="298"/>
        <v>1.4333333333333333</v>
      </c>
      <c r="R3822" s="10">
        <f t="shared" si="299"/>
        <v>21.5</v>
      </c>
      <c r="S3822" t="s">
        <v>8271</v>
      </c>
      <c r="T3822" t="s">
        <v>8318</v>
      </c>
      <c r="U3822" t="s">
        <v>8319</v>
      </c>
    </row>
    <row r="3823" spans="1:21" ht="43.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s="6">
        <f t="shared" si="295"/>
        <v>42340.847303240742</v>
      </c>
      <c r="L3823" s="6">
        <f t="shared" si="296"/>
        <v>42372.847303240742</v>
      </c>
      <c r="M3823" s="15">
        <f t="shared" si="297"/>
        <v>2015</v>
      </c>
      <c r="N3823" t="b">
        <v>0</v>
      </c>
      <c r="O3823">
        <v>46</v>
      </c>
      <c r="P3823" t="b">
        <v>1</v>
      </c>
      <c r="Q3823" s="8">
        <f t="shared" si="298"/>
        <v>1.0454285714285714</v>
      </c>
      <c r="R3823" s="10">
        <f t="shared" si="299"/>
        <v>79.543478260869563</v>
      </c>
      <c r="S3823" t="s">
        <v>8271</v>
      </c>
      <c r="T3823" t="s">
        <v>8318</v>
      </c>
      <c r="U3823" t="s">
        <v>8319</v>
      </c>
    </row>
    <row r="3824" spans="1:21" ht="58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s="6">
        <f t="shared" si="295"/>
        <v>42329.504826388882</v>
      </c>
      <c r="L3824" s="6">
        <f t="shared" si="296"/>
        <v>42388.624305555553</v>
      </c>
      <c r="M3824" s="15">
        <f t="shared" si="297"/>
        <v>2015</v>
      </c>
      <c r="N3824" t="b">
        <v>0</v>
      </c>
      <c r="O3824">
        <v>76</v>
      </c>
      <c r="P3824" t="b">
        <v>1</v>
      </c>
      <c r="Q3824" s="8">
        <f t="shared" si="298"/>
        <v>1.1002000000000001</v>
      </c>
      <c r="R3824" s="10">
        <f t="shared" si="299"/>
        <v>72.381578947368425</v>
      </c>
      <c r="S3824" t="s">
        <v>8271</v>
      </c>
      <c r="T3824" t="s">
        <v>8318</v>
      </c>
      <c r="U3824" t="s">
        <v>8319</v>
      </c>
    </row>
    <row r="3825" spans="1:21" ht="43.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s="6">
        <f t="shared" si="295"/>
        <v>42170.576898148145</v>
      </c>
      <c r="L3825" s="6">
        <f t="shared" si="296"/>
        <v>42204.832638888889</v>
      </c>
      <c r="M3825" s="15">
        <f t="shared" si="297"/>
        <v>2015</v>
      </c>
      <c r="N3825" t="b">
        <v>0</v>
      </c>
      <c r="O3825">
        <v>41</v>
      </c>
      <c r="P3825" t="b">
        <v>1</v>
      </c>
      <c r="Q3825" s="8">
        <f t="shared" si="298"/>
        <v>1.06</v>
      </c>
      <c r="R3825" s="10">
        <f t="shared" si="299"/>
        <v>64.634146341463421</v>
      </c>
      <c r="S3825" t="s">
        <v>8271</v>
      </c>
      <c r="T3825" t="s">
        <v>8318</v>
      </c>
      <c r="U3825" t="s">
        <v>8319</v>
      </c>
    </row>
    <row r="3826" spans="1:21" ht="43.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s="6">
        <f t="shared" si="295"/>
        <v>42571.292858796289</v>
      </c>
      <c r="L3826" s="6">
        <f t="shared" si="296"/>
        <v>42583.236805555549</v>
      </c>
      <c r="M3826" s="15">
        <f t="shared" si="297"/>
        <v>2016</v>
      </c>
      <c r="N3826" t="b">
        <v>0</v>
      </c>
      <c r="O3826">
        <v>7</v>
      </c>
      <c r="P3826" t="b">
        <v>1</v>
      </c>
      <c r="Q3826" s="8">
        <f t="shared" si="298"/>
        <v>1.08</v>
      </c>
      <c r="R3826" s="10">
        <f t="shared" si="299"/>
        <v>38.571428571428569</v>
      </c>
      <c r="S3826" t="s">
        <v>8271</v>
      </c>
      <c r="T3826" t="s">
        <v>8318</v>
      </c>
      <c r="U3826" t="s">
        <v>8319</v>
      </c>
    </row>
    <row r="3827" spans="1:21" ht="43.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s="6">
        <f t="shared" si="295"/>
        <v>42150.736273148148</v>
      </c>
      <c r="L3827" s="6">
        <f t="shared" si="296"/>
        <v>42171.736273148148</v>
      </c>
      <c r="M3827" s="15">
        <f t="shared" si="297"/>
        <v>2015</v>
      </c>
      <c r="N3827" t="b">
        <v>0</v>
      </c>
      <c r="O3827">
        <v>49</v>
      </c>
      <c r="P3827" t="b">
        <v>1</v>
      </c>
      <c r="Q3827" s="8">
        <f t="shared" si="298"/>
        <v>1.0542</v>
      </c>
      <c r="R3827" s="10">
        <f t="shared" si="299"/>
        <v>107.57142857142857</v>
      </c>
      <c r="S3827" t="s">
        <v>8271</v>
      </c>
      <c r="T3827" t="s">
        <v>8318</v>
      </c>
      <c r="U3827" t="s">
        <v>8319</v>
      </c>
    </row>
    <row r="3828" spans="1:21" ht="43.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s="6">
        <f t="shared" si="295"/>
        <v>42101.090208333328</v>
      </c>
      <c r="L3828" s="6">
        <f t="shared" si="296"/>
        <v>42131.090208333328</v>
      </c>
      <c r="M3828" s="15">
        <f t="shared" si="297"/>
        <v>2015</v>
      </c>
      <c r="N3828" t="b">
        <v>0</v>
      </c>
      <c r="O3828">
        <v>26</v>
      </c>
      <c r="P3828" t="b">
        <v>1</v>
      </c>
      <c r="Q3828" s="8">
        <f t="shared" si="298"/>
        <v>1.1916666666666667</v>
      </c>
      <c r="R3828" s="10">
        <f t="shared" si="299"/>
        <v>27.5</v>
      </c>
      <c r="S3828" t="s">
        <v>8271</v>
      </c>
      <c r="T3828" t="s">
        <v>8318</v>
      </c>
      <c r="U3828" t="s">
        <v>8319</v>
      </c>
    </row>
    <row r="3829" spans="1:21" ht="58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s="6">
        <f t="shared" si="295"/>
        <v>42034.594918981478</v>
      </c>
      <c r="L3829" s="6">
        <f t="shared" si="296"/>
        <v>42089.666666666664</v>
      </c>
      <c r="M3829" s="15">
        <f t="shared" si="297"/>
        <v>2015</v>
      </c>
      <c r="N3829" t="b">
        <v>0</v>
      </c>
      <c r="O3829">
        <v>65</v>
      </c>
      <c r="P3829" t="b">
        <v>1</v>
      </c>
      <c r="Q3829" s="8">
        <f t="shared" si="298"/>
        <v>1.5266666666666666</v>
      </c>
      <c r="R3829" s="10">
        <f t="shared" si="299"/>
        <v>70.461538461538467</v>
      </c>
      <c r="S3829" t="s">
        <v>8271</v>
      </c>
      <c r="T3829" t="s">
        <v>8318</v>
      </c>
      <c r="U3829" t="s">
        <v>8319</v>
      </c>
    </row>
    <row r="3830" spans="1:21" ht="43.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s="6">
        <f t="shared" si="295"/>
        <v>41944.194293981483</v>
      </c>
      <c r="L3830" s="6">
        <f t="shared" si="296"/>
        <v>42004.23596064814</v>
      </c>
      <c r="M3830" s="15">
        <f t="shared" si="297"/>
        <v>2014</v>
      </c>
      <c r="N3830" t="b">
        <v>0</v>
      </c>
      <c r="O3830">
        <v>28</v>
      </c>
      <c r="P3830" t="b">
        <v>1</v>
      </c>
      <c r="Q3830" s="8">
        <f t="shared" si="298"/>
        <v>1</v>
      </c>
      <c r="R3830" s="10">
        <f t="shared" si="299"/>
        <v>178.57142857142858</v>
      </c>
      <c r="S3830" t="s">
        <v>8271</v>
      </c>
      <c r="T3830" t="s">
        <v>8318</v>
      </c>
      <c r="U3830" t="s">
        <v>8319</v>
      </c>
    </row>
    <row r="3831" spans="1:21" ht="43.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s="6">
        <f t="shared" si="295"/>
        <v>42593.532071759262</v>
      </c>
      <c r="L3831" s="6">
        <f t="shared" si="296"/>
        <v>42613.532071759262</v>
      </c>
      <c r="M3831" s="15">
        <f t="shared" si="297"/>
        <v>2016</v>
      </c>
      <c r="N3831" t="b">
        <v>0</v>
      </c>
      <c r="O3831">
        <v>8</v>
      </c>
      <c r="P3831" t="b">
        <v>1</v>
      </c>
      <c r="Q3831" s="8">
        <f t="shared" si="298"/>
        <v>1.002</v>
      </c>
      <c r="R3831" s="10">
        <f t="shared" si="299"/>
        <v>62.625</v>
      </c>
      <c r="S3831" t="s">
        <v>8271</v>
      </c>
      <c r="T3831" t="s">
        <v>8318</v>
      </c>
      <c r="U3831" t="s">
        <v>8319</v>
      </c>
    </row>
    <row r="3832" spans="1:21" ht="43.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s="6">
        <f t="shared" si="295"/>
        <v>42503.407534722217</v>
      </c>
      <c r="L3832" s="6">
        <f t="shared" si="296"/>
        <v>42517.407534722217</v>
      </c>
      <c r="M3832" s="15">
        <f t="shared" si="297"/>
        <v>2016</v>
      </c>
      <c r="N3832" t="b">
        <v>0</v>
      </c>
      <c r="O3832">
        <v>3</v>
      </c>
      <c r="P3832" t="b">
        <v>1</v>
      </c>
      <c r="Q3832" s="8">
        <f t="shared" si="298"/>
        <v>2.25</v>
      </c>
      <c r="R3832" s="10">
        <f t="shared" si="299"/>
        <v>75</v>
      </c>
      <c r="S3832" t="s">
        <v>8271</v>
      </c>
      <c r="T3832" t="s">
        <v>8318</v>
      </c>
      <c r="U3832" t="s">
        <v>8319</v>
      </c>
    </row>
    <row r="3833" spans="1:21" ht="58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s="6">
        <f t="shared" si="295"/>
        <v>41927.515567129631</v>
      </c>
      <c r="L3833" s="6">
        <f t="shared" si="296"/>
        <v>41948.557233796295</v>
      </c>
      <c r="M3833" s="15">
        <f t="shared" si="297"/>
        <v>2014</v>
      </c>
      <c r="N3833" t="b">
        <v>0</v>
      </c>
      <c r="O3833">
        <v>9</v>
      </c>
      <c r="P3833" t="b">
        <v>1</v>
      </c>
      <c r="Q3833" s="8">
        <f t="shared" si="298"/>
        <v>1.0602199999999999</v>
      </c>
      <c r="R3833" s="10">
        <f t="shared" si="299"/>
        <v>58.901111111111113</v>
      </c>
      <c r="S3833" t="s">
        <v>8271</v>
      </c>
      <c r="T3833" t="s">
        <v>8318</v>
      </c>
      <c r="U3833" t="s">
        <v>8319</v>
      </c>
    </row>
    <row r="3834" spans="1:21" ht="43.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s="6">
        <f t="shared" si="295"/>
        <v>42374.781655092585</v>
      </c>
      <c r="L3834" s="6">
        <f t="shared" si="296"/>
        <v>42419.781655092585</v>
      </c>
      <c r="M3834" s="15">
        <f t="shared" si="297"/>
        <v>2016</v>
      </c>
      <c r="N3834" t="b">
        <v>0</v>
      </c>
      <c r="O3834">
        <v>9</v>
      </c>
      <c r="P3834" t="b">
        <v>1</v>
      </c>
      <c r="Q3834" s="8">
        <f t="shared" si="298"/>
        <v>1.0466666666666666</v>
      </c>
      <c r="R3834" s="10">
        <f t="shared" si="299"/>
        <v>139.55555555555554</v>
      </c>
      <c r="S3834" t="s">
        <v>8271</v>
      </c>
      <c r="T3834" t="s">
        <v>8318</v>
      </c>
      <c r="U3834" t="s">
        <v>8319</v>
      </c>
    </row>
    <row r="3835" spans="1:21" ht="58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s="6">
        <f t="shared" si="295"/>
        <v>41963.539027777777</v>
      </c>
      <c r="L3835" s="6">
        <f t="shared" si="296"/>
        <v>41974.464583333327</v>
      </c>
      <c r="M3835" s="15">
        <f t="shared" si="297"/>
        <v>2014</v>
      </c>
      <c r="N3835" t="b">
        <v>0</v>
      </c>
      <c r="O3835">
        <v>20</v>
      </c>
      <c r="P3835" t="b">
        <v>1</v>
      </c>
      <c r="Q3835" s="8">
        <f t="shared" si="298"/>
        <v>1.1666666666666667</v>
      </c>
      <c r="R3835" s="10">
        <f t="shared" si="299"/>
        <v>70</v>
      </c>
      <c r="S3835" t="s">
        <v>8271</v>
      </c>
      <c r="T3835" t="s">
        <v>8318</v>
      </c>
      <c r="U3835" t="s">
        <v>8319</v>
      </c>
    </row>
    <row r="3836" spans="1:21" ht="58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s="6">
        <f t="shared" si="295"/>
        <v>42143.111886574072</v>
      </c>
      <c r="L3836" s="6">
        <f t="shared" si="296"/>
        <v>42173.111886574072</v>
      </c>
      <c r="M3836" s="15">
        <f t="shared" si="297"/>
        <v>2015</v>
      </c>
      <c r="N3836" t="b">
        <v>0</v>
      </c>
      <c r="O3836">
        <v>57</v>
      </c>
      <c r="P3836" t="b">
        <v>1</v>
      </c>
      <c r="Q3836" s="8">
        <f t="shared" si="298"/>
        <v>1.0903333333333334</v>
      </c>
      <c r="R3836" s="10">
        <f t="shared" si="299"/>
        <v>57.385964912280699</v>
      </c>
      <c r="S3836" t="s">
        <v>8271</v>
      </c>
      <c r="T3836" t="s">
        <v>8318</v>
      </c>
      <c r="U3836" t="s">
        <v>8319</v>
      </c>
    </row>
    <row r="3837" spans="1:21" ht="43.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s="6">
        <f t="shared" si="295"/>
        <v>42460.608888888884</v>
      </c>
      <c r="L3837" s="6">
        <f t="shared" si="296"/>
        <v>42481.608888888884</v>
      </c>
      <c r="M3837" s="15">
        <f t="shared" si="297"/>
        <v>2016</v>
      </c>
      <c r="N3837" t="b">
        <v>0</v>
      </c>
      <c r="O3837">
        <v>8</v>
      </c>
      <c r="P3837" t="b">
        <v>1</v>
      </c>
      <c r="Q3837" s="8">
        <f t="shared" si="298"/>
        <v>1.6</v>
      </c>
      <c r="R3837" s="10">
        <f t="shared" si="299"/>
        <v>40</v>
      </c>
      <c r="S3837" t="s">
        <v>8271</v>
      </c>
      <c r="T3837" t="s">
        <v>8318</v>
      </c>
      <c r="U3837" t="s">
        <v>8319</v>
      </c>
    </row>
    <row r="3838" spans="1:21" ht="43.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s="6">
        <f t="shared" si="295"/>
        <v>42553.593194444438</v>
      </c>
      <c r="L3838" s="6">
        <f t="shared" si="296"/>
        <v>42584.839583333327</v>
      </c>
      <c r="M3838" s="15">
        <f t="shared" si="297"/>
        <v>2016</v>
      </c>
      <c r="N3838" t="b">
        <v>0</v>
      </c>
      <c r="O3838">
        <v>14</v>
      </c>
      <c r="P3838" t="b">
        <v>1</v>
      </c>
      <c r="Q3838" s="8">
        <f t="shared" si="298"/>
        <v>1.125</v>
      </c>
      <c r="R3838" s="10">
        <f t="shared" si="299"/>
        <v>64.285714285714292</v>
      </c>
      <c r="S3838" t="s">
        <v>8271</v>
      </c>
      <c r="T3838" t="s">
        <v>8318</v>
      </c>
      <c r="U3838" t="s">
        <v>8319</v>
      </c>
    </row>
    <row r="3839" spans="1:21" ht="29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s="6">
        <f t="shared" si="295"/>
        <v>42152.432384259257</v>
      </c>
      <c r="L3839" s="6">
        <f t="shared" si="296"/>
        <v>42188.432384259257</v>
      </c>
      <c r="M3839" s="15">
        <f t="shared" si="297"/>
        <v>2015</v>
      </c>
      <c r="N3839" t="b">
        <v>0</v>
      </c>
      <c r="O3839">
        <v>17</v>
      </c>
      <c r="P3839" t="b">
        <v>1</v>
      </c>
      <c r="Q3839" s="8">
        <f t="shared" si="298"/>
        <v>1.0209999999999999</v>
      </c>
      <c r="R3839" s="10">
        <f t="shared" si="299"/>
        <v>120.11764705882354</v>
      </c>
      <c r="S3839" t="s">
        <v>8271</v>
      </c>
      <c r="T3839" t="s">
        <v>8318</v>
      </c>
      <c r="U3839" t="s">
        <v>8319</v>
      </c>
    </row>
    <row r="3840" spans="1:21" ht="58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s="6">
        <f t="shared" si="295"/>
        <v>42116.377418981479</v>
      </c>
      <c r="L3840" s="6">
        <f t="shared" si="296"/>
        <v>42146.377418981479</v>
      </c>
      <c r="M3840" s="15">
        <f t="shared" si="297"/>
        <v>2015</v>
      </c>
      <c r="N3840" t="b">
        <v>0</v>
      </c>
      <c r="O3840">
        <v>100</v>
      </c>
      <c r="P3840" t="b">
        <v>1</v>
      </c>
      <c r="Q3840" s="8">
        <f t="shared" si="298"/>
        <v>1.00824</v>
      </c>
      <c r="R3840" s="10">
        <f t="shared" si="299"/>
        <v>1008.24</v>
      </c>
      <c r="S3840" t="s">
        <v>8271</v>
      </c>
      <c r="T3840" t="s">
        <v>8318</v>
      </c>
      <c r="U3840" t="s">
        <v>8319</v>
      </c>
    </row>
    <row r="3841" spans="1:21" ht="43.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s="6">
        <f t="shared" si="295"/>
        <v>42154.809305555558</v>
      </c>
      <c r="L3841" s="6">
        <f t="shared" si="296"/>
        <v>42214.809305555558</v>
      </c>
      <c r="M3841" s="15">
        <f t="shared" si="297"/>
        <v>2015</v>
      </c>
      <c r="N3841" t="b">
        <v>0</v>
      </c>
      <c r="O3841">
        <v>32</v>
      </c>
      <c r="P3841" t="b">
        <v>1</v>
      </c>
      <c r="Q3841" s="8">
        <f t="shared" si="298"/>
        <v>1.0125</v>
      </c>
      <c r="R3841" s="10">
        <f t="shared" si="299"/>
        <v>63.28125</v>
      </c>
      <c r="S3841" t="s">
        <v>8271</v>
      </c>
      <c r="T3841" t="s">
        <v>8318</v>
      </c>
      <c r="U3841" t="s">
        <v>8319</v>
      </c>
    </row>
    <row r="3842" spans="1:21" ht="43.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s="6">
        <f t="shared" si="295"/>
        <v>42432.368391203701</v>
      </c>
      <c r="L3842" s="6">
        <f t="shared" si="296"/>
        <v>42457.32672453703</v>
      </c>
      <c r="M3842" s="15">
        <f t="shared" si="297"/>
        <v>2016</v>
      </c>
      <c r="N3842" t="b">
        <v>0</v>
      </c>
      <c r="O3842">
        <v>3</v>
      </c>
      <c r="P3842" t="b">
        <v>1</v>
      </c>
      <c r="Q3842" s="8">
        <f t="shared" si="298"/>
        <v>65</v>
      </c>
      <c r="R3842" s="10">
        <f t="shared" si="299"/>
        <v>21.666666666666668</v>
      </c>
      <c r="S3842" t="s">
        <v>8271</v>
      </c>
      <c r="T3842" t="s">
        <v>8318</v>
      </c>
      <c r="U3842" t="s">
        <v>8319</v>
      </c>
    </row>
    <row r="3843" spans="1:21" ht="43.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s="6">
        <f t="shared" ref="K3843:K3906" si="300">(J3843/86400)+25569+(-8/24)</f>
        <v>41780.45239583333</v>
      </c>
      <c r="L3843" s="6">
        <f t="shared" ref="L3843:L3906" si="301">(I3843/86400)+25569+(-8/24)</f>
        <v>41840.45239583333</v>
      </c>
      <c r="M3843" s="15">
        <f t="shared" ref="M3843:M3906" si="302">YEAR(K3843)</f>
        <v>2014</v>
      </c>
      <c r="N3843" t="b">
        <v>1</v>
      </c>
      <c r="O3843">
        <v>34</v>
      </c>
      <c r="P3843" t="b">
        <v>0</v>
      </c>
      <c r="Q3843" s="8">
        <f t="shared" ref="Q3843:Q3906" si="303">E3843/D3843</f>
        <v>8.72E-2</v>
      </c>
      <c r="R3843" s="10">
        <f t="shared" ref="R3843:R3906" si="304">IFERROR(E3843/O3843,0)</f>
        <v>25.647058823529413</v>
      </c>
      <c r="S3843" t="s">
        <v>8271</v>
      </c>
      <c r="T3843" t="s">
        <v>8318</v>
      </c>
      <c r="U3843" t="s">
        <v>8319</v>
      </c>
    </row>
    <row r="3844" spans="1:21" ht="43.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s="6">
        <f t="shared" si="300"/>
        <v>41740.160324074073</v>
      </c>
      <c r="L3844" s="6">
        <f t="shared" si="301"/>
        <v>41770.160324074073</v>
      </c>
      <c r="M3844" s="15">
        <f t="shared" si="302"/>
        <v>2014</v>
      </c>
      <c r="N3844" t="b">
        <v>1</v>
      </c>
      <c r="O3844">
        <v>23</v>
      </c>
      <c r="P3844" t="b">
        <v>0</v>
      </c>
      <c r="Q3844" s="8">
        <f t="shared" si="303"/>
        <v>0.21940000000000001</v>
      </c>
      <c r="R3844" s="10">
        <f t="shared" si="304"/>
        <v>47.695652173913047</v>
      </c>
      <c r="S3844" t="s">
        <v>8271</v>
      </c>
      <c r="T3844" t="s">
        <v>8318</v>
      </c>
      <c r="U3844" t="s">
        <v>8319</v>
      </c>
    </row>
    <row r="3845" spans="1:21" ht="43.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s="6">
        <f t="shared" si="300"/>
        <v>41765.739166666666</v>
      </c>
      <c r="L3845" s="6">
        <f t="shared" si="301"/>
        <v>41790.739166666666</v>
      </c>
      <c r="M3845" s="15">
        <f t="shared" si="302"/>
        <v>2014</v>
      </c>
      <c r="N3845" t="b">
        <v>1</v>
      </c>
      <c r="O3845">
        <v>19</v>
      </c>
      <c r="P3845" t="b">
        <v>0</v>
      </c>
      <c r="Q3845" s="8">
        <f t="shared" si="303"/>
        <v>0.21299999999999999</v>
      </c>
      <c r="R3845" s="10">
        <f t="shared" si="304"/>
        <v>56.05263157894737</v>
      </c>
      <c r="S3845" t="s">
        <v>8271</v>
      </c>
      <c r="T3845" t="s">
        <v>8318</v>
      </c>
      <c r="U3845" t="s">
        <v>8319</v>
      </c>
    </row>
    <row r="3846" spans="1:21" ht="43.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s="6">
        <f t="shared" si="300"/>
        <v>41766.283958333333</v>
      </c>
      <c r="L3846" s="6">
        <f t="shared" si="301"/>
        <v>41792.957638888889</v>
      </c>
      <c r="M3846" s="15">
        <f t="shared" si="302"/>
        <v>2014</v>
      </c>
      <c r="N3846" t="b">
        <v>1</v>
      </c>
      <c r="O3846">
        <v>50</v>
      </c>
      <c r="P3846" t="b">
        <v>0</v>
      </c>
      <c r="Q3846" s="8">
        <f t="shared" si="303"/>
        <v>0.41489795918367345</v>
      </c>
      <c r="R3846" s="10">
        <f t="shared" si="304"/>
        <v>81.319999999999993</v>
      </c>
      <c r="S3846" t="s">
        <v>8271</v>
      </c>
      <c r="T3846" t="s">
        <v>8318</v>
      </c>
      <c r="U3846" t="s">
        <v>8319</v>
      </c>
    </row>
    <row r="3847" spans="1:21" ht="58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s="6">
        <f t="shared" si="300"/>
        <v>42248.293680555558</v>
      </c>
      <c r="L3847" s="6">
        <f t="shared" si="301"/>
        <v>42278.293680555558</v>
      </c>
      <c r="M3847" s="15">
        <f t="shared" si="302"/>
        <v>2015</v>
      </c>
      <c r="N3847" t="b">
        <v>1</v>
      </c>
      <c r="O3847">
        <v>12</v>
      </c>
      <c r="P3847" t="b">
        <v>0</v>
      </c>
      <c r="Q3847" s="8">
        <f t="shared" si="303"/>
        <v>2.1049999999999999E-2</v>
      </c>
      <c r="R3847" s="10">
        <f t="shared" si="304"/>
        <v>70.166666666666671</v>
      </c>
      <c r="S3847" t="s">
        <v>8271</v>
      </c>
      <c r="T3847" t="s">
        <v>8318</v>
      </c>
      <c r="U3847" t="s">
        <v>8319</v>
      </c>
    </row>
    <row r="3848" spans="1:21" ht="43.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s="6">
        <f t="shared" si="300"/>
        <v>41884.88821759259</v>
      </c>
      <c r="L3848" s="6">
        <f t="shared" si="301"/>
        <v>41915.957638888889</v>
      </c>
      <c r="M3848" s="15">
        <f t="shared" si="302"/>
        <v>2014</v>
      </c>
      <c r="N3848" t="b">
        <v>1</v>
      </c>
      <c r="O3848">
        <v>8</v>
      </c>
      <c r="P3848" t="b">
        <v>0</v>
      </c>
      <c r="Q3848" s="8">
        <f t="shared" si="303"/>
        <v>2.7E-2</v>
      </c>
      <c r="R3848" s="10">
        <f t="shared" si="304"/>
        <v>23.625</v>
      </c>
      <c r="S3848" t="s">
        <v>8271</v>
      </c>
      <c r="T3848" t="s">
        <v>8318</v>
      </c>
      <c r="U3848" t="s">
        <v>8319</v>
      </c>
    </row>
    <row r="3849" spans="1:21" ht="43.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s="6">
        <f t="shared" si="300"/>
        <v>42158.891099537032</v>
      </c>
      <c r="L3849" s="6">
        <f t="shared" si="301"/>
        <v>42203.891099537032</v>
      </c>
      <c r="M3849" s="15">
        <f t="shared" si="302"/>
        <v>2015</v>
      </c>
      <c r="N3849" t="b">
        <v>1</v>
      </c>
      <c r="O3849">
        <v>9</v>
      </c>
      <c r="P3849" t="b">
        <v>0</v>
      </c>
      <c r="Q3849" s="8">
        <f t="shared" si="303"/>
        <v>0.16161904761904761</v>
      </c>
      <c r="R3849" s="10">
        <f t="shared" si="304"/>
        <v>188.55555555555554</v>
      </c>
      <c r="S3849" t="s">
        <v>8271</v>
      </c>
      <c r="T3849" t="s">
        <v>8318</v>
      </c>
      <c r="U3849" t="s">
        <v>8319</v>
      </c>
    </row>
    <row r="3850" spans="1:21" ht="43.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s="6">
        <f t="shared" si="300"/>
        <v>42265.483668981477</v>
      </c>
      <c r="L3850" s="6">
        <f t="shared" si="301"/>
        <v>42295.483668981477</v>
      </c>
      <c r="M3850" s="15">
        <f t="shared" si="302"/>
        <v>2015</v>
      </c>
      <c r="N3850" t="b">
        <v>1</v>
      </c>
      <c r="O3850">
        <v>43</v>
      </c>
      <c r="P3850" t="b">
        <v>0</v>
      </c>
      <c r="Q3850" s="8">
        <f t="shared" si="303"/>
        <v>0.16376923076923078</v>
      </c>
      <c r="R3850" s="10">
        <f t="shared" si="304"/>
        <v>49.511627906976742</v>
      </c>
      <c r="S3850" t="s">
        <v>8271</v>
      </c>
      <c r="T3850" t="s">
        <v>8318</v>
      </c>
      <c r="U3850" t="s">
        <v>8319</v>
      </c>
    </row>
    <row r="3851" spans="1:21" ht="58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s="6">
        <f t="shared" si="300"/>
        <v>42136.433842592589</v>
      </c>
      <c r="L3851" s="6">
        <f t="shared" si="301"/>
        <v>42166.433842592589</v>
      </c>
      <c r="M3851" s="15">
        <f t="shared" si="302"/>
        <v>2015</v>
      </c>
      <c r="N3851" t="b">
        <v>1</v>
      </c>
      <c r="O3851">
        <v>28</v>
      </c>
      <c r="P3851" t="b">
        <v>0</v>
      </c>
      <c r="Q3851" s="8">
        <f t="shared" si="303"/>
        <v>7.0433333333333334E-2</v>
      </c>
      <c r="R3851" s="10">
        <f t="shared" si="304"/>
        <v>75.464285714285708</v>
      </c>
      <c r="S3851" t="s">
        <v>8271</v>
      </c>
      <c r="T3851" t="s">
        <v>8318</v>
      </c>
      <c r="U3851" t="s">
        <v>8319</v>
      </c>
    </row>
    <row r="3852" spans="1:21" ht="29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s="6">
        <f t="shared" si="300"/>
        <v>41974.791006944441</v>
      </c>
      <c r="L3852" s="6">
        <f t="shared" si="301"/>
        <v>42004.791006944441</v>
      </c>
      <c r="M3852" s="15">
        <f t="shared" si="302"/>
        <v>2014</v>
      </c>
      <c r="N3852" t="b">
        <v>1</v>
      </c>
      <c r="O3852">
        <v>4</v>
      </c>
      <c r="P3852" t="b">
        <v>0</v>
      </c>
      <c r="Q3852" s="8">
        <f t="shared" si="303"/>
        <v>3.7999999999999999E-2</v>
      </c>
      <c r="R3852" s="10">
        <f t="shared" si="304"/>
        <v>9.5</v>
      </c>
      <c r="S3852" t="s">
        <v>8271</v>
      </c>
      <c r="T3852" t="s">
        <v>8318</v>
      </c>
      <c r="U3852" t="s">
        <v>8319</v>
      </c>
    </row>
    <row r="3853" spans="1:21" ht="43.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s="6">
        <f t="shared" si="300"/>
        <v>42172.10623842592</v>
      </c>
      <c r="L3853" s="6">
        <f t="shared" si="301"/>
        <v>42202.10623842592</v>
      </c>
      <c r="M3853" s="15">
        <f t="shared" si="302"/>
        <v>2015</v>
      </c>
      <c r="N3853" t="b">
        <v>1</v>
      </c>
      <c r="O3853">
        <v>24</v>
      </c>
      <c r="P3853" t="b">
        <v>0</v>
      </c>
      <c r="Q3853" s="8">
        <f t="shared" si="303"/>
        <v>0.34079999999999999</v>
      </c>
      <c r="R3853" s="10">
        <f t="shared" si="304"/>
        <v>35.5</v>
      </c>
      <c r="S3853" t="s">
        <v>8271</v>
      </c>
      <c r="T3853" t="s">
        <v>8318</v>
      </c>
      <c r="U3853" t="s">
        <v>8319</v>
      </c>
    </row>
    <row r="3854" spans="1:21" ht="43.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s="6">
        <f t="shared" si="300"/>
        <v>42064.857361111113</v>
      </c>
      <c r="L3854" s="6">
        <f t="shared" si="301"/>
        <v>42089.815694444442</v>
      </c>
      <c r="M3854" s="15">
        <f t="shared" si="302"/>
        <v>2015</v>
      </c>
      <c r="N3854" t="b">
        <v>0</v>
      </c>
      <c r="O3854">
        <v>2</v>
      </c>
      <c r="P3854" t="b">
        <v>0</v>
      </c>
      <c r="Q3854" s="8">
        <f t="shared" si="303"/>
        <v>2E-3</v>
      </c>
      <c r="R3854" s="10">
        <f t="shared" si="304"/>
        <v>10</v>
      </c>
      <c r="S3854" t="s">
        <v>8271</v>
      </c>
      <c r="T3854" t="s">
        <v>8318</v>
      </c>
      <c r="U3854" t="s">
        <v>8319</v>
      </c>
    </row>
    <row r="3855" spans="1:21" ht="43.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s="6">
        <f t="shared" si="300"/>
        <v>41848.506689814814</v>
      </c>
      <c r="L3855" s="6">
        <f t="shared" si="301"/>
        <v>41883.506689814814</v>
      </c>
      <c r="M3855" s="15">
        <f t="shared" si="302"/>
        <v>2014</v>
      </c>
      <c r="N3855" t="b">
        <v>0</v>
      </c>
      <c r="O3855">
        <v>2</v>
      </c>
      <c r="P3855" t="b">
        <v>0</v>
      </c>
      <c r="Q3855" s="8">
        <f t="shared" si="303"/>
        <v>2.5999999999999998E-4</v>
      </c>
      <c r="R3855" s="10">
        <f t="shared" si="304"/>
        <v>13</v>
      </c>
      <c r="S3855" t="s">
        <v>8271</v>
      </c>
      <c r="T3855" t="s">
        <v>8318</v>
      </c>
      <c r="U3855" t="s">
        <v>8319</v>
      </c>
    </row>
    <row r="3856" spans="1:21" ht="29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s="6">
        <f t="shared" si="300"/>
        <v>42103.55159722222</v>
      </c>
      <c r="L3856" s="6">
        <f t="shared" si="301"/>
        <v>42133.55159722222</v>
      </c>
      <c r="M3856" s="15">
        <f t="shared" si="302"/>
        <v>2015</v>
      </c>
      <c r="N3856" t="b">
        <v>0</v>
      </c>
      <c r="O3856">
        <v>20</v>
      </c>
      <c r="P3856" t="b">
        <v>0</v>
      </c>
      <c r="Q3856" s="8">
        <f t="shared" si="303"/>
        <v>0.16254545454545455</v>
      </c>
      <c r="R3856" s="10">
        <f t="shared" si="304"/>
        <v>89.4</v>
      </c>
      <c r="S3856" t="s">
        <v>8271</v>
      </c>
      <c r="T3856" t="s">
        <v>8318</v>
      </c>
      <c r="U3856" t="s">
        <v>8319</v>
      </c>
    </row>
    <row r="3857" spans="1:21" ht="58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s="6">
        <f t="shared" si="300"/>
        <v>42059.637395833335</v>
      </c>
      <c r="L3857" s="6">
        <f t="shared" si="301"/>
        <v>42089.595729166664</v>
      </c>
      <c r="M3857" s="15">
        <f t="shared" si="302"/>
        <v>2015</v>
      </c>
      <c r="N3857" t="b">
        <v>0</v>
      </c>
      <c r="O3857">
        <v>1</v>
      </c>
      <c r="P3857" t="b">
        <v>0</v>
      </c>
      <c r="Q3857" s="8">
        <f t="shared" si="303"/>
        <v>2.5000000000000001E-2</v>
      </c>
      <c r="R3857" s="10">
        <f t="shared" si="304"/>
        <v>25</v>
      </c>
      <c r="S3857" t="s">
        <v>8271</v>
      </c>
      <c r="T3857" t="s">
        <v>8318</v>
      </c>
      <c r="U3857" t="s">
        <v>8319</v>
      </c>
    </row>
    <row r="3858" spans="1:21" ht="58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s="6">
        <f t="shared" si="300"/>
        <v>42041.409756944442</v>
      </c>
      <c r="L3858" s="6">
        <f t="shared" si="301"/>
        <v>42071.368090277778</v>
      </c>
      <c r="M3858" s="15">
        <f t="shared" si="302"/>
        <v>2015</v>
      </c>
      <c r="N3858" t="b">
        <v>0</v>
      </c>
      <c r="O3858">
        <v>1</v>
      </c>
      <c r="P3858" t="b">
        <v>0</v>
      </c>
      <c r="Q3858" s="8">
        <f t="shared" si="303"/>
        <v>2.0000000000000001E-4</v>
      </c>
      <c r="R3858" s="10">
        <f t="shared" si="304"/>
        <v>1</v>
      </c>
      <c r="S3858" t="s">
        <v>8271</v>
      </c>
      <c r="T3858" t="s">
        <v>8318</v>
      </c>
      <c r="U3858" t="s">
        <v>8319</v>
      </c>
    </row>
    <row r="3859" spans="1:21" ht="43.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s="6">
        <f t="shared" si="300"/>
        <v>41829.403819444444</v>
      </c>
      <c r="L3859" s="6">
        <f t="shared" si="301"/>
        <v>41852.383333333331</v>
      </c>
      <c r="M3859" s="15">
        <f t="shared" si="302"/>
        <v>2014</v>
      </c>
      <c r="N3859" t="b">
        <v>0</v>
      </c>
      <c r="O3859">
        <v>4</v>
      </c>
      <c r="P3859" t="b">
        <v>0</v>
      </c>
      <c r="Q3859" s="8">
        <f t="shared" si="303"/>
        <v>5.1999999999999998E-2</v>
      </c>
      <c r="R3859" s="10">
        <f t="shared" si="304"/>
        <v>65</v>
      </c>
      <c r="S3859" t="s">
        <v>8271</v>
      </c>
      <c r="T3859" t="s">
        <v>8318</v>
      </c>
      <c r="U3859" t="s">
        <v>8319</v>
      </c>
    </row>
    <row r="3860" spans="1:21" ht="58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s="6">
        <f t="shared" si="300"/>
        <v>42128.097731481474</v>
      </c>
      <c r="L3860" s="6">
        <f t="shared" si="301"/>
        <v>42146.541666666664</v>
      </c>
      <c r="M3860" s="15">
        <f t="shared" si="302"/>
        <v>2015</v>
      </c>
      <c r="N3860" t="b">
        <v>0</v>
      </c>
      <c r="O3860">
        <v>1</v>
      </c>
      <c r="P3860" t="b">
        <v>0</v>
      </c>
      <c r="Q3860" s="8">
        <f t="shared" si="303"/>
        <v>0.02</v>
      </c>
      <c r="R3860" s="10">
        <f t="shared" si="304"/>
        <v>10</v>
      </c>
      <c r="S3860" t="s">
        <v>8271</v>
      </c>
      <c r="T3860" t="s">
        <v>8318</v>
      </c>
      <c r="U3860" t="s">
        <v>8319</v>
      </c>
    </row>
    <row r="3861" spans="1:21" ht="43.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s="6">
        <f t="shared" si="300"/>
        <v>41789.560266203705</v>
      </c>
      <c r="L3861" s="6">
        <f t="shared" si="301"/>
        <v>41815.541666666664</v>
      </c>
      <c r="M3861" s="15">
        <f t="shared" si="302"/>
        <v>2014</v>
      </c>
      <c r="N3861" t="b">
        <v>0</v>
      </c>
      <c r="O3861">
        <v>1</v>
      </c>
      <c r="P3861" t="b">
        <v>0</v>
      </c>
      <c r="Q3861" s="8">
        <f t="shared" si="303"/>
        <v>4.0000000000000002E-4</v>
      </c>
      <c r="R3861" s="10">
        <f t="shared" si="304"/>
        <v>1</v>
      </c>
      <c r="S3861" t="s">
        <v>8271</v>
      </c>
      <c r="T3861" t="s">
        <v>8318</v>
      </c>
      <c r="U3861" t="s">
        <v>8319</v>
      </c>
    </row>
    <row r="3862" spans="1:21" ht="58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s="6">
        <f t="shared" si="300"/>
        <v>41833.327662037038</v>
      </c>
      <c r="L3862" s="6">
        <f t="shared" si="301"/>
        <v>41863.327662037038</v>
      </c>
      <c r="M3862" s="15">
        <f t="shared" si="302"/>
        <v>2014</v>
      </c>
      <c r="N3862" t="b">
        <v>0</v>
      </c>
      <c r="O3862">
        <v>13</v>
      </c>
      <c r="P3862" t="b">
        <v>0</v>
      </c>
      <c r="Q3862" s="8">
        <f t="shared" si="303"/>
        <v>0.17666666666666667</v>
      </c>
      <c r="R3862" s="10">
        <f t="shared" si="304"/>
        <v>81.538461538461533</v>
      </c>
      <c r="S3862" t="s">
        <v>8271</v>
      </c>
      <c r="T3862" t="s">
        <v>8318</v>
      </c>
      <c r="U3862" t="s">
        <v>8319</v>
      </c>
    </row>
    <row r="3863" spans="1:21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s="6">
        <f t="shared" si="300"/>
        <v>41914.256678240738</v>
      </c>
      <c r="L3863" s="6">
        <f t="shared" si="301"/>
        <v>41955.574305555558</v>
      </c>
      <c r="M3863" s="15">
        <f t="shared" si="302"/>
        <v>2014</v>
      </c>
      <c r="N3863" t="b">
        <v>0</v>
      </c>
      <c r="O3863">
        <v>1</v>
      </c>
      <c r="P3863" t="b">
        <v>0</v>
      </c>
      <c r="Q3863" s="8">
        <f t="shared" si="303"/>
        <v>0.05</v>
      </c>
      <c r="R3863" s="10">
        <f t="shared" si="304"/>
        <v>100</v>
      </c>
      <c r="S3863" t="s">
        <v>8271</v>
      </c>
      <c r="T3863" t="s">
        <v>8318</v>
      </c>
      <c r="U3863" t="s">
        <v>8319</v>
      </c>
    </row>
    <row r="3864" spans="1:21" ht="29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s="6">
        <f t="shared" si="300"/>
        <v>42610.927731481475</v>
      </c>
      <c r="L3864" s="6">
        <f t="shared" si="301"/>
        <v>42625.374305555553</v>
      </c>
      <c r="M3864" s="15">
        <f t="shared" si="302"/>
        <v>2016</v>
      </c>
      <c r="N3864" t="b">
        <v>0</v>
      </c>
      <c r="O3864">
        <v>1</v>
      </c>
      <c r="P3864" t="b">
        <v>0</v>
      </c>
      <c r="Q3864" s="8">
        <f t="shared" si="303"/>
        <v>1.3333333333333334E-4</v>
      </c>
      <c r="R3864" s="10">
        <f t="shared" si="304"/>
        <v>1</v>
      </c>
      <c r="S3864" t="s">
        <v>8271</v>
      </c>
      <c r="T3864" t="s">
        <v>8318</v>
      </c>
      <c r="U3864" t="s">
        <v>8319</v>
      </c>
    </row>
    <row r="3865" spans="1:21" ht="43.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s="6">
        <f t="shared" si="300"/>
        <v>42253.299826388888</v>
      </c>
      <c r="L3865" s="6">
        <f t="shared" si="301"/>
        <v>42313.341493055552</v>
      </c>
      <c r="M3865" s="15">
        <f t="shared" si="302"/>
        <v>2015</v>
      </c>
      <c r="N3865" t="b">
        <v>0</v>
      </c>
      <c r="O3865">
        <v>0</v>
      </c>
      <c r="P3865" t="b">
        <v>0</v>
      </c>
      <c r="Q3865" s="8">
        <f t="shared" si="303"/>
        <v>0</v>
      </c>
      <c r="R3865" s="10">
        <f t="shared" si="304"/>
        <v>0</v>
      </c>
      <c r="S3865" t="s">
        <v>8271</v>
      </c>
      <c r="T3865" t="s">
        <v>8318</v>
      </c>
      <c r="U3865" t="s">
        <v>8319</v>
      </c>
    </row>
    <row r="3866" spans="1:21" ht="58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s="6">
        <f t="shared" si="300"/>
        <v>42295.558495370373</v>
      </c>
      <c r="L3866" s="6">
        <f t="shared" si="301"/>
        <v>42325.60016203703</v>
      </c>
      <c r="M3866" s="15">
        <f t="shared" si="302"/>
        <v>2015</v>
      </c>
      <c r="N3866" t="b">
        <v>0</v>
      </c>
      <c r="O3866">
        <v>3</v>
      </c>
      <c r="P3866" t="b">
        <v>0</v>
      </c>
      <c r="Q3866" s="8">
        <f t="shared" si="303"/>
        <v>1.2E-2</v>
      </c>
      <c r="R3866" s="10">
        <f t="shared" si="304"/>
        <v>20</v>
      </c>
      <c r="S3866" t="s">
        <v>8271</v>
      </c>
      <c r="T3866" t="s">
        <v>8318</v>
      </c>
      <c r="U3866" t="s">
        <v>8319</v>
      </c>
    </row>
    <row r="3867" spans="1:21" ht="43.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s="6">
        <f t="shared" si="300"/>
        <v>41841.31826388889</v>
      </c>
      <c r="L3867" s="6">
        <f t="shared" si="301"/>
        <v>41880.895833333328</v>
      </c>
      <c r="M3867" s="15">
        <f t="shared" si="302"/>
        <v>2014</v>
      </c>
      <c r="N3867" t="b">
        <v>0</v>
      </c>
      <c r="O3867">
        <v>14</v>
      </c>
      <c r="P3867" t="b">
        <v>0</v>
      </c>
      <c r="Q3867" s="8">
        <f t="shared" si="303"/>
        <v>0.26937422295897223</v>
      </c>
      <c r="R3867" s="10">
        <f t="shared" si="304"/>
        <v>46.428571428571431</v>
      </c>
      <c r="S3867" t="s">
        <v>8271</v>
      </c>
      <c r="T3867" t="s">
        <v>8318</v>
      </c>
      <c r="U3867" t="s">
        <v>8319</v>
      </c>
    </row>
    <row r="3868" spans="1:21" ht="29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s="6">
        <f t="shared" si="300"/>
        <v>42402.613668981481</v>
      </c>
      <c r="L3868" s="6">
        <f t="shared" si="301"/>
        <v>42451.811805555553</v>
      </c>
      <c r="M3868" s="15">
        <f t="shared" si="302"/>
        <v>2016</v>
      </c>
      <c r="N3868" t="b">
        <v>0</v>
      </c>
      <c r="O3868">
        <v>2</v>
      </c>
      <c r="P3868" t="b">
        <v>0</v>
      </c>
      <c r="Q3868" s="8">
        <f t="shared" si="303"/>
        <v>5.4999999999999997E-3</v>
      </c>
      <c r="R3868" s="10">
        <f t="shared" si="304"/>
        <v>5.5</v>
      </c>
      <c r="S3868" t="s">
        <v>8271</v>
      </c>
      <c r="T3868" t="s">
        <v>8318</v>
      </c>
      <c r="U3868" t="s">
        <v>8319</v>
      </c>
    </row>
    <row r="3869" spans="1:21" ht="43.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s="6">
        <f t="shared" si="300"/>
        <v>42509.480775462966</v>
      </c>
      <c r="L3869" s="6">
        <f t="shared" si="301"/>
        <v>42539.480775462966</v>
      </c>
      <c r="M3869" s="15">
        <f t="shared" si="302"/>
        <v>2016</v>
      </c>
      <c r="N3869" t="b">
        <v>0</v>
      </c>
      <c r="O3869">
        <v>5</v>
      </c>
      <c r="P3869" t="b">
        <v>0</v>
      </c>
      <c r="Q3869" s="8">
        <f t="shared" si="303"/>
        <v>0.1255</v>
      </c>
      <c r="R3869" s="10">
        <f t="shared" si="304"/>
        <v>50.2</v>
      </c>
      <c r="S3869" t="s">
        <v>8271</v>
      </c>
      <c r="T3869" t="s">
        <v>8318</v>
      </c>
      <c r="U3869" t="s">
        <v>8319</v>
      </c>
    </row>
    <row r="3870" spans="1:21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s="6">
        <f t="shared" si="300"/>
        <v>41865.32644675926</v>
      </c>
      <c r="L3870" s="6">
        <f t="shared" si="301"/>
        <v>41890.32644675926</v>
      </c>
      <c r="M3870" s="15">
        <f t="shared" si="302"/>
        <v>2014</v>
      </c>
      <c r="N3870" t="b">
        <v>0</v>
      </c>
      <c r="O3870">
        <v>1</v>
      </c>
      <c r="P3870" t="b">
        <v>0</v>
      </c>
      <c r="Q3870" s="8">
        <f t="shared" si="303"/>
        <v>2E-3</v>
      </c>
      <c r="R3870" s="10">
        <f t="shared" si="304"/>
        <v>10</v>
      </c>
      <c r="S3870" t="s">
        <v>8305</v>
      </c>
      <c r="T3870" t="s">
        <v>8318</v>
      </c>
      <c r="U3870" t="s">
        <v>8360</v>
      </c>
    </row>
    <row r="3871" spans="1:21" ht="29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s="6">
        <f t="shared" si="300"/>
        <v>42047.391111111108</v>
      </c>
      <c r="L3871" s="6">
        <f t="shared" si="301"/>
        <v>42076.799305555549</v>
      </c>
      <c r="M3871" s="15">
        <f t="shared" si="302"/>
        <v>2015</v>
      </c>
      <c r="N3871" t="b">
        <v>0</v>
      </c>
      <c r="O3871">
        <v>15</v>
      </c>
      <c r="P3871" t="b">
        <v>0</v>
      </c>
      <c r="Q3871" s="8">
        <f t="shared" si="303"/>
        <v>3.44748684310884E-2</v>
      </c>
      <c r="R3871" s="10">
        <f t="shared" si="304"/>
        <v>30.133333333333333</v>
      </c>
      <c r="S3871" t="s">
        <v>8305</v>
      </c>
      <c r="T3871" t="s">
        <v>8318</v>
      </c>
      <c r="U3871" t="s">
        <v>8360</v>
      </c>
    </row>
    <row r="3872" spans="1:21" ht="58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s="6">
        <f t="shared" si="300"/>
        <v>41792.838865740741</v>
      </c>
      <c r="L3872" s="6">
        <f t="shared" si="301"/>
        <v>41822.838865740741</v>
      </c>
      <c r="M3872" s="15">
        <f t="shared" si="302"/>
        <v>2014</v>
      </c>
      <c r="N3872" t="b">
        <v>0</v>
      </c>
      <c r="O3872">
        <v>10</v>
      </c>
      <c r="P3872" t="b">
        <v>0</v>
      </c>
      <c r="Q3872" s="8">
        <f t="shared" si="303"/>
        <v>0.15</v>
      </c>
      <c r="R3872" s="10">
        <f t="shared" si="304"/>
        <v>150</v>
      </c>
      <c r="S3872" t="s">
        <v>8305</v>
      </c>
      <c r="T3872" t="s">
        <v>8318</v>
      </c>
      <c r="U3872" t="s">
        <v>8360</v>
      </c>
    </row>
    <row r="3873" spans="1:21" ht="29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s="6">
        <f t="shared" si="300"/>
        <v>42763.447337962956</v>
      </c>
      <c r="L3873" s="6">
        <f t="shared" si="301"/>
        <v>42823.405671296299</v>
      </c>
      <c r="M3873" s="15">
        <f t="shared" si="302"/>
        <v>2017</v>
      </c>
      <c r="N3873" t="b">
        <v>0</v>
      </c>
      <c r="O3873">
        <v>3</v>
      </c>
      <c r="P3873" t="b">
        <v>0</v>
      </c>
      <c r="Q3873" s="8">
        <f t="shared" si="303"/>
        <v>2.6666666666666668E-2</v>
      </c>
      <c r="R3873" s="10">
        <f t="shared" si="304"/>
        <v>13.333333333333334</v>
      </c>
      <c r="S3873" t="s">
        <v>8305</v>
      </c>
      <c r="T3873" t="s">
        <v>8318</v>
      </c>
      <c r="U3873" t="s">
        <v>8360</v>
      </c>
    </row>
    <row r="3874" spans="1:21" ht="43.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s="6">
        <f t="shared" si="300"/>
        <v>42179.8124537037</v>
      </c>
      <c r="L3874" s="6">
        <f t="shared" si="301"/>
        <v>42229.8124537037</v>
      </c>
      <c r="M3874" s="15">
        <f t="shared" si="302"/>
        <v>2015</v>
      </c>
      <c r="N3874" t="b">
        <v>0</v>
      </c>
      <c r="O3874">
        <v>0</v>
      </c>
      <c r="P3874" t="b">
        <v>0</v>
      </c>
      <c r="Q3874" s="8">
        <f t="shared" si="303"/>
        <v>0</v>
      </c>
      <c r="R3874" s="10">
        <f t="shared" si="304"/>
        <v>0</v>
      </c>
      <c r="S3874" t="s">
        <v>8305</v>
      </c>
      <c r="T3874" t="s">
        <v>8318</v>
      </c>
      <c r="U3874" t="s">
        <v>8360</v>
      </c>
    </row>
    <row r="3875" spans="1:21" ht="43.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s="6">
        <f t="shared" si="300"/>
        <v>42255.362673611111</v>
      </c>
      <c r="L3875" s="6">
        <f t="shared" si="301"/>
        <v>42285.362673611111</v>
      </c>
      <c r="M3875" s="15">
        <f t="shared" si="302"/>
        <v>2015</v>
      </c>
      <c r="N3875" t="b">
        <v>0</v>
      </c>
      <c r="O3875">
        <v>0</v>
      </c>
      <c r="P3875" t="b">
        <v>0</v>
      </c>
      <c r="Q3875" s="8">
        <f t="shared" si="303"/>
        <v>0</v>
      </c>
      <c r="R3875" s="10">
        <f t="shared" si="304"/>
        <v>0</v>
      </c>
      <c r="S3875" t="s">
        <v>8305</v>
      </c>
      <c r="T3875" t="s">
        <v>8318</v>
      </c>
      <c r="U3875" t="s">
        <v>8360</v>
      </c>
    </row>
    <row r="3876" spans="1:21" ht="58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s="6">
        <f t="shared" si="300"/>
        <v>42006.683124999996</v>
      </c>
      <c r="L3876" s="6">
        <f t="shared" si="301"/>
        <v>42027.708333333336</v>
      </c>
      <c r="M3876" s="15">
        <f t="shared" si="302"/>
        <v>2015</v>
      </c>
      <c r="N3876" t="b">
        <v>0</v>
      </c>
      <c r="O3876">
        <v>0</v>
      </c>
      <c r="P3876" t="b">
        <v>0</v>
      </c>
      <c r="Q3876" s="8">
        <f t="shared" si="303"/>
        <v>0</v>
      </c>
      <c r="R3876" s="10">
        <f t="shared" si="304"/>
        <v>0</v>
      </c>
      <c r="S3876" t="s">
        <v>8305</v>
      </c>
      <c r="T3876" t="s">
        <v>8318</v>
      </c>
      <c r="U3876" t="s">
        <v>8360</v>
      </c>
    </row>
    <row r="3877" spans="1:21" ht="43.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s="6">
        <f t="shared" si="300"/>
        <v>42615.013483796291</v>
      </c>
      <c r="L3877" s="6">
        <f t="shared" si="301"/>
        <v>42616.083333333336</v>
      </c>
      <c r="M3877" s="15">
        <f t="shared" si="302"/>
        <v>2016</v>
      </c>
      <c r="N3877" t="b">
        <v>0</v>
      </c>
      <c r="O3877">
        <v>0</v>
      </c>
      <c r="P3877" t="b">
        <v>0</v>
      </c>
      <c r="Q3877" s="8">
        <f t="shared" si="303"/>
        <v>0</v>
      </c>
      <c r="R3877" s="10">
        <f t="shared" si="304"/>
        <v>0</v>
      </c>
      <c r="S3877" t="s">
        <v>8305</v>
      </c>
      <c r="T3877" t="s">
        <v>8318</v>
      </c>
      <c r="U3877" t="s">
        <v>8360</v>
      </c>
    </row>
    <row r="3878" spans="1:21" ht="58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s="6">
        <f t="shared" si="300"/>
        <v>42372.290833333333</v>
      </c>
      <c r="L3878" s="6">
        <f t="shared" si="301"/>
        <v>42402.290833333333</v>
      </c>
      <c r="M3878" s="15">
        <f t="shared" si="302"/>
        <v>2016</v>
      </c>
      <c r="N3878" t="b">
        <v>0</v>
      </c>
      <c r="O3878">
        <v>46</v>
      </c>
      <c r="P3878" t="b">
        <v>0</v>
      </c>
      <c r="Q3878" s="8">
        <f t="shared" si="303"/>
        <v>0.52794871794871789</v>
      </c>
      <c r="R3878" s="10">
        <f t="shared" si="304"/>
        <v>44.760869565217391</v>
      </c>
      <c r="S3878" t="s">
        <v>8305</v>
      </c>
      <c r="T3878" t="s">
        <v>8318</v>
      </c>
      <c r="U3878" t="s">
        <v>8360</v>
      </c>
    </row>
    <row r="3879" spans="1:21" ht="43.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s="6">
        <f t="shared" si="300"/>
        <v>42682.344351851854</v>
      </c>
      <c r="L3879" s="6">
        <f t="shared" si="301"/>
        <v>42712.344351851854</v>
      </c>
      <c r="M3879" s="15">
        <f t="shared" si="302"/>
        <v>2016</v>
      </c>
      <c r="N3879" t="b">
        <v>0</v>
      </c>
      <c r="O3879">
        <v>14</v>
      </c>
      <c r="P3879" t="b">
        <v>0</v>
      </c>
      <c r="Q3879" s="8">
        <f t="shared" si="303"/>
        <v>4.9639999999999997E-2</v>
      </c>
      <c r="R3879" s="10">
        <f t="shared" si="304"/>
        <v>88.642857142857139</v>
      </c>
      <c r="S3879" t="s">
        <v>8305</v>
      </c>
      <c r="T3879" t="s">
        <v>8318</v>
      </c>
      <c r="U3879" t="s">
        <v>8360</v>
      </c>
    </row>
    <row r="3880" spans="1:21" ht="43.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s="6">
        <f t="shared" si="300"/>
        <v>42154.485486111109</v>
      </c>
      <c r="L3880" s="6">
        <f t="shared" si="301"/>
        <v>42184.832638888889</v>
      </c>
      <c r="M3880" s="15">
        <f t="shared" si="302"/>
        <v>2015</v>
      </c>
      <c r="N3880" t="b">
        <v>0</v>
      </c>
      <c r="O3880">
        <v>1</v>
      </c>
      <c r="P3880" t="b">
        <v>0</v>
      </c>
      <c r="Q3880" s="8">
        <f t="shared" si="303"/>
        <v>5.5555555555555556E-4</v>
      </c>
      <c r="R3880" s="10">
        <f t="shared" si="304"/>
        <v>10</v>
      </c>
      <c r="S3880" t="s">
        <v>8305</v>
      </c>
      <c r="T3880" t="s">
        <v>8318</v>
      </c>
      <c r="U3880" t="s">
        <v>8360</v>
      </c>
    </row>
    <row r="3881" spans="1:21" ht="43.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s="6">
        <f t="shared" si="300"/>
        <v>41999.527731481481</v>
      </c>
      <c r="L3881" s="6">
        <f t="shared" si="301"/>
        <v>42029.527731481481</v>
      </c>
      <c r="M3881" s="15">
        <f t="shared" si="302"/>
        <v>2014</v>
      </c>
      <c r="N3881" t="b">
        <v>0</v>
      </c>
      <c r="O3881">
        <v>0</v>
      </c>
      <c r="P3881" t="b">
        <v>0</v>
      </c>
      <c r="Q3881" s="8">
        <f t="shared" si="303"/>
        <v>0</v>
      </c>
      <c r="R3881" s="10">
        <f t="shared" si="304"/>
        <v>0</v>
      </c>
      <c r="S3881" t="s">
        <v>8305</v>
      </c>
      <c r="T3881" t="s">
        <v>8318</v>
      </c>
      <c r="U3881" t="s">
        <v>8360</v>
      </c>
    </row>
    <row r="3882" spans="1:21" ht="43.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s="6">
        <f t="shared" si="300"/>
        <v>41815.481712962959</v>
      </c>
      <c r="L3882" s="6">
        <f t="shared" si="301"/>
        <v>41850.625</v>
      </c>
      <c r="M3882" s="15">
        <f t="shared" si="302"/>
        <v>2014</v>
      </c>
      <c r="N3882" t="b">
        <v>0</v>
      </c>
      <c r="O3882">
        <v>17</v>
      </c>
      <c r="P3882" t="b">
        <v>0</v>
      </c>
      <c r="Q3882" s="8">
        <f t="shared" si="303"/>
        <v>0.13066666666666665</v>
      </c>
      <c r="R3882" s="10">
        <f t="shared" si="304"/>
        <v>57.647058823529413</v>
      </c>
      <c r="S3882" t="s">
        <v>8305</v>
      </c>
      <c r="T3882" t="s">
        <v>8318</v>
      </c>
      <c r="U3882" t="s">
        <v>8360</v>
      </c>
    </row>
    <row r="3883" spans="1:21" ht="29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s="6">
        <f t="shared" si="300"/>
        <v>42755.685173611106</v>
      </c>
      <c r="L3883" s="6">
        <f t="shared" si="301"/>
        <v>42785.685173611106</v>
      </c>
      <c r="M3883" s="15">
        <f t="shared" si="302"/>
        <v>2017</v>
      </c>
      <c r="N3883" t="b">
        <v>0</v>
      </c>
      <c r="O3883">
        <v>1</v>
      </c>
      <c r="P3883" t="b">
        <v>0</v>
      </c>
      <c r="Q3883" s="8">
        <f t="shared" si="303"/>
        <v>0.05</v>
      </c>
      <c r="R3883" s="10">
        <f t="shared" si="304"/>
        <v>25</v>
      </c>
      <c r="S3883" t="s">
        <v>8305</v>
      </c>
      <c r="T3883" t="s">
        <v>8318</v>
      </c>
      <c r="U3883" t="s">
        <v>8360</v>
      </c>
    </row>
    <row r="3884" spans="1:21" ht="43.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s="6">
        <f t="shared" si="300"/>
        <v>42373.65011574074</v>
      </c>
      <c r="L3884" s="6">
        <f t="shared" si="301"/>
        <v>42400.627083333333</v>
      </c>
      <c r="M3884" s="15">
        <f t="shared" si="302"/>
        <v>2016</v>
      </c>
      <c r="N3884" t="b">
        <v>0</v>
      </c>
      <c r="O3884">
        <v>0</v>
      </c>
      <c r="P3884" t="b">
        <v>0</v>
      </c>
      <c r="Q3884" s="8">
        <f t="shared" si="303"/>
        <v>0</v>
      </c>
      <c r="R3884" s="10">
        <f t="shared" si="304"/>
        <v>0</v>
      </c>
      <c r="S3884" t="s">
        <v>8305</v>
      </c>
      <c r="T3884" t="s">
        <v>8318</v>
      </c>
      <c r="U3884" t="s">
        <v>8360</v>
      </c>
    </row>
    <row r="3885" spans="1:21" ht="58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s="6">
        <f t="shared" si="300"/>
        <v>41854.269317129627</v>
      </c>
      <c r="L3885" s="6">
        <f t="shared" si="301"/>
        <v>41884.269317129627</v>
      </c>
      <c r="M3885" s="15">
        <f t="shared" si="302"/>
        <v>2014</v>
      </c>
      <c r="N3885" t="b">
        <v>0</v>
      </c>
      <c r="O3885">
        <v>0</v>
      </c>
      <c r="P3885" t="b">
        <v>0</v>
      </c>
      <c r="Q3885" s="8">
        <f t="shared" si="303"/>
        <v>0</v>
      </c>
      <c r="R3885" s="10">
        <f t="shared" si="304"/>
        <v>0</v>
      </c>
      <c r="S3885" t="s">
        <v>8305</v>
      </c>
      <c r="T3885" t="s">
        <v>8318</v>
      </c>
      <c r="U3885" t="s">
        <v>8360</v>
      </c>
    </row>
    <row r="3886" spans="1:21" ht="43.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s="6">
        <f t="shared" si="300"/>
        <v>42065.458240740736</v>
      </c>
      <c r="L3886" s="6">
        <f t="shared" si="301"/>
        <v>42090.416574074072</v>
      </c>
      <c r="M3886" s="15">
        <f t="shared" si="302"/>
        <v>2015</v>
      </c>
      <c r="N3886" t="b">
        <v>0</v>
      </c>
      <c r="O3886">
        <v>0</v>
      </c>
      <c r="P3886" t="b">
        <v>0</v>
      </c>
      <c r="Q3886" s="8">
        <f t="shared" si="303"/>
        <v>0</v>
      </c>
      <c r="R3886" s="10">
        <f t="shared" si="304"/>
        <v>0</v>
      </c>
      <c r="S3886" t="s">
        <v>8305</v>
      </c>
      <c r="T3886" t="s">
        <v>8318</v>
      </c>
      <c r="U3886" t="s">
        <v>8360</v>
      </c>
    </row>
    <row r="3887" spans="1:21" ht="43.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s="6">
        <f t="shared" si="300"/>
        <v>42469.617951388886</v>
      </c>
      <c r="L3887" s="6">
        <f t="shared" si="301"/>
        <v>42499.617951388886</v>
      </c>
      <c r="M3887" s="15">
        <f t="shared" si="302"/>
        <v>2016</v>
      </c>
      <c r="N3887" t="b">
        <v>0</v>
      </c>
      <c r="O3887">
        <v>0</v>
      </c>
      <c r="P3887" t="b">
        <v>0</v>
      </c>
      <c r="Q3887" s="8">
        <f t="shared" si="303"/>
        <v>0</v>
      </c>
      <c r="R3887" s="10">
        <f t="shared" si="304"/>
        <v>0</v>
      </c>
      <c r="S3887" t="s">
        <v>8305</v>
      </c>
      <c r="T3887" t="s">
        <v>8318</v>
      </c>
      <c r="U3887" t="s">
        <v>8360</v>
      </c>
    </row>
    <row r="3888" spans="1:21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s="6">
        <f t="shared" si="300"/>
        <v>41953.894699074073</v>
      </c>
      <c r="L3888" s="6">
        <f t="shared" si="301"/>
        <v>41983.894699074073</v>
      </c>
      <c r="M3888" s="15">
        <f t="shared" si="302"/>
        <v>2014</v>
      </c>
      <c r="N3888" t="b">
        <v>0</v>
      </c>
      <c r="O3888">
        <v>0</v>
      </c>
      <c r="P3888" t="b">
        <v>0</v>
      </c>
      <c r="Q3888" s="8">
        <f t="shared" si="303"/>
        <v>0</v>
      </c>
      <c r="R3888" s="10">
        <f t="shared" si="304"/>
        <v>0</v>
      </c>
      <c r="S3888" t="s">
        <v>8305</v>
      </c>
      <c r="T3888" t="s">
        <v>8318</v>
      </c>
      <c r="U3888" t="s">
        <v>8360</v>
      </c>
    </row>
    <row r="3889" spans="1:21" ht="43.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s="6">
        <f t="shared" si="300"/>
        <v>42079.524641203701</v>
      </c>
      <c r="L3889" s="6">
        <f t="shared" si="301"/>
        <v>42125.583333333336</v>
      </c>
      <c r="M3889" s="15">
        <f t="shared" si="302"/>
        <v>2015</v>
      </c>
      <c r="N3889" t="b">
        <v>0</v>
      </c>
      <c r="O3889">
        <v>2</v>
      </c>
      <c r="P3889" t="b">
        <v>0</v>
      </c>
      <c r="Q3889" s="8">
        <f t="shared" si="303"/>
        <v>1.7500000000000002E-2</v>
      </c>
      <c r="R3889" s="10">
        <f t="shared" si="304"/>
        <v>17.5</v>
      </c>
      <c r="S3889" t="s">
        <v>8305</v>
      </c>
      <c r="T3889" t="s">
        <v>8318</v>
      </c>
      <c r="U3889" t="s">
        <v>8360</v>
      </c>
    </row>
    <row r="3890" spans="1:21" ht="58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s="6">
        <f t="shared" si="300"/>
        <v>42762.212476851848</v>
      </c>
      <c r="L3890" s="6">
        <f t="shared" si="301"/>
        <v>42792.212476851848</v>
      </c>
      <c r="M3890" s="15">
        <f t="shared" si="302"/>
        <v>2017</v>
      </c>
      <c r="N3890" t="b">
        <v>0</v>
      </c>
      <c r="O3890">
        <v>14</v>
      </c>
      <c r="P3890" t="b">
        <v>0</v>
      </c>
      <c r="Q3890" s="8">
        <f t="shared" si="303"/>
        <v>0.27100000000000002</v>
      </c>
      <c r="R3890" s="10">
        <f t="shared" si="304"/>
        <v>38.714285714285715</v>
      </c>
      <c r="S3890" t="s">
        <v>8271</v>
      </c>
      <c r="T3890" t="s">
        <v>8318</v>
      </c>
      <c r="U3890" t="s">
        <v>8319</v>
      </c>
    </row>
    <row r="3891" spans="1:21" ht="43.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s="6">
        <f t="shared" si="300"/>
        <v>41976.671643518515</v>
      </c>
      <c r="L3891" s="6">
        <f t="shared" si="301"/>
        <v>42008.643055555549</v>
      </c>
      <c r="M3891" s="15">
        <f t="shared" si="302"/>
        <v>2014</v>
      </c>
      <c r="N3891" t="b">
        <v>0</v>
      </c>
      <c r="O3891">
        <v>9</v>
      </c>
      <c r="P3891" t="b">
        <v>0</v>
      </c>
      <c r="Q3891" s="8">
        <f t="shared" si="303"/>
        <v>1.4749999999999999E-2</v>
      </c>
      <c r="R3891" s="10">
        <f t="shared" si="304"/>
        <v>13.111111111111111</v>
      </c>
      <c r="S3891" t="s">
        <v>8271</v>
      </c>
      <c r="T3891" t="s">
        <v>8318</v>
      </c>
      <c r="U3891" t="s">
        <v>8319</v>
      </c>
    </row>
    <row r="3892" spans="1:21" ht="43.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s="6">
        <f t="shared" si="300"/>
        <v>42171.42527777778</v>
      </c>
      <c r="L3892" s="6">
        <f t="shared" si="301"/>
        <v>42231.42527777778</v>
      </c>
      <c r="M3892" s="15">
        <f t="shared" si="302"/>
        <v>2015</v>
      </c>
      <c r="N3892" t="b">
        <v>0</v>
      </c>
      <c r="O3892">
        <v>8</v>
      </c>
      <c r="P3892" t="b">
        <v>0</v>
      </c>
      <c r="Q3892" s="8">
        <f t="shared" si="303"/>
        <v>0.16826666666666668</v>
      </c>
      <c r="R3892" s="10">
        <f t="shared" si="304"/>
        <v>315.5</v>
      </c>
      <c r="S3892" t="s">
        <v>8271</v>
      </c>
      <c r="T3892" t="s">
        <v>8318</v>
      </c>
      <c r="U3892" t="s">
        <v>8319</v>
      </c>
    </row>
    <row r="3893" spans="1:21" ht="29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s="6">
        <f t="shared" si="300"/>
        <v>42055.799120370364</v>
      </c>
      <c r="L3893" s="6">
        <f t="shared" si="301"/>
        <v>42085.874305555553</v>
      </c>
      <c r="M3893" s="15">
        <f t="shared" si="302"/>
        <v>2015</v>
      </c>
      <c r="N3893" t="b">
        <v>0</v>
      </c>
      <c r="O3893">
        <v>7</v>
      </c>
      <c r="P3893" t="b">
        <v>0</v>
      </c>
      <c r="Q3893" s="8">
        <f t="shared" si="303"/>
        <v>0.32500000000000001</v>
      </c>
      <c r="R3893" s="10">
        <f t="shared" si="304"/>
        <v>37.142857142857146</v>
      </c>
      <c r="S3893" t="s">
        <v>8271</v>
      </c>
      <c r="T3893" t="s">
        <v>8318</v>
      </c>
      <c r="U3893" t="s">
        <v>8319</v>
      </c>
    </row>
    <row r="3894" spans="1:21" ht="58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s="6">
        <f t="shared" si="300"/>
        <v>41867.318946759253</v>
      </c>
      <c r="L3894" s="6">
        <f t="shared" si="301"/>
        <v>41874.958333333328</v>
      </c>
      <c r="M3894" s="15">
        <f t="shared" si="302"/>
        <v>2014</v>
      </c>
      <c r="N3894" t="b">
        <v>0</v>
      </c>
      <c r="O3894">
        <v>0</v>
      </c>
      <c r="P3894" t="b">
        <v>0</v>
      </c>
      <c r="Q3894" s="8">
        <f t="shared" si="303"/>
        <v>0</v>
      </c>
      <c r="R3894" s="10">
        <f t="shared" si="304"/>
        <v>0</v>
      </c>
      <c r="S3894" t="s">
        <v>8271</v>
      </c>
      <c r="T3894" t="s">
        <v>8318</v>
      </c>
      <c r="U3894" t="s">
        <v>8319</v>
      </c>
    </row>
    <row r="3895" spans="1:21" ht="58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s="6">
        <f t="shared" si="300"/>
        <v>41779.324537037035</v>
      </c>
      <c r="L3895" s="6">
        <f t="shared" si="301"/>
        <v>41820.916666666664</v>
      </c>
      <c r="M3895" s="15">
        <f t="shared" si="302"/>
        <v>2014</v>
      </c>
      <c r="N3895" t="b">
        <v>0</v>
      </c>
      <c r="O3895">
        <v>84</v>
      </c>
      <c r="P3895" t="b">
        <v>0</v>
      </c>
      <c r="Q3895" s="8">
        <f t="shared" si="303"/>
        <v>0.2155</v>
      </c>
      <c r="R3895" s="10">
        <f t="shared" si="304"/>
        <v>128.27380952380952</v>
      </c>
      <c r="S3895" t="s">
        <v>8271</v>
      </c>
      <c r="T3895" t="s">
        <v>8318</v>
      </c>
      <c r="U3895" t="s">
        <v>8319</v>
      </c>
    </row>
    <row r="3896" spans="1:21" ht="58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s="6">
        <f t="shared" si="300"/>
        <v>42679.625138888885</v>
      </c>
      <c r="L3896" s="6">
        <f t="shared" si="301"/>
        <v>42709.874305555553</v>
      </c>
      <c r="M3896" s="15">
        <f t="shared" si="302"/>
        <v>2016</v>
      </c>
      <c r="N3896" t="b">
        <v>0</v>
      </c>
      <c r="O3896">
        <v>11</v>
      </c>
      <c r="P3896" t="b">
        <v>0</v>
      </c>
      <c r="Q3896" s="8">
        <f t="shared" si="303"/>
        <v>3.4666666666666665E-2</v>
      </c>
      <c r="R3896" s="10">
        <f t="shared" si="304"/>
        <v>47.272727272727273</v>
      </c>
      <c r="S3896" t="s">
        <v>8271</v>
      </c>
      <c r="T3896" t="s">
        <v>8318</v>
      </c>
      <c r="U3896" t="s">
        <v>8319</v>
      </c>
    </row>
    <row r="3897" spans="1:21" ht="58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s="6">
        <f t="shared" si="300"/>
        <v>42031.916875000003</v>
      </c>
      <c r="L3897" s="6">
        <f t="shared" si="301"/>
        <v>42062.916875000003</v>
      </c>
      <c r="M3897" s="15">
        <f t="shared" si="302"/>
        <v>2015</v>
      </c>
      <c r="N3897" t="b">
        <v>0</v>
      </c>
      <c r="O3897">
        <v>1</v>
      </c>
      <c r="P3897" t="b">
        <v>0</v>
      </c>
      <c r="Q3897" s="8">
        <f t="shared" si="303"/>
        <v>0.05</v>
      </c>
      <c r="R3897" s="10">
        <f t="shared" si="304"/>
        <v>50</v>
      </c>
      <c r="S3897" t="s">
        <v>8271</v>
      </c>
      <c r="T3897" t="s">
        <v>8318</v>
      </c>
      <c r="U3897" t="s">
        <v>8319</v>
      </c>
    </row>
    <row r="3898" spans="1:21" ht="43.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s="6">
        <f t="shared" si="300"/>
        <v>41792.858541666668</v>
      </c>
      <c r="L3898" s="6">
        <f t="shared" si="301"/>
        <v>41806.858541666668</v>
      </c>
      <c r="M3898" s="15">
        <f t="shared" si="302"/>
        <v>2014</v>
      </c>
      <c r="N3898" t="b">
        <v>0</v>
      </c>
      <c r="O3898">
        <v>4</v>
      </c>
      <c r="P3898" t="b">
        <v>0</v>
      </c>
      <c r="Q3898" s="8">
        <f t="shared" si="303"/>
        <v>0.10625</v>
      </c>
      <c r="R3898" s="10">
        <f t="shared" si="304"/>
        <v>42.5</v>
      </c>
      <c r="S3898" t="s">
        <v>8271</v>
      </c>
      <c r="T3898" t="s">
        <v>8318</v>
      </c>
      <c r="U3898" t="s">
        <v>8319</v>
      </c>
    </row>
    <row r="3899" spans="1:21" ht="43.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s="6">
        <f t="shared" si="300"/>
        <v>41982.540312499994</v>
      </c>
      <c r="L3899" s="6">
        <f t="shared" si="301"/>
        <v>42012.540312499994</v>
      </c>
      <c r="M3899" s="15">
        <f t="shared" si="302"/>
        <v>2014</v>
      </c>
      <c r="N3899" t="b">
        <v>0</v>
      </c>
      <c r="O3899">
        <v>10</v>
      </c>
      <c r="P3899" t="b">
        <v>0</v>
      </c>
      <c r="Q3899" s="8">
        <f t="shared" si="303"/>
        <v>0.17599999999999999</v>
      </c>
      <c r="R3899" s="10">
        <f t="shared" si="304"/>
        <v>44</v>
      </c>
      <c r="S3899" t="s">
        <v>8271</v>
      </c>
      <c r="T3899" t="s">
        <v>8318</v>
      </c>
      <c r="U3899" t="s">
        <v>8319</v>
      </c>
    </row>
    <row r="3900" spans="1:21" ht="58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s="6">
        <f t="shared" si="300"/>
        <v>42193.148958333331</v>
      </c>
      <c r="L3900" s="6">
        <f t="shared" si="301"/>
        <v>42233.333333333336</v>
      </c>
      <c r="M3900" s="15">
        <f t="shared" si="302"/>
        <v>2015</v>
      </c>
      <c r="N3900" t="b">
        <v>0</v>
      </c>
      <c r="O3900">
        <v>16</v>
      </c>
      <c r="P3900" t="b">
        <v>0</v>
      </c>
      <c r="Q3900" s="8">
        <f t="shared" si="303"/>
        <v>0.3256</v>
      </c>
      <c r="R3900" s="10">
        <f t="shared" si="304"/>
        <v>50.875</v>
      </c>
      <c r="S3900" t="s">
        <v>8271</v>
      </c>
      <c r="T3900" t="s">
        <v>8318</v>
      </c>
      <c r="U3900" t="s">
        <v>8319</v>
      </c>
    </row>
    <row r="3901" spans="1:21" ht="43.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s="6">
        <f t="shared" si="300"/>
        <v>41843.441678240742</v>
      </c>
      <c r="L3901" s="6">
        <f t="shared" si="301"/>
        <v>41863.441678240742</v>
      </c>
      <c r="M3901" s="15">
        <f t="shared" si="302"/>
        <v>2014</v>
      </c>
      <c r="N3901" t="b">
        <v>0</v>
      </c>
      <c r="O3901">
        <v>2</v>
      </c>
      <c r="P3901" t="b">
        <v>0</v>
      </c>
      <c r="Q3901" s="8">
        <f t="shared" si="303"/>
        <v>1.2500000000000001E-2</v>
      </c>
      <c r="R3901" s="10">
        <f t="shared" si="304"/>
        <v>62.5</v>
      </c>
      <c r="S3901" t="s">
        <v>8271</v>
      </c>
      <c r="T3901" t="s">
        <v>8318</v>
      </c>
      <c r="U3901" t="s">
        <v>8319</v>
      </c>
    </row>
    <row r="3902" spans="1:21" ht="43.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s="6">
        <f t="shared" si="300"/>
        <v>42135.759155092594</v>
      </c>
      <c r="L3902" s="6">
        <f t="shared" si="301"/>
        <v>42165.759155092594</v>
      </c>
      <c r="M3902" s="15">
        <f t="shared" si="302"/>
        <v>2015</v>
      </c>
      <c r="N3902" t="b">
        <v>0</v>
      </c>
      <c r="O3902">
        <v>5</v>
      </c>
      <c r="P3902" t="b">
        <v>0</v>
      </c>
      <c r="Q3902" s="8">
        <f t="shared" si="303"/>
        <v>5.3999999999999999E-2</v>
      </c>
      <c r="R3902" s="10">
        <f t="shared" si="304"/>
        <v>27</v>
      </c>
      <c r="S3902" t="s">
        <v>8271</v>
      </c>
      <c r="T3902" t="s">
        <v>8318</v>
      </c>
      <c r="U3902" t="s">
        <v>8319</v>
      </c>
    </row>
    <row r="3903" spans="1:21" ht="43.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s="6">
        <f t="shared" si="300"/>
        <v>42317.493043981478</v>
      </c>
      <c r="L3903" s="6">
        <f t="shared" si="301"/>
        <v>42357.493043981478</v>
      </c>
      <c r="M3903" s="15">
        <f t="shared" si="302"/>
        <v>2015</v>
      </c>
      <c r="N3903" t="b">
        <v>0</v>
      </c>
      <c r="O3903">
        <v>1</v>
      </c>
      <c r="P3903" t="b">
        <v>0</v>
      </c>
      <c r="Q3903" s="8">
        <f t="shared" si="303"/>
        <v>8.3333333333333332E-3</v>
      </c>
      <c r="R3903" s="10">
        <f t="shared" si="304"/>
        <v>25</v>
      </c>
      <c r="S3903" t="s">
        <v>8271</v>
      </c>
      <c r="T3903" t="s">
        <v>8318</v>
      </c>
      <c r="U3903" t="s">
        <v>8319</v>
      </c>
    </row>
    <row r="3904" spans="1:21" ht="43.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s="6">
        <f t="shared" si="300"/>
        <v>42663.134745370371</v>
      </c>
      <c r="L3904" s="6">
        <f t="shared" si="301"/>
        <v>42688.176412037035</v>
      </c>
      <c r="M3904" s="15">
        <f t="shared" si="302"/>
        <v>2016</v>
      </c>
      <c r="N3904" t="b">
        <v>0</v>
      </c>
      <c r="O3904">
        <v>31</v>
      </c>
      <c r="P3904" t="b">
        <v>0</v>
      </c>
      <c r="Q3904" s="8">
        <f t="shared" si="303"/>
        <v>0.48833333333333334</v>
      </c>
      <c r="R3904" s="10">
        <f t="shared" si="304"/>
        <v>47.258064516129032</v>
      </c>
      <c r="S3904" t="s">
        <v>8271</v>
      </c>
      <c r="T3904" t="s">
        <v>8318</v>
      </c>
      <c r="U3904" t="s">
        <v>8319</v>
      </c>
    </row>
    <row r="3905" spans="1:21" ht="58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s="6">
        <f t="shared" si="300"/>
        <v>42185.677835648145</v>
      </c>
      <c r="L3905" s="6">
        <f t="shared" si="301"/>
        <v>42230.484722222223</v>
      </c>
      <c r="M3905" s="15">
        <f t="shared" si="302"/>
        <v>2015</v>
      </c>
      <c r="N3905" t="b">
        <v>0</v>
      </c>
      <c r="O3905">
        <v>0</v>
      </c>
      <c r="P3905" t="b">
        <v>0</v>
      </c>
      <c r="Q3905" s="8">
        <f t="shared" si="303"/>
        <v>0</v>
      </c>
      <c r="R3905" s="10">
        <f t="shared" si="304"/>
        <v>0</v>
      </c>
      <c r="S3905" t="s">
        <v>8271</v>
      </c>
      <c r="T3905" t="s">
        <v>8318</v>
      </c>
      <c r="U3905" t="s">
        <v>8319</v>
      </c>
    </row>
    <row r="3906" spans="1:21" ht="29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s="6">
        <f t="shared" si="300"/>
        <v>42094.895833333336</v>
      </c>
      <c r="L3906" s="6">
        <f t="shared" si="301"/>
        <v>42108.87777777778</v>
      </c>
      <c r="M3906" s="15">
        <f t="shared" si="302"/>
        <v>2015</v>
      </c>
      <c r="N3906" t="b">
        <v>0</v>
      </c>
      <c r="O3906">
        <v>2</v>
      </c>
      <c r="P3906" t="b">
        <v>0</v>
      </c>
      <c r="Q3906" s="8">
        <f t="shared" si="303"/>
        <v>2.9999999999999997E-4</v>
      </c>
      <c r="R3906" s="10">
        <f t="shared" si="304"/>
        <v>1.5</v>
      </c>
      <c r="S3906" t="s">
        <v>8271</v>
      </c>
      <c r="T3906" t="s">
        <v>8318</v>
      </c>
      <c r="U3906" t="s">
        <v>8319</v>
      </c>
    </row>
    <row r="3907" spans="1:21" ht="43.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s="6">
        <f t="shared" ref="K3907:K3970" si="305">(J3907/86400)+25569+(-8/24)</f>
        <v>42124.290543981479</v>
      </c>
      <c r="L3907" s="6">
        <f t="shared" ref="L3907:L3970" si="306">(I3907/86400)+25569+(-8/24)</f>
        <v>42166.624999999993</v>
      </c>
      <c r="M3907" s="15">
        <f t="shared" ref="M3907:M3970" si="307">YEAR(K3907)</f>
        <v>2015</v>
      </c>
      <c r="N3907" t="b">
        <v>0</v>
      </c>
      <c r="O3907">
        <v>7</v>
      </c>
      <c r="P3907" t="b">
        <v>0</v>
      </c>
      <c r="Q3907" s="8">
        <f t="shared" ref="Q3907:Q3970" si="308">E3907/D3907</f>
        <v>0.11533333333333333</v>
      </c>
      <c r="R3907" s="10">
        <f t="shared" ref="R3907:R3970" si="309">IFERROR(E3907/O3907,0)</f>
        <v>24.714285714285715</v>
      </c>
      <c r="S3907" t="s">
        <v>8271</v>
      </c>
      <c r="T3907" t="s">
        <v>8318</v>
      </c>
      <c r="U3907" t="s">
        <v>8319</v>
      </c>
    </row>
    <row r="3908" spans="1:21" ht="43.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s="6">
        <f t="shared" si="305"/>
        <v>42143.584409722222</v>
      </c>
      <c r="L3908" s="6">
        <f t="shared" si="306"/>
        <v>42181.225694444445</v>
      </c>
      <c r="M3908" s="15">
        <f t="shared" si="307"/>
        <v>2015</v>
      </c>
      <c r="N3908" t="b">
        <v>0</v>
      </c>
      <c r="O3908">
        <v>16</v>
      </c>
      <c r="P3908" t="b">
        <v>0</v>
      </c>
      <c r="Q3908" s="8">
        <f t="shared" si="308"/>
        <v>0.67333333333333334</v>
      </c>
      <c r="R3908" s="10">
        <f t="shared" si="309"/>
        <v>63.125</v>
      </c>
      <c r="S3908" t="s">
        <v>8271</v>
      </c>
      <c r="T3908" t="s">
        <v>8318</v>
      </c>
      <c r="U3908" t="s">
        <v>8319</v>
      </c>
    </row>
    <row r="3909" spans="1:21" ht="43.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s="6">
        <f t="shared" si="305"/>
        <v>41906.486180555556</v>
      </c>
      <c r="L3909" s="6">
        <f t="shared" si="306"/>
        <v>41938.505555555552</v>
      </c>
      <c r="M3909" s="15">
        <f t="shared" si="307"/>
        <v>2014</v>
      </c>
      <c r="N3909" t="b">
        <v>0</v>
      </c>
      <c r="O3909">
        <v>4</v>
      </c>
      <c r="P3909" t="b">
        <v>0</v>
      </c>
      <c r="Q3909" s="8">
        <f t="shared" si="308"/>
        <v>0.153</v>
      </c>
      <c r="R3909" s="10">
        <f t="shared" si="309"/>
        <v>38.25</v>
      </c>
      <c r="S3909" t="s">
        <v>8271</v>
      </c>
      <c r="T3909" t="s">
        <v>8318</v>
      </c>
      <c r="U3909" t="s">
        <v>8319</v>
      </c>
    </row>
    <row r="3910" spans="1:21" ht="58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s="6">
        <f t="shared" si="305"/>
        <v>41833.802037037036</v>
      </c>
      <c r="L3910" s="6">
        <f t="shared" si="306"/>
        <v>41848.802037037036</v>
      </c>
      <c r="M3910" s="15">
        <f t="shared" si="307"/>
        <v>2014</v>
      </c>
      <c r="N3910" t="b">
        <v>0</v>
      </c>
      <c r="O3910">
        <v>4</v>
      </c>
      <c r="P3910" t="b">
        <v>0</v>
      </c>
      <c r="Q3910" s="8">
        <f t="shared" si="308"/>
        <v>8.666666666666667E-2</v>
      </c>
      <c r="R3910" s="10">
        <f t="shared" si="309"/>
        <v>16.25</v>
      </c>
      <c r="S3910" t="s">
        <v>8271</v>
      </c>
      <c r="T3910" t="s">
        <v>8318</v>
      </c>
      <c r="U3910" t="s">
        <v>8319</v>
      </c>
    </row>
    <row r="3911" spans="1:21" ht="43.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s="6">
        <f t="shared" si="305"/>
        <v>41863.025949074072</v>
      </c>
      <c r="L3911" s="6">
        <f t="shared" si="306"/>
        <v>41893.025949074072</v>
      </c>
      <c r="M3911" s="15">
        <f t="shared" si="307"/>
        <v>2014</v>
      </c>
      <c r="N3911" t="b">
        <v>0</v>
      </c>
      <c r="O3911">
        <v>4</v>
      </c>
      <c r="P3911" t="b">
        <v>0</v>
      </c>
      <c r="Q3911" s="8">
        <f t="shared" si="308"/>
        <v>2.2499999999999998E-3</v>
      </c>
      <c r="R3911" s="10">
        <f t="shared" si="309"/>
        <v>33.75</v>
      </c>
      <c r="S3911" t="s">
        <v>8271</v>
      </c>
      <c r="T3911" t="s">
        <v>8318</v>
      </c>
      <c r="U3911" t="s">
        <v>8319</v>
      </c>
    </row>
    <row r="3912" spans="1:21" ht="43.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s="6">
        <f t="shared" si="305"/>
        <v>42224.423576388886</v>
      </c>
      <c r="L3912" s="6">
        <f t="shared" si="306"/>
        <v>42254.423576388886</v>
      </c>
      <c r="M3912" s="15">
        <f t="shared" si="307"/>
        <v>2015</v>
      </c>
      <c r="N3912" t="b">
        <v>0</v>
      </c>
      <c r="O3912">
        <v>3</v>
      </c>
      <c r="P3912" t="b">
        <v>0</v>
      </c>
      <c r="Q3912" s="8">
        <f t="shared" si="308"/>
        <v>3.0833333333333334E-2</v>
      </c>
      <c r="R3912" s="10">
        <f t="shared" si="309"/>
        <v>61.666666666666664</v>
      </c>
      <c r="S3912" t="s">
        <v>8271</v>
      </c>
      <c r="T3912" t="s">
        <v>8318</v>
      </c>
      <c r="U3912" t="s">
        <v>8319</v>
      </c>
    </row>
    <row r="3913" spans="1:21" ht="43.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s="6">
        <f t="shared" si="305"/>
        <v>41939.478900462964</v>
      </c>
      <c r="L3913" s="6">
        <f t="shared" si="306"/>
        <v>41969.520567129628</v>
      </c>
      <c r="M3913" s="15">
        <f t="shared" si="307"/>
        <v>2014</v>
      </c>
      <c r="N3913" t="b">
        <v>0</v>
      </c>
      <c r="O3913">
        <v>36</v>
      </c>
      <c r="P3913" t="b">
        <v>0</v>
      </c>
      <c r="Q3913" s="8">
        <f t="shared" si="308"/>
        <v>0.37412499999999999</v>
      </c>
      <c r="R3913" s="10">
        <f t="shared" si="309"/>
        <v>83.138888888888886</v>
      </c>
      <c r="S3913" t="s">
        <v>8271</v>
      </c>
      <c r="T3913" t="s">
        <v>8318</v>
      </c>
      <c r="U3913" t="s">
        <v>8319</v>
      </c>
    </row>
    <row r="3914" spans="1:21" ht="43.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s="6">
        <f t="shared" si="305"/>
        <v>42058.936689814807</v>
      </c>
      <c r="L3914" s="6">
        <f t="shared" si="306"/>
        <v>42118.857638888883</v>
      </c>
      <c r="M3914" s="15">
        <f t="shared" si="307"/>
        <v>2015</v>
      </c>
      <c r="N3914" t="b">
        <v>0</v>
      </c>
      <c r="O3914">
        <v>1</v>
      </c>
      <c r="P3914" t="b">
        <v>0</v>
      </c>
      <c r="Q3914" s="8">
        <f t="shared" si="308"/>
        <v>6.666666666666667E-5</v>
      </c>
      <c r="R3914" s="10">
        <f t="shared" si="309"/>
        <v>1</v>
      </c>
      <c r="S3914" t="s">
        <v>8271</v>
      </c>
      <c r="T3914" t="s">
        <v>8318</v>
      </c>
      <c r="U3914" t="s">
        <v>8319</v>
      </c>
    </row>
    <row r="3915" spans="1:21" ht="43.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s="6">
        <f t="shared" si="305"/>
        <v>42307.877881944441</v>
      </c>
      <c r="L3915" s="6">
        <f t="shared" si="306"/>
        <v>42337.919548611106</v>
      </c>
      <c r="M3915" s="15">
        <f t="shared" si="307"/>
        <v>2015</v>
      </c>
      <c r="N3915" t="b">
        <v>0</v>
      </c>
      <c r="O3915">
        <v>7</v>
      </c>
      <c r="P3915" t="b">
        <v>0</v>
      </c>
      <c r="Q3915" s="8">
        <f t="shared" si="308"/>
        <v>0.1</v>
      </c>
      <c r="R3915" s="10">
        <f t="shared" si="309"/>
        <v>142.85714285714286</v>
      </c>
      <c r="S3915" t="s">
        <v>8271</v>
      </c>
      <c r="T3915" t="s">
        <v>8318</v>
      </c>
      <c r="U3915" t="s">
        <v>8319</v>
      </c>
    </row>
    <row r="3916" spans="1:21" ht="43.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s="6">
        <f t="shared" si="305"/>
        <v>42114.485601851855</v>
      </c>
      <c r="L3916" s="6">
        <f t="shared" si="306"/>
        <v>42134.624305555553</v>
      </c>
      <c r="M3916" s="15">
        <f t="shared" si="307"/>
        <v>2015</v>
      </c>
      <c r="N3916" t="b">
        <v>0</v>
      </c>
      <c r="O3916">
        <v>27</v>
      </c>
      <c r="P3916" t="b">
        <v>0</v>
      </c>
      <c r="Q3916" s="8">
        <f t="shared" si="308"/>
        <v>0.36359999999999998</v>
      </c>
      <c r="R3916" s="10">
        <f t="shared" si="309"/>
        <v>33.666666666666664</v>
      </c>
      <c r="S3916" t="s">
        <v>8271</v>
      </c>
      <c r="T3916" t="s">
        <v>8318</v>
      </c>
      <c r="U3916" t="s">
        <v>8319</v>
      </c>
    </row>
    <row r="3917" spans="1:21" ht="43.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s="6">
        <f t="shared" si="305"/>
        <v>42492.651724537034</v>
      </c>
      <c r="L3917" s="6">
        <f t="shared" si="306"/>
        <v>42522.651724537034</v>
      </c>
      <c r="M3917" s="15">
        <f t="shared" si="307"/>
        <v>2016</v>
      </c>
      <c r="N3917" t="b">
        <v>0</v>
      </c>
      <c r="O3917">
        <v>1</v>
      </c>
      <c r="P3917" t="b">
        <v>0</v>
      </c>
      <c r="Q3917" s="8">
        <f t="shared" si="308"/>
        <v>3.3333333333333335E-3</v>
      </c>
      <c r="R3917" s="10">
        <f t="shared" si="309"/>
        <v>5</v>
      </c>
      <c r="S3917" t="s">
        <v>8271</v>
      </c>
      <c r="T3917" t="s">
        <v>8318</v>
      </c>
      <c r="U3917" t="s">
        <v>8319</v>
      </c>
    </row>
    <row r="3918" spans="1:21" ht="43.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s="6">
        <f t="shared" si="305"/>
        <v>42494.138333333329</v>
      </c>
      <c r="L3918" s="6">
        <f t="shared" si="306"/>
        <v>42524.138333333329</v>
      </c>
      <c r="M3918" s="15">
        <f t="shared" si="307"/>
        <v>2016</v>
      </c>
      <c r="N3918" t="b">
        <v>0</v>
      </c>
      <c r="O3918">
        <v>0</v>
      </c>
      <c r="P3918" t="b">
        <v>0</v>
      </c>
      <c r="Q3918" s="8">
        <f t="shared" si="308"/>
        <v>0</v>
      </c>
      <c r="R3918" s="10">
        <f t="shared" si="309"/>
        <v>0</v>
      </c>
      <c r="S3918" t="s">
        <v>8271</v>
      </c>
      <c r="T3918" t="s">
        <v>8318</v>
      </c>
      <c r="U3918" t="s">
        <v>8319</v>
      </c>
    </row>
    <row r="3919" spans="1:21" ht="43.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s="6">
        <f t="shared" si="305"/>
        <v>41863.193993055553</v>
      </c>
      <c r="L3919" s="6">
        <f t="shared" si="306"/>
        <v>41893.193993055553</v>
      </c>
      <c r="M3919" s="15">
        <f t="shared" si="307"/>
        <v>2014</v>
      </c>
      <c r="N3919" t="b">
        <v>0</v>
      </c>
      <c r="O3919">
        <v>1</v>
      </c>
      <c r="P3919" t="b">
        <v>0</v>
      </c>
      <c r="Q3919" s="8">
        <f t="shared" si="308"/>
        <v>2.8571428571428571E-3</v>
      </c>
      <c r="R3919" s="10">
        <f t="shared" si="309"/>
        <v>10</v>
      </c>
      <c r="S3919" t="s">
        <v>8271</v>
      </c>
      <c r="T3919" t="s">
        <v>8318</v>
      </c>
      <c r="U3919" t="s">
        <v>8319</v>
      </c>
    </row>
    <row r="3920" spans="1:21" ht="58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s="6">
        <f t="shared" si="305"/>
        <v>41843.331284722219</v>
      </c>
      <c r="L3920" s="6">
        <f t="shared" si="306"/>
        <v>41855.333333333328</v>
      </c>
      <c r="M3920" s="15">
        <f t="shared" si="307"/>
        <v>2014</v>
      </c>
      <c r="N3920" t="b">
        <v>0</v>
      </c>
      <c r="O3920">
        <v>3</v>
      </c>
      <c r="P3920" t="b">
        <v>0</v>
      </c>
      <c r="Q3920" s="8">
        <f t="shared" si="308"/>
        <v>2E-3</v>
      </c>
      <c r="R3920" s="10">
        <f t="shared" si="309"/>
        <v>40</v>
      </c>
      <c r="S3920" t="s">
        <v>8271</v>
      </c>
      <c r="T3920" t="s">
        <v>8318</v>
      </c>
      <c r="U3920" t="s">
        <v>8319</v>
      </c>
    </row>
    <row r="3921" spans="1:21" ht="43.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s="6">
        <f t="shared" si="305"/>
        <v>42358.351539351854</v>
      </c>
      <c r="L3921" s="6">
        <f t="shared" si="306"/>
        <v>42386.666666666664</v>
      </c>
      <c r="M3921" s="15">
        <f t="shared" si="307"/>
        <v>2015</v>
      </c>
      <c r="N3921" t="b">
        <v>0</v>
      </c>
      <c r="O3921">
        <v>3</v>
      </c>
      <c r="P3921" t="b">
        <v>0</v>
      </c>
      <c r="Q3921" s="8">
        <f t="shared" si="308"/>
        <v>1.7999999999999999E-2</v>
      </c>
      <c r="R3921" s="10">
        <f t="shared" si="309"/>
        <v>30</v>
      </c>
      <c r="S3921" t="s">
        <v>8271</v>
      </c>
      <c r="T3921" t="s">
        <v>8318</v>
      </c>
      <c r="U3921" t="s">
        <v>8319</v>
      </c>
    </row>
    <row r="3922" spans="1:21" ht="43.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s="6">
        <f t="shared" si="305"/>
        <v>42657.053935185184</v>
      </c>
      <c r="L3922" s="6">
        <f t="shared" si="306"/>
        <v>42687.095601851848</v>
      </c>
      <c r="M3922" s="15">
        <f t="shared" si="307"/>
        <v>2016</v>
      </c>
      <c r="N3922" t="b">
        <v>0</v>
      </c>
      <c r="O3922">
        <v>3</v>
      </c>
      <c r="P3922" t="b">
        <v>0</v>
      </c>
      <c r="Q3922" s="8">
        <f t="shared" si="308"/>
        <v>5.3999999999999999E-2</v>
      </c>
      <c r="R3922" s="10">
        <f t="shared" si="309"/>
        <v>45</v>
      </c>
      <c r="S3922" t="s">
        <v>8271</v>
      </c>
      <c r="T3922" t="s">
        <v>8318</v>
      </c>
      <c r="U3922" t="s">
        <v>8319</v>
      </c>
    </row>
    <row r="3923" spans="1:21" ht="43.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s="6">
        <f t="shared" si="305"/>
        <v>41926.208969907406</v>
      </c>
      <c r="L3923" s="6">
        <f t="shared" si="306"/>
        <v>41938.416666666664</v>
      </c>
      <c r="M3923" s="15">
        <f t="shared" si="307"/>
        <v>2014</v>
      </c>
      <c r="N3923" t="b">
        <v>0</v>
      </c>
      <c r="O3923">
        <v>0</v>
      </c>
      <c r="P3923" t="b">
        <v>0</v>
      </c>
      <c r="Q3923" s="8">
        <f t="shared" si="308"/>
        <v>0</v>
      </c>
      <c r="R3923" s="10">
        <f t="shared" si="309"/>
        <v>0</v>
      </c>
      <c r="S3923" t="s">
        <v>8271</v>
      </c>
      <c r="T3923" t="s">
        <v>8318</v>
      </c>
      <c r="U3923" t="s">
        <v>8319</v>
      </c>
    </row>
    <row r="3924" spans="1:21" ht="43.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s="6">
        <f t="shared" si="305"/>
        <v>42020.435300925928</v>
      </c>
      <c r="L3924" s="6">
        <f t="shared" si="306"/>
        <v>42065.624999999993</v>
      </c>
      <c r="M3924" s="15">
        <f t="shared" si="307"/>
        <v>2015</v>
      </c>
      <c r="N3924" t="b">
        <v>0</v>
      </c>
      <c r="O3924">
        <v>6</v>
      </c>
      <c r="P3924" t="b">
        <v>0</v>
      </c>
      <c r="Q3924" s="8">
        <f t="shared" si="308"/>
        <v>8.1333333333333327E-2</v>
      </c>
      <c r="R3924" s="10">
        <f t="shared" si="309"/>
        <v>10.166666666666666</v>
      </c>
      <c r="S3924" t="s">
        <v>8271</v>
      </c>
      <c r="T3924" t="s">
        <v>8318</v>
      </c>
      <c r="U3924" t="s">
        <v>8319</v>
      </c>
    </row>
    <row r="3925" spans="1:21" ht="43.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s="6">
        <f t="shared" si="305"/>
        <v>42075.646655092591</v>
      </c>
      <c r="L3925" s="6">
        <f t="shared" si="306"/>
        <v>42103.646655092591</v>
      </c>
      <c r="M3925" s="15">
        <f t="shared" si="307"/>
        <v>2015</v>
      </c>
      <c r="N3925" t="b">
        <v>0</v>
      </c>
      <c r="O3925">
        <v>17</v>
      </c>
      <c r="P3925" t="b">
        <v>0</v>
      </c>
      <c r="Q3925" s="8">
        <f t="shared" si="308"/>
        <v>0.12034782608695652</v>
      </c>
      <c r="R3925" s="10">
        <f t="shared" si="309"/>
        <v>81.411764705882348</v>
      </c>
      <c r="S3925" t="s">
        <v>8271</v>
      </c>
      <c r="T3925" t="s">
        <v>8318</v>
      </c>
      <c r="U3925" t="s">
        <v>8319</v>
      </c>
    </row>
    <row r="3926" spans="1:21" ht="43.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s="6">
        <f t="shared" si="305"/>
        <v>41786.626412037032</v>
      </c>
      <c r="L3926" s="6">
        <f t="shared" si="306"/>
        <v>41816.626412037032</v>
      </c>
      <c r="M3926" s="15">
        <f t="shared" si="307"/>
        <v>2014</v>
      </c>
      <c r="N3926" t="b">
        <v>0</v>
      </c>
      <c r="O3926">
        <v>40</v>
      </c>
      <c r="P3926" t="b">
        <v>0</v>
      </c>
      <c r="Q3926" s="8">
        <f t="shared" si="308"/>
        <v>0.15266666666666667</v>
      </c>
      <c r="R3926" s="10">
        <f t="shared" si="309"/>
        <v>57.25</v>
      </c>
      <c r="S3926" t="s">
        <v>8271</v>
      </c>
      <c r="T3926" t="s">
        <v>8318</v>
      </c>
      <c r="U3926" t="s">
        <v>8319</v>
      </c>
    </row>
    <row r="3927" spans="1:21" ht="43.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s="6">
        <f t="shared" si="305"/>
        <v>41820.537488425922</v>
      </c>
      <c r="L3927" s="6">
        <f t="shared" si="306"/>
        <v>41850.537488425922</v>
      </c>
      <c r="M3927" s="15">
        <f t="shared" si="307"/>
        <v>2014</v>
      </c>
      <c r="N3927" t="b">
        <v>0</v>
      </c>
      <c r="O3927">
        <v>3</v>
      </c>
      <c r="P3927" t="b">
        <v>0</v>
      </c>
      <c r="Q3927" s="8">
        <f t="shared" si="308"/>
        <v>0.1</v>
      </c>
      <c r="R3927" s="10">
        <f t="shared" si="309"/>
        <v>5</v>
      </c>
      <c r="S3927" t="s">
        <v>8271</v>
      </c>
      <c r="T3927" t="s">
        <v>8318</v>
      </c>
      <c r="U3927" t="s">
        <v>8319</v>
      </c>
    </row>
    <row r="3928" spans="1:21" ht="29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s="6">
        <f t="shared" si="305"/>
        <v>41969.751712962963</v>
      </c>
      <c r="L3928" s="6">
        <f t="shared" si="306"/>
        <v>41999.751712962963</v>
      </c>
      <c r="M3928" s="15">
        <f t="shared" si="307"/>
        <v>2014</v>
      </c>
      <c r="N3928" t="b">
        <v>0</v>
      </c>
      <c r="O3928">
        <v>1</v>
      </c>
      <c r="P3928" t="b">
        <v>0</v>
      </c>
      <c r="Q3928" s="8">
        <f t="shared" si="308"/>
        <v>3.0000000000000001E-3</v>
      </c>
      <c r="R3928" s="10">
        <f t="shared" si="309"/>
        <v>15</v>
      </c>
      <c r="S3928" t="s">
        <v>8271</v>
      </c>
      <c r="T3928" t="s">
        <v>8318</v>
      </c>
      <c r="U3928" t="s">
        <v>8319</v>
      </c>
    </row>
    <row r="3929" spans="1:21" ht="43.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s="6">
        <f t="shared" si="305"/>
        <v>41829.934074074074</v>
      </c>
      <c r="L3929" s="6">
        <f t="shared" si="306"/>
        <v>41859.934074074074</v>
      </c>
      <c r="M3929" s="15">
        <f t="shared" si="307"/>
        <v>2014</v>
      </c>
      <c r="N3929" t="b">
        <v>0</v>
      </c>
      <c r="O3929">
        <v>2</v>
      </c>
      <c r="P3929" t="b">
        <v>0</v>
      </c>
      <c r="Q3929" s="8">
        <f t="shared" si="308"/>
        <v>0.01</v>
      </c>
      <c r="R3929" s="10">
        <f t="shared" si="309"/>
        <v>12.5</v>
      </c>
      <c r="S3929" t="s">
        <v>8271</v>
      </c>
      <c r="T3929" t="s">
        <v>8318</v>
      </c>
      <c r="U3929" t="s">
        <v>8319</v>
      </c>
    </row>
    <row r="3930" spans="1:21" ht="43.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s="6">
        <f t="shared" si="305"/>
        <v>42265.349849537037</v>
      </c>
      <c r="L3930" s="6">
        <f t="shared" si="306"/>
        <v>42292.874305555553</v>
      </c>
      <c r="M3930" s="15">
        <f t="shared" si="307"/>
        <v>2015</v>
      </c>
      <c r="N3930" t="b">
        <v>0</v>
      </c>
      <c r="O3930">
        <v>7</v>
      </c>
      <c r="P3930" t="b">
        <v>0</v>
      </c>
      <c r="Q3930" s="8">
        <f t="shared" si="308"/>
        <v>0.13020000000000001</v>
      </c>
      <c r="R3930" s="10">
        <f t="shared" si="309"/>
        <v>93</v>
      </c>
      <c r="S3930" t="s">
        <v>8271</v>
      </c>
      <c r="T3930" t="s">
        <v>8318</v>
      </c>
      <c r="U3930" t="s">
        <v>8319</v>
      </c>
    </row>
    <row r="3931" spans="1:21" ht="43.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s="6">
        <f t="shared" si="305"/>
        <v>42601.493807870364</v>
      </c>
      <c r="L3931" s="6">
        <f t="shared" si="306"/>
        <v>42631.493807870364</v>
      </c>
      <c r="M3931" s="15">
        <f t="shared" si="307"/>
        <v>2016</v>
      </c>
      <c r="N3931" t="b">
        <v>0</v>
      </c>
      <c r="O3931">
        <v>14</v>
      </c>
      <c r="P3931" t="b">
        <v>0</v>
      </c>
      <c r="Q3931" s="8">
        <f t="shared" si="308"/>
        <v>2.265E-2</v>
      </c>
      <c r="R3931" s="10">
        <f t="shared" si="309"/>
        <v>32.357142857142854</v>
      </c>
      <c r="S3931" t="s">
        <v>8271</v>
      </c>
      <c r="T3931" t="s">
        <v>8318</v>
      </c>
      <c r="U3931" t="s">
        <v>8319</v>
      </c>
    </row>
    <row r="3932" spans="1:21" ht="43.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s="6">
        <f t="shared" si="305"/>
        <v>42433.00541666666</v>
      </c>
      <c r="L3932" s="6">
        <f t="shared" si="306"/>
        <v>42460.916666666664</v>
      </c>
      <c r="M3932" s="15">
        <f t="shared" si="307"/>
        <v>2016</v>
      </c>
      <c r="N3932" t="b">
        <v>0</v>
      </c>
      <c r="O3932">
        <v>0</v>
      </c>
      <c r="P3932" t="b">
        <v>0</v>
      </c>
      <c r="Q3932" s="8">
        <f t="shared" si="308"/>
        <v>0</v>
      </c>
      <c r="R3932" s="10">
        <f t="shared" si="309"/>
        <v>0</v>
      </c>
      <c r="S3932" t="s">
        <v>8271</v>
      </c>
      <c r="T3932" t="s">
        <v>8318</v>
      </c>
      <c r="U3932" t="s">
        <v>8319</v>
      </c>
    </row>
    <row r="3933" spans="1:21" ht="43.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s="6">
        <f t="shared" si="305"/>
        <v>42227.818368055552</v>
      </c>
      <c r="L3933" s="6">
        <f t="shared" si="306"/>
        <v>42252.818368055552</v>
      </c>
      <c r="M3933" s="15">
        <f t="shared" si="307"/>
        <v>2015</v>
      </c>
      <c r="N3933" t="b">
        <v>0</v>
      </c>
      <c r="O3933">
        <v>0</v>
      </c>
      <c r="P3933" t="b">
        <v>0</v>
      </c>
      <c r="Q3933" s="8">
        <f t="shared" si="308"/>
        <v>0</v>
      </c>
      <c r="R3933" s="10">
        <f t="shared" si="309"/>
        <v>0</v>
      </c>
      <c r="S3933" t="s">
        <v>8271</v>
      </c>
      <c r="T3933" t="s">
        <v>8318</v>
      </c>
      <c r="U3933" t="s">
        <v>8319</v>
      </c>
    </row>
    <row r="3934" spans="1:21" ht="43.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s="6">
        <f t="shared" si="305"/>
        <v>42414.835231481477</v>
      </c>
      <c r="L3934" s="6">
        <f t="shared" si="306"/>
        <v>42444.793564814812</v>
      </c>
      <c r="M3934" s="15">
        <f t="shared" si="307"/>
        <v>2016</v>
      </c>
      <c r="N3934" t="b">
        <v>0</v>
      </c>
      <c r="O3934">
        <v>1</v>
      </c>
      <c r="P3934" t="b">
        <v>0</v>
      </c>
      <c r="Q3934" s="8">
        <f t="shared" si="308"/>
        <v>8.3333333333333331E-5</v>
      </c>
      <c r="R3934" s="10">
        <f t="shared" si="309"/>
        <v>1</v>
      </c>
      <c r="S3934" t="s">
        <v>8271</v>
      </c>
      <c r="T3934" t="s">
        <v>8318</v>
      </c>
      <c r="U3934" t="s">
        <v>8319</v>
      </c>
    </row>
    <row r="3935" spans="1:21" ht="43.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s="6">
        <f t="shared" si="305"/>
        <v>42538.634976851848</v>
      </c>
      <c r="L3935" s="6">
        <f t="shared" si="306"/>
        <v>42567.696527777771</v>
      </c>
      <c r="M3935" s="15">
        <f t="shared" si="307"/>
        <v>2016</v>
      </c>
      <c r="N3935" t="b">
        <v>0</v>
      </c>
      <c r="O3935">
        <v>12</v>
      </c>
      <c r="P3935" t="b">
        <v>0</v>
      </c>
      <c r="Q3935" s="8">
        <f t="shared" si="308"/>
        <v>0.15742857142857142</v>
      </c>
      <c r="R3935" s="10">
        <f t="shared" si="309"/>
        <v>91.833333333333329</v>
      </c>
      <c r="S3935" t="s">
        <v>8271</v>
      </c>
      <c r="T3935" t="s">
        <v>8318</v>
      </c>
      <c r="U3935" t="s">
        <v>8319</v>
      </c>
    </row>
    <row r="3936" spans="1:21" ht="43.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s="6">
        <f t="shared" si="305"/>
        <v>42233.338414351849</v>
      </c>
      <c r="L3936" s="6">
        <f t="shared" si="306"/>
        <v>42278.208333333336</v>
      </c>
      <c r="M3936" s="15">
        <f t="shared" si="307"/>
        <v>2015</v>
      </c>
      <c r="N3936" t="b">
        <v>0</v>
      </c>
      <c r="O3936">
        <v>12</v>
      </c>
      <c r="P3936" t="b">
        <v>0</v>
      </c>
      <c r="Q3936" s="8">
        <f t="shared" si="308"/>
        <v>0.11</v>
      </c>
      <c r="R3936" s="10">
        <f t="shared" si="309"/>
        <v>45.833333333333336</v>
      </c>
      <c r="S3936" t="s">
        <v>8271</v>
      </c>
      <c r="T3936" t="s">
        <v>8318</v>
      </c>
      <c r="U3936" t="s">
        <v>8319</v>
      </c>
    </row>
    <row r="3937" spans="1:21" ht="58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s="6">
        <f t="shared" si="305"/>
        <v>42221.323449074072</v>
      </c>
      <c r="L3937" s="6">
        <f t="shared" si="306"/>
        <v>42281.323449074072</v>
      </c>
      <c r="M3937" s="15">
        <f t="shared" si="307"/>
        <v>2015</v>
      </c>
      <c r="N3937" t="b">
        <v>0</v>
      </c>
      <c r="O3937">
        <v>23</v>
      </c>
      <c r="P3937" t="b">
        <v>0</v>
      </c>
      <c r="Q3937" s="8">
        <f t="shared" si="308"/>
        <v>0.43833333333333335</v>
      </c>
      <c r="R3937" s="10">
        <f t="shared" si="309"/>
        <v>57.173913043478258</v>
      </c>
      <c r="S3937" t="s">
        <v>8271</v>
      </c>
      <c r="T3937" t="s">
        <v>8318</v>
      </c>
      <c r="U3937" t="s">
        <v>8319</v>
      </c>
    </row>
    <row r="3938" spans="1:21" ht="43.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s="6">
        <f t="shared" si="305"/>
        <v>42674.929629629631</v>
      </c>
      <c r="L3938" s="6">
        <f t="shared" si="306"/>
        <v>42704.971296296295</v>
      </c>
      <c r="M3938" s="15">
        <f t="shared" si="307"/>
        <v>2016</v>
      </c>
      <c r="N3938" t="b">
        <v>0</v>
      </c>
      <c r="O3938">
        <v>0</v>
      </c>
      <c r="P3938" t="b">
        <v>0</v>
      </c>
      <c r="Q3938" s="8">
        <f t="shared" si="308"/>
        <v>0</v>
      </c>
      <c r="R3938" s="10">
        <f t="shared" si="309"/>
        <v>0</v>
      </c>
      <c r="S3938" t="s">
        <v>8271</v>
      </c>
      <c r="T3938" t="s">
        <v>8318</v>
      </c>
      <c r="U3938" t="s">
        <v>8319</v>
      </c>
    </row>
    <row r="3939" spans="1:21" ht="43.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s="6">
        <f t="shared" si="305"/>
        <v>42534.298148148147</v>
      </c>
      <c r="L3939" s="6">
        <f t="shared" si="306"/>
        <v>42562.298148148147</v>
      </c>
      <c r="M3939" s="15">
        <f t="shared" si="307"/>
        <v>2016</v>
      </c>
      <c r="N3939" t="b">
        <v>0</v>
      </c>
      <c r="O3939">
        <v>10</v>
      </c>
      <c r="P3939" t="b">
        <v>0</v>
      </c>
      <c r="Q3939" s="8">
        <f t="shared" si="308"/>
        <v>0.86135181975736563</v>
      </c>
      <c r="R3939" s="10">
        <f t="shared" si="309"/>
        <v>248.5</v>
      </c>
      <c r="S3939" t="s">
        <v>8271</v>
      </c>
      <c r="T3939" t="s">
        <v>8318</v>
      </c>
      <c r="U3939" t="s">
        <v>8319</v>
      </c>
    </row>
    <row r="3940" spans="1:21" ht="43.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s="6">
        <f t="shared" si="305"/>
        <v>42151.572384259256</v>
      </c>
      <c r="L3940" s="6">
        <f t="shared" si="306"/>
        <v>42182.572384259256</v>
      </c>
      <c r="M3940" s="15">
        <f t="shared" si="307"/>
        <v>2015</v>
      </c>
      <c r="N3940" t="b">
        <v>0</v>
      </c>
      <c r="O3940">
        <v>5</v>
      </c>
      <c r="P3940" t="b">
        <v>0</v>
      </c>
      <c r="Q3940" s="8">
        <f t="shared" si="308"/>
        <v>0.12196620583717357</v>
      </c>
      <c r="R3940" s="10">
        <f t="shared" si="309"/>
        <v>79.400000000000006</v>
      </c>
      <c r="S3940" t="s">
        <v>8271</v>
      </c>
      <c r="T3940" t="s">
        <v>8318</v>
      </c>
      <c r="U3940" t="s">
        <v>8319</v>
      </c>
    </row>
    <row r="3941" spans="1:21" ht="43.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s="6">
        <f t="shared" si="305"/>
        <v>41915.066886574074</v>
      </c>
      <c r="L3941" s="6">
        <f t="shared" si="306"/>
        <v>41918.854166666664</v>
      </c>
      <c r="M3941" s="15">
        <f t="shared" si="307"/>
        <v>2014</v>
      </c>
      <c r="N3941" t="b">
        <v>0</v>
      </c>
      <c r="O3941">
        <v>1</v>
      </c>
      <c r="P3941" t="b">
        <v>0</v>
      </c>
      <c r="Q3941" s="8">
        <f t="shared" si="308"/>
        <v>1E-3</v>
      </c>
      <c r="R3941" s="10">
        <f t="shared" si="309"/>
        <v>5</v>
      </c>
      <c r="S3941" t="s">
        <v>8271</v>
      </c>
      <c r="T3941" t="s">
        <v>8318</v>
      </c>
      <c r="U3941" t="s">
        <v>8319</v>
      </c>
    </row>
    <row r="3942" spans="1:21" ht="43.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s="6">
        <f t="shared" si="305"/>
        <v>41961.159155092588</v>
      </c>
      <c r="L3942" s="6">
        <f t="shared" si="306"/>
        <v>42006.159155092588</v>
      </c>
      <c r="M3942" s="15">
        <f t="shared" si="307"/>
        <v>2014</v>
      </c>
      <c r="N3942" t="b">
        <v>0</v>
      </c>
      <c r="O3942">
        <v>2</v>
      </c>
      <c r="P3942" t="b">
        <v>0</v>
      </c>
      <c r="Q3942" s="8">
        <f t="shared" si="308"/>
        <v>2.2000000000000001E-3</v>
      </c>
      <c r="R3942" s="10">
        <f t="shared" si="309"/>
        <v>5.5</v>
      </c>
      <c r="S3942" t="s">
        <v>8271</v>
      </c>
      <c r="T3942" t="s">
        <v>8318</v>
      </c>
      <c r="U3942" t="s">
        <v>8319</v>
      </c>
    </row>
    <row r="3943" spans="1:21" ht="72.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s="6">
        <f t="shared" si="305"/>
        <v>41940.253900462958</v>
      </c>
      <c r="L3943" s="6">
        <f t="shared" si="306"/>
        <v>41967.708333333336</v>
      </c>
      <c r="M3943" s="15">
        <f t="shared" si="307"/>
        <v>2014</v>
      </c>
      <c r="N3943" t="b">
        <v>0</v>
      </c>
      <c r="O3943">
        <v>2</v>
      </c>
      <c r="P3943" t="b">
        <v>0</v>
      </c>
      <c r="Q3943" s="8">
        <f t="shared" si="308"/>
        <v>9.0909090909090905E-3</v>
      </c>
      <c r="R3943" s="10">
        <f t="shared" si="309"/>
        <v>25</v>
      </c>
      <c r="S3943" t="s">
        <v>8271</v>
      </c>
      <c r="T3943" t="s">
        <v>8318</v>
      </c>
      <c r="U3943" t="s">
        <v>8319</v>
      </c>
    </row>
    <row r="3944" spans="1:21" ht="43.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s="6">
        <f t="shared" si="305"/>
        <v>42111.570763888885</v>
      </c>
      <c r="L3944" s="6">
        <f t="shared" si="306"/>
        <v>42171.570763888885</v>
      </c>
      <c r="M3944" s="15">
        <f t="shared" si="307"/>
        <v>2015</v>
      </c>
      <c r="N3944" t="b">
        <v>0</v>
      </c>
      <c r="O3944">
        <v>0</v>
      </c>
      <c r="P3944" t="b">
        <v>0</v>
      </c>
      <c r="Q3944" s="8">
        <f t="shared" si="308"/>
        <v>0</v>
      </c>
      <c r="R3944" s="10">
        <f t="shared" si="309"/>
        <v>0</v>
      </c>
      <c r="S3944" t="s">
        <v>8271</v>
      </c>
      <c r="T3944" t="s">
        <v>8318</v>
      </c>
      <c r="U3944" t="s">
        <v>8319</v>
      </c>
    </row>
    <row r="3945" spans="1:21" ht="43.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s="6">
        <f t="shared" si="305"/>
        <v>42279.445231481477</v>
      </c>
      <c r="L3945" s="6">
        <f t="shared" si="306"/>
        <v>42310.368055555555</v>
      </c>
      <c r="M3945" s="15">
        <f t="shared" si="307"/>
        <v>2015</v>
      </c>
      <c r="N3945" t="b">
        <v>0</v>
      </c>
      <c r="O3945">
        <v>13</v>
      </c>
      <c r="P3945" t="b">
        <v>0</v>
      </c>
      <c r="Q3945" s="8">
        <f t="shared" si="308"/>
        <v>0.35639999999999999</v>
      </c>
      <c r="R3945" s="10">
        <f t="shared" si="309"/>
        <v>137.07692307692307</v>
      </c>
      <c r="S3945" t="s">
        <v>8271</v>
      </c>
      <c r="T3945" t="s">
        <v>8318</v>
      </c>
      <c r="U3945" t="s">
        <v>8319</v>
      </c>
    </row>
    <row r="3946" spans="1:21" ht="58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s="6">
        <f t="shared" si="305"/>
        <v>42213.329571759255</v>
      </c>
      <c r="L3946" s="6">
        <f t="shared" si="306"/>
        <v>42243.329571759255</v>
      </c>
      <c r="M3946" s="15">
        <f t="shared" si="307"/>
        <v>2015</v>
      </c>
      <c r="N3946" t="b">
        <v>0</v>
      </c>
      <c r="O3946">
        <v>0</v>
      </c>
      <c r="P3946" t="b">
        <v>0</v>
      </c>
      <c r="Q3946" s="8">
        <f t="shared" si="308"/>
        <v>0</v>
      </c>
      <c r="R3946" s="10">
        <f t="shared" si="309"/>
        <v>0</v>
      </c>
      <c r="S3946" t="s">
        <v>8271</v>
      </c>
      <c r="T3946" t="s">
        <v>8318</v>
      </c>
      <c r="U3946" t="s">
        <v>8319</v>
      </c>
    </row>
    <row r="3947" spans="1:21" ht="43.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s="6">
        <f t="shared" si="305"/>
        <v>42109.468379629623</v>
      </c>
      <c r="L3947" s="6">
        <f t="shared" si="306"/>
        <v>42139.468379629623</v>
      </c>
      <c r="M3947" s="15">
        <f t="shared" si="307"/>
        <v>2015</v>
      </c>
      <c r="N3947" t="b">
        <v>0</v>
      </c>
      <c r="O3947">
        <v>1</v>
      </c>
      <c r="P3947" t="b">
        <v>0</v>
      </c>
      <c r="Q3947" s="8">
        <f t="shared" si="308"/>
        <v>2.5000000000000001E-3</v>
      </c>
      <c r="R3947" s="10">
        <f t="shared" si="309"/>
        <v>5</v>
      </c>
      <c r="S3947" t="s">
        <v>8271</v>
      </c>
      <c r="T3947" t="s">
        <v>8318</v>
      </c>
      <c r="U3947" t="s">
        <v>8319</v>
      </c>
    </row>
    <row r="3948" spans="1:21" ht="29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s="6">
        <f t="shared" si="305"/>
        <v>42031.500254629624</v>
      </c>
      <c r="L3948" s="6">
        <f t="shared" si="306"/>
        <v>42062.999999999993</v>
      </c>
      <c r="M3948" s="15">
        <f t="shared" si="307"/>
        <v>2015</v>
      </c>
      <c r="N3948" t="b">
        <v>0</v>
      </c>
      <c r="O3948">
        <v>5</v>
      </c>
      <c r="P3948" t="b">
        <v>0</v>
      </c>
      <c r="Q3948" s="8">
        <f t="shared" si="308"/>
        <v>3.2500000000000001E-2</v>
      </c>
      <c r="R3948" s="10">
        <f t="shared" si="309"/>
        <v>39</v>
      </c>
      <c r="S3948" t="s">
        <v>8271</v>
      </c>
      <c r="T3948" t="s">
        <v>8318</v>
      </c>
      <c r="U3948" t="s">
        <v>8319</v>
      </c>
    </row>
    <row r="3949" spans="1:21" ht="58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s="6">
        <f t="shared" si="305"/>
        <v>42614.809537037036</v>
      </c>
      <c r="L3949" s="6">
        <f t="shared" si="306"/>
        <v>42644.809537037036</v>
      </c>
      <c r="M3949" s="15">
        <f t="shared" si="307"/>
        <v>2016</v>
      </c>
      <c r="N3949" t="b">
        <v>0</v>
      </c>
      <c r="O3949">
        <v>2</v>
      </c>
      <c r="P3949" t="b">
        <v>0</v>
      </c>
      <c r="Q3949" s="8">
        <f t="shared" si="308"/>
        <v>3.3666666666666664E-2</v>
      </c>
      <c r="R3949" s="10">
        <f t="shared" si="309"/>
        <v>50.5</v>
      </c>
      <c r="S3949" t="s">
        <v>8271</v>
      </c>
      <c r="T3949" t="s">
        <v>8318</v>
      </c>
      <c r="U3949" t="s">
        <v>8319</v>
      </c>
    </row>
    <row r="3950" spans="1:21" ht="43.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s="6">
        <f t="shared" si="305"/>
        <v>41828.992164351854</v>
      </c>
      <c r="L3950" s="6">
        <f t="shared" si="306"/>
        <v>41888.992164351854</v>
      </c>
      <c r="M3950" s="15">
        <f t="shared" si="307"/>
        <v>2014</v>
      </c>
      <c r="N3950" t="b">
        <v>0</v>
      </c>
      <c r="O3950">
        <v>0</v>
      </c>
      <c r="P3950" t="b">
        <v>0</v>
      </c>
      <c r="Q3950" s="8">
        <f t="shared" si="308"/>
        <v>0</v>
      </c>
      <c r="R3950" s="10">
        <f t="shared" si="309"/>
        <v>0</v>
      </c>
      <c r="S3950" t="s">
        <v>8271</v>
      </c>
      <c r="T3950" t="s">
        <v>8318</v>
      </c>
      <c r="U3950" t="s">
        <v>8319</v>
      </c>
    </row>
    <row r="3951" spans="1:21" ht="58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s="6">
        <f t="shared" si="305"/>
        <v>42015.787280092591</v>
      </c>
      <c r="L3951" s="6">
        <f t="shared" si="306"/>
        <v>42045.787280092591</v>
      </c>
      <c r="M3951" s="15">
        <f t="shared" si="307"/>
        <v>2015</v>
      </c>
      <c r="N3951" t="b">
        <v>0</v>
      </c>
      <c r="O3951">
        <v>32</v>
      </c>
      <c r="P3951" t="b">
        <v>0</v>
      </c>
      <c r="Q3951" s="8">
        <f t="shared" si="308"/>
        <v>0.15770000000000001</v>
      </c>
      <c r="R3951" s="10">
        <f t="shared" si="309"/>
        <v>49.28125</v>
      </c>
      <c r="S3951" t="s">
        <v>8271</v>
      </c>
      <c r="T3951" t="s">
        <v>8318</v>
      </c>
      <c r="U3951" t="s">
        <v>8319</v>
      </c>
    </row>
    <row r="3952" spans="1:21" ht="58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s="6">
        <f t="shared" si="305"/>
        <v>42439.368981481479</v>
      </c>
      <c r="L3952" s="6">
        <f t="shared" si="306"/>
        <v>42468.440972222219</v>
      </c>
      <c r="M3952" s="15">
        <f t="shared" si="307"/>
        <v>2016</v>
      </c>
      <c r="N3952" t="b">
        <v>0</v>
      </c>
      <c r="O3952">
        <v>1</v>
      </c>
      <c r="P3952" t="b">
        <v>0</v>
      </c>
      <c r="Q3952" s="8">
        <f t="shared" si="308"/>
        <v>6.2500000000000003E-3</v>
      </c>
      <c r="R3952" s="10">
        <f t="shared" si="309"/>
        <v>25</v>
      </c>
      <c r="S3952" t="s">
        <v>8271</v>
      </c>
      <c r="T3952" t="s">
        <v>8318</v>
      </c>
      <c r="U3952" t="s">
        <v>8319</v>
      </c>
    </row>
    <row r="3953" spans="1:21" ht="43.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s="6">
        <f t="shared" si="305"/>
        <v>42433.492384259262</v>
      </c>
      <c r="L3953" s="6">
        <f t="shared" si="306"/>
        <v>42493.45071759259</v>
      </c>
      <c r="M3953" s="15">
        <f t="shared" si="307"/>
        <v>2016</v>
      </c>
      <c r="N3953" t="b">
        <v>0</v>
      </c>
      <c r="O3953">
        <v>1</v>
      </c>
      <c r="P3953" t="b">
        <v>0</v>
      </c>
      <c r="Q3953" s="8">
        <f t="shared" si="308"/>
        <v>5.0000000000000004E-6</v>
      </c>
      <c r="R3953" s="10">
        <f t="shared" si="309"/>
        <v>1</v>
      </c>
      <c r="S3953" t="s">
        <v>8271</v>
      </c>
      <c r="T3953" t="s">
        <v>8318</v>
      </c>
      <c r="U3953" t="s">
        <v>8319</v>
      </c>
    </row>
    <row r="3954" spans="1:21" ht="43.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s="6">
        <f t="shared" si="305"/>
        <v>42243.457060185181</v>
      </c>
      <c r="L3954" s="6">
        <f t="shared" si="306"/>
        <v>42303.457060185181</v>
      </c>
      <c r="M3954" s="15">
        <f t="shared" si="307"/>
        <v>2015</v>
      </c>
      <c r="N3954" t="b">
        <v>0</v>
      </c>
      <c r="O3954">
        <v>1</v>
      </c>
      <c r="P3954" t="b">
        <v>0</v>
      </c>
      <c r="Q3954" s="8">
        <f t="shared" si="308"/>
        <v>9.6153846153846159E-4</v>
      </c>
      <c r="R3954" s="10">
        <f t="shared" si="309"/>
        <v>25</v>
      </c>
      <c r="S3954" t="s">
        <v>8271</v>
      </c>
      <c r="T3954" t="s">
        <v>8318</v>
      </c>
      <c r="U3954" t="s">
        <v>8319</v>
      </c>
    </row>
    <row r="3955" spans="1:21" ht="43.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s="6">
        <f t="shared" si="305"/>
        <v>42549.715115740742</v>
      </c>
      <c r="L3955" s="6">
        <f t="shared" si="306"/>
        <v>42580.645138888889</v>
      </c>
      <c r="M3955" s="15">
        <f t="shared" si="307"/>
        <v>2016</v>
      </c>
      <c r="N3955" t="b">
        <v>0</v>
      </c>
      <c r="O3955">
        <v>0</v>
      </c>
      <c r="P3955" t="b">
        <v>0</v>
      </c>
      <c r="Q3955" s="8">
        <f t="shared" si="308"/>
        <v>0</v>
      </c>
      <c r="R3955" s="10">
        <f t="shared" si="309"/>
        <v>0</v>
      </c>
      <c r="S3955" t="s">
        <v>8271</v>
      </c>
      <c r="T3955" t="s">
        <v>8318</v>
      </c>
      <c r="U3955" t="s">
        <v>8319</v>
      </c>
    </row>
    <row r="3956" spans="1:21" ht="58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s="6">
        <f t="shared" si="305"/>
        <v>41774.317870370367</v>
      </c>
      <c r="L3956" s="6">
        <f t="shared" si="306"/>
        <v>41834.317870370367</v>
      </c>
      <c r="M3956" s="15">
        <f t="shared" si="307"/>
        <v>2014</v>
      </c>
      <c r="N3956" t="b">
        <v>0</v>
      </c>
      <c r="O3956">
        <v>0</v>
      </c>
      <c r="P3956" t="b">
        <v>0</v>
      </c>
      <c r="Q3956" s="8">
        <f t="shared" si="308"/>
        <v>0</v>
      </c>
      <c r="R3956" s="10">
        <f t="shared" si="309"/>
        <v>0</v>
      </c>
      <c r="S3956" t="s">
        <v>8271</v>
      </c>
      <c r="T3956" t="s">
        <v>8318</v>
      </c>
      <c r="U3956" t="s">
        <v>8319</v>
      </c>
    </row>
    <row r="3957" spans="1:21" ht="43.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s="6">
        <f t="shared" si="305"/>
        <v>42306.515520833331</v>
      </c>
      <c r="L3957" s="6">
        <f t="shared" si="306"/>
        <v>42336.557187499995</v>
      </c>
      <c r="M3957" s="15">
        <f t="shared" si="307"/>
        <v>2015</v>
      </c>
      <c r="N3957" t="b">
        <v>0</v>
      </c>
      <c r="O3957">
        <v>8</v>
      </c>
      <c r="P3957" t="b">
        <v>0</v>
      </c>
      <c r="Q3957" s="8">
        <f t="shared" si="308"/>
        <v>0.24285714285714285</v>
      </c>
      <c r="R3957" s="10">
        <f t="shared" si="309"/>
        <v>53.125</v>
      </c>
      <c r="S3957" t="s">
        <v>8271</v>
      </c>
      <c r="T3957" t="s">
        <v>8318</v>
      </c>
      <c r="U3957" t="s">
        <v>8319</v>
      </c>
    </row>
    <row r="3958" spans="1:21" ht="43.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s="6">
        <f t="shared" si="305"/>
        <v>42457.598692129628</v>
      </c>
      <c r="L3958" s="6">
        <f t="shared" si="306"/>
        <v>42484.680555555555</v>
      </c>
      <c r="M3958" s="15">
        <f t="shared" si="307"/>
        <v>2016</v>
      </c>
      <c r="N3958" t="b">
        <v>0</v>
      </c>
      <c r="O3958">
        <v>0</v>
      </c>
      <c r="P3958" t="b">
        <v>0</v>
      </c>
      <c r="Q3958" s="8">
        <f t="shared" si="308"/>
        <v>0</v>
      </c>
      <c r="R3958" s="10">
        <f t="shared" si="309"/>
        <v>0</v>
      </c>
      <c r="S3958" t="s">
        <v>8271</v>
      </c>
      <c r="T3958" t="s">
        <v>8318</v>
      </c>
      <c r="U3958" t="s">
        <v>8319</v>
      </c>
    </row>
    <row r="3959" spans="1:21" ht="43.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s="6">
        <f t="shared" si="305"/>
        <v>42513.64298611111</v>
      </c>
      <c r="L3959" s="6">
        <f t="shared" si="306"/>
        <v>42559.64298611111</v>
      </c>
      <c r="M3959" s="15">
        <f t="shared" si="307"/>
        <v>2016</v>
      </c>
      <c r="N3959" t="b">
        <v>0</v>
      </c>
      <c r="O3959">
        <v>1</v>
      </c>
      <c r="P3959" t="b">
        <v>0</v>
      </c>
      <c r="Q3959" s="8">
        <f t="shared" si="308"/>
        <v>2.5000000000000001E-4</v>
      </c>
      <c r="R3959" s="10">
        <f t="shared" si="309"/>
        <v>7</v>
      </c>
      <c r="S3959" t="s">
        <v>8271</v>
      </c>
      <c r="T3959" t="s">
        <v>8318</v>
      </c>
      <c r="U3959" t="s">
        <v>8319</v>
      </c>
    </row>
    <row r="3960" spans="1:21" ht="58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s="6">
        <f t="shared" si="305"/>
        <v>41816.617037037031</v>
      </c>
      <c r="L3960" s="6">
        <f t="shared" si="306"/>
        <v>41853.25</v>
      </c>
      <c r="M3960" s="15">
        <f t="shared" si="307"/>
        <v>2014</v>
      </c>
      <c r="N3960" t="b">
        <v>0</v>
      </c>
      <c r="O3960">
        <v>16</v>
      </c>
      <c r="P3960" t="b">
        <v>0</v>
      </c>
      <c r="Q3960" s="8">
        <f t="shared" si="308"/>
        <v>0.32050000000000001</v>
      </c>
      <c r="R3960" s="10">
        <f t="shared" si="309"/>
        <v>40.0625</v>
      </c>
      <c r="S3960" t="s">
        <v>8271</v>
      </c>
      <c r="T3960" t="s">
        <v>8318</v>
      </c>
      <c r="U3960" t="s">
        <v>8319</v>
      </c>
    </row>
    <row r="3961" spans="1:21" ht="43.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s="6">
        <f t="shared" si="305"/>
        <v>41880.455509259256</v>
      </c>
      <c r="L3961" s="6">
        <f t="shared" si="306"/>
        <v>41910.455509259256</v>
      </c>
      <c r="M3961" s="15">
        <f t="shared" si="307"/>
        <v>2014</v>
      </c>
      <c r="N3961" t="b">
        <v>0</v>
      </c>
      <c r="O3961">
        <v>12</v>
      </c>
      <c r="P3961" t="b">
        <v>0</v>
      </c>
      <c r="Q3961" s="8">
        <f t="shared" si="308"/>
        <v>0.24333333333333335</v>
      </c>
      <c r="R3961" s="10">
        <f t="shared" si="309"/>
        <v>24.333333333333332</v>
      </c>
      <c r="S3961" t="s">
        <v>8271</v>
      </c>
      <c r="T3961" t="s">
        <v>8318</v>
      </c>
      <c r="U3961" t="s">
        <v>8319</v>
      </c>
    </row>
    <row r="3962" spans="1:21" ht="43.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s="6">
        <f t="shared" si="305"/>
        <v>42342.51222222222</v>
      </c>
      <c r="L3962" s="6">
        <f t="shared" si="306"/>
        <v>42372.51222222222</v>
      </c>
      <c r="M3962" s="15">
        <f t="shared" si="307"/>
        <v>2015</v>
      </c>
      <c r="N3962" t="b">
        <v>0</v>
      </c>
      <c r="O3962">
        <v>4</v>
      </c>
      <c r="P3962" t="b">
        <v>0</v>
      </c>
      <c r="Q3962" s="8">
        <f t="shared" si="308"/>
        <v>1.4999999999999999E-2</v>
      </c>
      <c r="R3962" s="10">
        <f t="shared" si="309"/>
        <v>11.25</v>
      </c>
      <c r="S3962" t="s">
        <v>8271</v>
      </c>
      <c r="T3962" t="s">
        <v>8318</v>
      </c>
      <c r="U3962" t="s">
        <v>8319</v>
      </c>
    </row>
    <row r="3963" spans="1:21" ht="58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s="6">
        <f t="shared" si="305"/>
        <v>41745.557986111111</v>
      </c>
      <c r="L3963" s="6">
        <f t="shared" si="306"/>
        <v>41767.557986111111</v>
      </c>
      <c r="M3963" s="15">
        <f t="shared" si="307"/>
        <v>2014</v>
      </c>
      <c r="N3963" t="b">
        <v>0</v>
      </c>
      <c r="O3963">
        <v>2</v>
      </c>
      <c r="P3963" t="b">
        <v>0</v>
      </c>
      <c r="Q3963" s="8">
        <f t="shared" si="308"/>
        <v>4.1999999999999997E-3</v>
      </c>
      <c r="R3963" s="10">
        <f t="shared" si="309"/>
        <v>10.5</v>
      </c>
      <c r="S3963" t="s">
        <v>8271</v>
      </c>
      <c r="T3963" t="s">
        <v>8318</v>
      </c>
      <c r="U3963" t="s">
        <v>8319</v>
      </c>
    </row>
    <row r="3964" spans="1:21" ht="58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s="6">
        <f t="shared" si="305"/>
        <v>42311.288124999999</v>
      </c>
      <c r="L3964" s="6">
        <f t="shared" si="306"/>
        <v>42336.288124999999</v>
      </c>
      <c r="M3964" s="15">
        <f t="shared" si="307"/>
        <v>2015</v>
      </c>
      <c r="N3964" t="b">
        <v>0</v>
      </c>
      <c r="O3964">
        <v>3</v>
      </c>
      <c r="P3964" t="b">
        <v>0</v>
      </c>
      <c r="Q3964" s="8">
        <f t="shared" si="308"/>
        <v>3.214285714285714E-2</v>
      </c>
      <c r="R3964" s="10">
        <f t="shared" si="309"/>
        <v>15</v>
      </c>
      <c r="S3964" t="s">
        <v>8271</v>
      </c>
      <c r="T3964" t="s">
        <v>8318</v>
      </c>
      <c r="U3964" t="s">
        <v>8319</v>
      </c>
    </row>
    <row r="3965" spans="1:21" ht="58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s="6">
        <f t="shared" si="305"/>
        <v>42295.820798611108</v>
      </c>
      <c r="L3965" s="6">
        <f t="shared" si="306"/>
        <v>42325.862465277773</v>
      </c>
      <c r="M3965" s="15">
        <f t="shared" si="307"/>
        <v>2015</v>
      </c>
      <c r="N3965" t="b">
        <v>0</v>
      </c>
      <c r="O3965">
        <v>0</v>
      </c>
      <c r="P3965" t="b">
        <v>0</v>
      </c>
      <c r="Q3965" s="8">
        <f t="shared" si="308"/>
        <v>0</v>
      </c>
      <c r="R3965" s="10">
        <f t="shared" si="309"/>
        <v>0</v>
      </c>
      <c r="S3965" t="s">
        <v>8271</v>
      </c>
      <c r="T3965" t="s">
        <v>8318</v>
      </c>
      <c r="U3965" t="s">
        <v>8319</v>
      </c>
    </row>
    <row r="3966" spans="1:21" ht="43.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s="6">
        <f t="shared" si="305"/>
        <v>42053.388726851852</v>
      </c>
      <c r="L3966" s="6">
        <f t="shared" si="306"/>
        <v>42113.34706018518</v>
      </c>
      <c r="M3966" s="15">
        <f t="shared" si="307"/>
        <v>2015</v>
      </c>
      <c r="N3966" t="b">
        <v>0</v>
      </c>
      <c r="O3966">
        <v>3</v>
      </c>
      <c r="P3966" t="b">
        <v>0</v>
      </c>
      <c r="Q3966" s="8">
        <f t="shared" si="308"/>
        <v>6.3E-2</v>
      </c>
      <c r="R3966" s="10">
        <f t="shared" si="309"/>
        <v>42</v>
      </c>
      <c r="S3966" t="s">
        <v>8271</v>
      </c>
      <c r="T3966" t="s">
        <v>8318</v>
      </c>
      <c r="U3966" t="s">
        <v>8319</v>
      </c>
    </row>
    <row r="3967" spans="1:21" ht="58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s="6">
        <f t="shared" si="305"/>
        <v>42413.902546296296</v>
      </c>
      <c r="L3967" s="6">
        <f t="shared" si="306"/>
        <v>42473.860879629625</v>
      </c>
      <c r="M3967" s="15">
        <f t="shared" si="307"/>
        <v>2016</v>
      </c>
      <c r="N3967" t="b">
        <v>0</v>
      </c>
      <c r="O3967">
        <v>4</v>
      </c>
      <c r="P3967" t="b">
        <v>0</v>
      </c>
      <c r="Q3967" s="8">
        <f t="shared" si="308"/>
        <v>0.14249999999999999</v>
      </c>
      <c r="R3967" s="10">
        <f t="shared" si="309"/>
        <v>71.25</v>
      </c>
      <c r="S3967" t="s">
        <v>8271</v>
      </c>
      <c r="T3967" t="s">
        <v>8318</v>
      </c>
      <c r="U3967" t="s">
        <v>8319</v>
      </c>
    </row>
    <row r="3968" spans="1:21" ht="58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s="6">
        <f t="shared" si="305"/>
        <v>41801.378217592588</v>
      </c>
      <c r="L3968" s="6">
        <f t="shared" si="306"/>
        <v>41843.790972222218</v>
      </c>
      <c r="M3968" s="15">
        <f t="shared" si="307"/>
        <v>2014</v>
      </c>
      <c r="N3968" t="b">
        <v>0</v>
      </c>
      <c r="O3968">
        <v>2</v>
      </c>
      <c r="P3968" t="b">
        <v>0</v>
      </c>
      <c r="Q3968" s="8">
        <f t="shared" si="308"/>
        <v>6.0000000000000001E-3</v>
      </c>
      <c r="R3968" s="10">
        <f t="shared" si="309"/>
        <v>22.5</v>
      </c>
      <c r="S3968" t="s">
        <v>8271</v>
      </c>
      <c r="T3968" t="s">
        <v>8318</v>
      </c>
      <c r="U3968" t="s">
        <v>8319</v>
      </c>
    </row>
    <row r="3969" spans="1:21" ht="43.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s="6">
        <f t="shared" si="305"/>
        <v>42769.957256944443</v>
      </c>
      <c r="L3969" s="6">
        <f t="shared" si="306"/>
        <v>42799.957256944443</v>
      </c>
      <c r="M3969" s="15">
        <f t="shared" si="307"/>
        <v>2017</v>
      </c>
      <c r="N3969" t="b">
        <v>0</v>
      </c>
      <c r="O3969">
        <v>10</v>
      </c>
      <c r="P3969" t="b">
        <v>0</v>
      </c>
      <c r="Q3969" s="8">
        <f t="shared" si="308"/>
        <v>0.2411764705882353</v>
      </c>
      <c r="R3969" s="10">
        <f t="shared" si="309"/>
        <v>41</v>
      </c>
      <c r="S3969" t="s">
        <v>8271</v>
      </c>
      <c r="T3969" t="s">
        <v>8318</v>
      </c>
      <c r="U3969" t="s">
        <v>8319</v>
      </c>
    </row>
    <row r="3970" spans="1:21" ht="43.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s="6">
        <f t="shared" si="305"/>
        <v>42452.48232638889</v>
      </c>
      <c r="L3970" s="6">
        <f t="shared" si="306"/>
        <v>42512.48232638889</v>
      </c>
      <c r="M3970" s="15">
        <f t="shared" si="307"/>
        <v>2016</v>
      </c>
      <c r="N3970" t="b">
        <v>0</v>
      </c>
      <c r="O3970">
        <v>11</v>
      </c>
      <c r="P3970" t="b">
        <v>0</v>
      </c>
      <c r="Q3970" s="8">
        <f t="shared" si="308"/>
        <v>0.10539999999999999</v>
      </c>
      <c r="R3970" s="10">
        <f t="shared" si="309"/>
        <v>47.909090909090907</v>
      </c>
      <c r="S3970" t="s">
        <v>8271</v>
      </c>
      <c r="T3970" t="s">
        <v>8318</v>
      </c>
      <c r="U3970" t="s">
        <v>8319</v>
      </c>
    </row>
    <row r="3971" spans="1:21" ht="58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s="6">
        <f t="shared" ref="K3971:K4034" si="310">(J3971/86400)+25569+(-8/24)</f>
        <v>42601.521365740737</v>
      </c>
      <c r="L3971" s="6">
        <f t="shared" ref="L3971:L4034" si="311">(I3971/86400)+25569+(-8/24)</f>
        <v>42610.829861111109</v>
      </c>
      <c r="M3971" s="15">
        <f t="shared" ref="M3971:M4034" si="312">YEAR(K3971)</f>
        <v>2016</v>
      </c>
      <c r="N3971" t="b">
        <v>0</v>
      </c>
      <c r="O3971">
        <v>6</v>
      </c>
      <c r="P3971" t="b">
        <v>0</v>
      </c>
      <c r="Q3971" s="8">
        <f t="shared" ref="Q3971:Q4034" si="313">E3971/D3971</f>
        <v>7.4690265486725665E-2</v>
      </c>
      <c r="R3971" s="10">
        <f t="shared" ref="R3971:R4034" si="314">IFERROR(E3971/O3971,0)</f>
        <v>35.166666666666664</v>
      </c>
      <c r="S3971" t="s">
        <v>8271</v>
      </c>
      <c r="T3971" t="s">
        <v>8318</v>
      </c>
      <c r="U3971" t="s">
        <v>8319</v>
      </c>
    </row>
    <row r="3972" spans="1:21" ht="58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s="6">
        <f t="shared" si="310"/>
        <v>42447.530219907407</v>
      </c>
      <c r="L3972" s="6">
        <f t="shared" si="311"/>
        <v>42477.530219907407</v>
      </c>
      <c r="M3972" s="15">
        <f t="shared" si="312"/>
        <v>2016</v>
      </c>
      <c r="N3972" t="b">
        <v>0</v>
      </c>
      <c r="O3972">
        <v>2</v>
      </c>
      <c r="P3972" t="b">
        <v>0</v>
      </c>
      <c r="Q3972" s="8">
        <f t="shared" si="313"/>
        <v>7.3333333333333334E-4</v>
      </c>
      <c r="R3972" s="10">
        <f t="shared" si="314"/>
        <v>5.5</v>
      </c>
      <c r="S3972" t="s">
        <v>8271</v>
      </c>
      <c r="T3972" t="s">
        <v>8318</v>
      </c>
      <c r="U3972" t="s">
        <v>8319</v>
      </c>
    </row>
    <row r="3973" spans="1:21" ht="43.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s="6">
        <f t="shared" si="310"/>
        <v>41811.202847222223</v>
      </c>
      <c r="L3973" s="6">
        <f t="shared" si="311"/>
        <v>41841.202847222223</v>
      </c>
      <c r="M3973" s="15">
        <f t="shared" si="312"/>
        <v>2014</v>
      </c>
      <c r="N3973" t="b">
        <v>0</v>
      </c>
      <c r="O3973">
        <v>6</v>
      </c>
      <c r="P3973" t="b">
        <v>0</v>
      </c>
      <c r="Q3973" s="8">
        <f t="shared" si="313"/>
        <v>9.7142857142857135E-3</v>
      </c>
      <c r="R3973" s="10">
        <f t="shared" si="314"/>
        <v>22.666666666666668</v>
      </c>
      <c r="S3973" t="s">
        <v>8271</v>
      </c>
      <c r="T3973" t="s">
        <v>8318</v>
      </c>
      <c r="U3973" t="s">
        <v>8319</v>
      </c>
    </row>
    <row r="3974" spans="1:21" ht="43.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s="6">
        <f t="shared" si="310"/>
        <v>41980.734189814808</v>
      </c>
      <c r="L3974" s="6">
        <f t="shared" si="311"/>
        <v>42040.734189814808</v>
      </c>
      <c r="M3974" s="15">
        <f t="shared" si="312"/>
        <v>2014</v>
      </c>
      <c r="N3974" t="b">
        <v>0</v>
      </c>
      <c r="O3974">
        <v>8</v>
      </c>
      <c r="P3974" t="b">
        <v>0</v>
      </c>
      <c r="Q3974" s="8">
        <f t="shared" si="313"/>
        <v>0.21099999999999999</v>
      </c>
      <c r="R3974" s="10">
        <f t="shared" si="314"/>
        <v>26.375</v>
      </c>
      <c r="S3974" t="s">
        <v>8271</v>
      </c>
      <c r="T3974" t="s">
        <v>8318</v>
      </c>
      <c r="U3974" t="s">
        <v>8319</v>
      </c>
    </row>
    <row r="3975" spans="1:21" ht="43.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s="6">
        <f t="shared" si="310"/>
        <v>42469.350810185184</v>
      </c>
      <c r="L3975" s="6">
        <f t="shared" si="311"/>
        <v>42498.833333333336</v>
      </c>
      <c r="M3975" s="15">
        <f t="shared" si="312"/>
        <v>2016</v>
      </c>
      <c r="N3975" t="b">
        <v>0</v>
      </c>
      <c r="O3975">
        <v>37</v>
      </c>
      <c r="P3975" t="b">
        <v>0</v>
      </c>
      <c r="Q3975" s="8">
        <f t="shared" si="313"/>
        <v>0.78100000000000003</v>
      </c>
      <c r="R3975" s="10">
        <f t="shared" si="314"/>
        <v>105.54054054054055</v>
      </c>
      <c r="S3975" t="s">
        <v>8271</v>
      </c>
      <c r="T3975" t="s">
        <v>8318</v>
      </c>
      <c r="U3975" t="s">
        <v>8319</v>
      </c>
    </row>
    <row r="3976" spans="1:21" ht="58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s="6">
        <f t="shared" si="310"/>
        <v>42493.213518518511</v>
      </c>
      <c r="L3976" s="6">
        <f t="shared" si="311"/>
        <v>42523.213518518511</v>
      </c>
      <c r="M3976" s="15">
        <f t="shared" si="312"/>
        <v>2016</v>
      </c>
      <c r="N3976" t="b">
        <v>0</v>
      </c>
      <c r="O3976">
        <v>11</v>
      </c>
      <c r="P3976" t="b">
        <v>0</v>
      </c>
      <c r="Q3976" s="8">
        <f t="shared" si="313"/>
        <v>0.32</v>
      </c>
      <c r="R3976" s="10">
        <f t="shared" si="314"/>
        <v>29.09090909090909</v>
      </c>
      <c r="S3976" t="s">
        <v>8271</v>
      </c>
      <c r="T3976" t="s">
        <v>8318</v>
      </c>
      <c r="U3976" t="s">
        <v>8319</v>
      </c>
    </row>
    <row r="3977" spans="1:21" ht="43.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s="6">
        <f t="shared" si="310"/>
        <v>42534.533541666664</v>
      </c>
      <c r="L3977" s="6">
        <f t="shared" si="311"/>
        <v>42564.533541666664</v>
      </c>
      <c r="M3977" s="15">
        <f t="shared" si="312"/>
        <v>2016</v>
      </c>
      <c r="N3977" t="b">
        <v>0</v>
      </c>
      <c r="O3977">
        <v>0</v>
      </c>
      <c r="P3977" t="b">
        <v>0</v>
      </c>
      <c r="Q3977" s="8">
        <f t="shared" si="313"/>
        <v>0</v>
      </c>
      <c r="R3977" s="10">
        <f t="shared" si="314"/>
        <v>0</v>
      </c>
      <c r="S3977" t="s">
        <v>8271</v>
      </c>
      <c r="T3977" t="s">
        <v>8318</v>
      </c>
      <c r="U3977" t="s">
        <v>8319</v>
      </c>
    </row>
    <row r="3978" spans="1:21" ht="58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s="6">
        <f t="shared" si="310"/>
        <v>41830.525011574071</v>
      </c>
      <c r="L3978" s="6">
        <f t="shared" si="311"/>
        <v>41851.958333333328</v>
      </c>
      <c r="M3978" s="15">
        <f t="shared" si="312"/>
        <v>2014</v>
      </c>
      <c r="N3978" t="b">
        <v>0</v>
      </c>
      <c r="O3978">
        <v>10</v>
      </c>
      <c r="P3978" t="b">
        <v>0</v>
      </c>
      <c r="Q3978" s="8">
        <f t="shared" si="313"/>
        <v>0.47692307692307695</v>
      </c>
      <c r="R3978" s="10">
        <f t="shared" si="314"/>
        <v>62</v>
      </c>
      <c r="S3978" t="s">
        <v>8271</v>
      </c>
      <c r="T3978" t="s">
        <v>8318</v>
      </c>
      <c r="U3978" t="s">
        <v>8319</v>
      </c>
    </row>
    <row r="3979" spans="1:21" ht="43.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s="6">
        <f t="shared" si="310"/>
        <v>42543.455231481479</v>
      </c>
      <c r="L3979" s="6">
        <f t="shared" si="311"/>
        <v>42573.455231481479</v>
      </c>
      <c r="M3979" s="15">
        <f t="shared" si="312"/>
        <v>2016</v>
      </c>
      <c r="N3979" t="b">
        <v>0</v>
      </c>
      <c r="O3979">
        <v>6</v>
      </c>
      <c r="P3979" t="b">
        <v>0</v>
      </c>
      <c r="Q3979" s="8">
        <f t="shared" si="313"/>
        <v>1.4500000000000001E-2</v>
      </c>
      <c r="R3979" s="10">
        <f t="shared" si="314"/>
        <v>217.5</v>
      </c>
      <c r="S3979" t="s">
        <v>8271</v>
      </c>
      <c r="T3979" t="s">
        <v>8318</v>
      </c>
      <c r="U3979" t="s">
        <v>8319</v>
      </c>
    </row>
    <row r="3980" spans="1:21" ht="43.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s="6">
        <f t="shared" si="310"/>
        <v>41975.309641203705</v>
      </c>
      <c r="L3980" s="6">
        <f t="shared" si="311"/>
        <v>42035.309641203705</v>
      </c>
      <c r="M3980" s="15">
        <f t="shared" si="312"/>
        <v>2014</v>
      </c>
      <c r="N3980" t="b">
        <v>0</v>
      </c>
      <c r="O3980">
        <v>8</v>
      </c>
      <c r="P3980" t="b">
        <v>0</v>
      </c>
      <c r="Q3980" s="8">
        <f t="shared" si="313"/>
        <v>0.107</v>
      </c>
      <c r="R3980" s="10">
        <f t="shared" si="314"/>
        <v>26.75</v>
      </c>
      <c r="S3980" t="s">
        <v>8271</v>
      </c>
      <c r="T3980" t="s">
        <v>8318</v>
      </c>
      <c r="U3980" t="s">
        <v>8319</v>
      </c>
    </row>
    <row r="3981" spans="1:21" ht="43.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s="6">
        <f t="shared" si="310"/>
        <v>42069.570104166669</v>
      </c>
      <c r="L3981" s="6">
        <f t="shared" si="311"/>
        <v>42092.499999999993</v>
      </c>
      <c r="M3981" s="15">
        <f t="shared" si="312"/>
        <v>2015</v>
      </c>
      <c r="N3981" t="b">
        <v>0</v>
      </c>
      <c r="O3981">
        <v>6</v>
      </c>
      <c r="P3981" t="b">
        <v>0</v>
      </c>
      <c r="Q3981" s="8">
        <f t="shared" si="313"/>
        <v>1.8333333333333333E-2</v>
      </c>
      <c r="R3981" s="10">
        <f t="shared" si="314"/>
        <v>18.333333333333332</v>
      </c>
      <c r="S3981" t="s">
        <v>8271</v>
      </c>
      <c r="T3981" t="s">
        <v>8318</v>
      </c>
      <c r="U3981" t="s">
        <v>8319</v>
      </c>
    </row>
    <row r="3982" spans="1:21" ht="58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s="6">
        <f t="shared" si="310"/>
        <v>41795.265590277777</v>
      </c>
      <c r="L3982" s="6">
        <f t="shared" si="311"/>
        <v>41825.265590277777</v>
      </c>
      <c r="M3982" s="15">
        <f t="shared" si="312"/>
        <v>2014</v>
      </c>
      <c r="N3982" t="b">
        <v>0</v>
      </c>
      <c r="O3982">
        <v>7</v>
      </c>
      <c r="P3982" t="b">
        <v>0</v>
      </c>
      <c r="Q3982" s="8">
        <f t="shared" si="313"/>
        <v>0.18</v>
      </c>
      <c r="R3982" s="10">
        <f t="shared" si="314"/>
        <v>64.285714285714292</v>
      </c>
      <c r="S3982" t="s">
        <v>8271</v>
      </c>
      <c r="T3982" t="s">
        <v>8318</v>
      </c>
      <c r="U3982" t="s">
        <v>8319</v>
      </c>
    </row>
    <row r="3983" spans="1:21" ht="43.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s="6">
        <f t="shared" si="310"/>
        <v>42507.846631944441</v>
      </c>
      <c r="L3983" s="6">
        <f t="shared" si="311"/>
        <v>42567.846631944441</v>
      </c>
      <c r="M3983" s="15">
        <f t="shared" si="312"/>
        <v>2016</v>
      </c>
      <c r="N3983" t="b">
        <v>0</v>
      </c>
      <c r="O3983">
        <v>7</v>
      </c>
      <c r="P3983" t="b">
        <v>0</v>
      </c>
      <c r="Q3983" s="8">
        <f t="shared" si="313"/>
        <v>4.0833333333333333E-2</v>
      </c>
      <c r="R3983" s="10">
        <f t="shared" si="314"/>
        <v>175</v>
      </c>
      <c r="S3983" t="s">
        <v>8271</v>
      </c>
      <c r="T3983" t="s">
        <v>8318</v>
      </c>
      <c r="U3983" t="s">
        <v>8319</v>
      </c>
    </row>
    <row r="3984" spans="1:21" ht="58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s="6">
        <f t="shared" si="310"/>
        <v>42132.476620370369</v>
      </c>
      <c r="L3984" s="6">
        <f t="shared" si="311"/>
        <v>42192.476620370369</v>
      </c>
      <c r="M3984" s="15">
        <f t="shared" si="312"/>
        <v>2015</v>
      </c>
      <c r="N3984" t="b">
        <v>0</v>
      </c>
      <c r="O3984">
        <v>5</v>
      </c>
      <c r="P3984" t="b">
        <v>0</v>
      </c>
      <c r="Q3984" s="8">
        <f t="shared" si="313"/>
        <v>0.2</v>
      </c>
      <c r="R3984" s="10">
        <f t="shared" si="314"/>
        <v>34</v>
      </c>
      <c r="S3984" t="s">
        <v>8271</v>
      </c>
      <c r="T3984" t="s">
        <v>8318</v>
      </c>
      <c r="U3984" t="s">
        <v>8319</v>
      </c>
    </row>
    <row r="3985" spans="1:21" ht="43.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s="6">
        <f t="shared" si="310"/>
        <v>41747.536527777775</v>
      </c>
      <c r="L3985" s="6">
        <f t="shared" si="311"/>
        <v>41778.957638888889</v>
      </c>
      <c r="M3985" s="15">
        <f t="shared" si="312"/>
        <v>2014</v>
      </c>
      <c r="N3985" t="b">
        <v>0</v>
      </c>
      <c r="O3985">
        <v>46</v>
      </c>
      <c r="P3985" t="b">
        <v>0</v>
      </c>
      <c r="Q3985" s="8">
        <f t="shared" si="313"/>
        <v>0.34802513464991025</v>
      </c>
      <c r="R3985" s="10">
        <f t="shared" si="314"/>
        <v>84.282608695652172</v>
      </c>
      <c r="S3985" t="s">
        <v>8271</v>
      </c>
      <c r="T3985" t="s">
        <v>8318</v>
      </c>
      <c r="U3985" t="s">
        <v>8319</v>
      </c>
    </row>
    <row r="3986" spans="1:21" ht="43.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s="6">
        <f t="shared" si="310"/>
        <v>41920.63013888889</v>
      </c>
      <c r="L3986" s="6">
        <f t="shared" si="311"/>
        <v>41950.666666666664</v>
      </c>
      <c r="M3986" s="15">
        <f t="shared" si="312"/>
        <v>2014</v>
      </c>
      <c r="N3986" t="b">
        <v>0</v>
      </c>
      <c r="O3986">
        <v>10</v>
      </c>
      <c r="P3986" t="b">
        <v>0</v>
      </c>
      <c r="Q3986" s="8">
        <f t="shared" si="313"/>
        <v>6.3333333333333339E-2</v>
      </c>
      <c r="R3986" s="10">
        <f t="shared" si="314"/>
        <v>9.5</v>
      </c>
      <c r="S3986" t="s">
        <v>8271</v>
      </c>
      <c r="T3986" t="s">
        <v>8318</v>
      </c>
      <c r="U3986" t="s">
        <v>8319</v>
      </c>
    </row>
    <row r="3987" spans="1:21" ht="58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s="6">
        <f t="shared" si="310"/>
        <v>42399.374074074069</v>
      </c>
      <c r="L3987" s="6">
        <f t="shared" si="311"/>
        <v>42420.545138888883</v>
      </c>
      <c r="M3987" s="15">
        <f t="shared" si="312"/>
        <v>2016</v>
      </c>
      <c r="N3987" t="b">
        <v>0</v>
      </c>
      <c r="O3987">
        <v>19</v>
      </c>
      <c r="P3987" t="b">
        <v>0</v>
      </c>
      <c r="Q3987" s="8">
        <f t="shared" si="313"/>
        <v>0.32050000000000001</v>
      </c>
      <c r="R3987" s="10">
        <f t="shared" si="314"/>
        <v>33.736842105263158</v>
      </c>
      <c r="S3987" t="s">
        <v>8271</v>
      </c>
      <c r="T3987" t="s">
        <v>8318</v>
      </c>
      <c r="U3987" t="s">
        <v>8319</v>
      </c>
    </row>
    <row r="3988" spans="1:21" ht="58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s="6">
        <f t="shared" si="310"/>
        <v>42467.215208333328</v>
      </c>
      <c r="L3988" s="6">
        <f t="shared" si="311"/>
        <v>42496.211111111108</v>
      </c>
      <c r="M3988" s="15">
        <f t="shared" si="312"/>
        <v>2016</v>
      </c>
      <c r="N3988" t="b">
        <v>0</v>
      </c>
      <c r="O3988">
        <v>13</v>
      </c>
      <c r="P3988" t="b">
        <v>0</v>
      </c>
      <c r="Q3988" s="8">
        <f t="shared" si="313"/>
        <v>9.7600000000000006E-2</v>
      </c>
      <c r="R3988" s="10">
        <f t="shared" si="314"/>
        <v>37.53846153846154</v>
      </c>
      <c r="S3988" t="s">
        <v>8271</v>
      </c>
      <c r="T3988" t="s">
        <v>8318</v>
      </c>
      <c r="U3988" t="s">
        <v>8319</v>
      </c>
    </row>
    <row r="3989" spans="1:21" ht="43.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s="6">
        <f t="shared" si="310"/>
        <v>41765.591319444444</v>
      </c>
      <c r="L3989" s="6">
        <f t="shared" si="311"/>
        <v>41775.591319444444</v>
      </c>
      <c r="M3989" s="15">
        <f t="shared" si="312"/>
        <v>2014</v>
      </c>
      <c r="N3989" t="b">
        <v>0</v>
      </c>
      <c r="O3989">
        <v>13</v>
      </c>
      <c r="P3989" t="b">
        <v>0</v>
      </c>
      <c r="Q3989" s="8">
        <f t="shared" si="313"/>
        <v>0.3775</v>
      </c>
      <c r="R3989" s="10">
        <f t="shared" si="314"/>
        <v>11.615384615384615</v>
      </c>
      <c r="S3989" t="s">
        <v>8271</v>
      </c>
      <c r="T3989" t="s">
        <v>8318</v>
      </c>
      <c r="U3989" t="s">
        <v>8319</v>
      </c>
    </row>
    <row r="3990" spans="1:21" ht="29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s="6">
        <f t="shared" si="310"/>
        <v>42229.747835648144</v>
      </c>
      <c r="L3990" s="6">
        <f t="shared" si="311"/>
        <v>42244.747835648144</v>
      </c>
      <c r="M3990" s="15">
        <f t="shared" si="312"/>
        <v>2015</v>
      </c>
      <c r="N3990" t="b">
        <v>0</v>
      </c>
      <c r="O3990">
        <v>4</v>
      </c>
      <c r="P3990" t="b">
        <v>0</v>
      </c>
      <c r="Q3990" s="8">
        <f t="shared" si="313"/>
        <v>2.1333333333333333E-2</v>
      </c>
      <c r="R3990" s="10">
        <f t="shared" si="314"/>
        <v>8</v>
      </c>
      <c r="S3990" t="s">
        <v>8271</v>
      </c>
      <c r="T3990" t="s">
        <v>8318</v>
      </c>
      <c r="U3990" t="s">
        <v>8319</v>
      </c>
    </row>
    <row r="3991" spans="1:21" ht="58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s="6">
        <f t="shared" si="310"/>
        <v>42286.416446759256</v>
      </c>
      <c r="L3991" s="6">
        <f t="shared" si="311"/>
        <v>42316.458113425928</v>
      </c>
      <c r="M3991" s="15">
        <f t="shared" si="312"/>
        <v>2015</v>
      </c>
      <c r="N3991" t="b">
        <v>0</v>
      </c>
      <c r="O3991">
        <v>0</v>
      </c>
      <c r="P3991" t="b">
        <v>0</v>
      </c>
      <c r="Q3991" s="8">
        <f t="shared" si="313"/>
        <v>0</v>
      </c>
      <c r="R3991" s="10">
        <f t="shared" si="314"/>
        <v>0</v>
      </c>
      <c r="S3991" t="s">
        <v>8271</v>
      </c>
      <c r="T3991" t="s">
        <v>8318</v>
      </c>
      <c r="U3991" t="s">
        <v>8319</v>
      </c>
    </row>
    <row r="3992" spans="1:21" ht="43.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s="6">
        <f t="shared" si="310"/>
        <v>42401.339039351849</v>
      </c>
      <c r="L3992" s="6">
        <f t="shared" si="311"/>
        <v>42431.339039351849</v>
      </c>
      <c r="M3992" s="15">
        <f t="shared" si="312"/>
        <v>2016</v>
      </c>
      <c r="N3992" t="b">
        <v>0</v>
      </c>
      <c r="O3992">
        <v>3</v>
      </c>
      <c r="P3992" t="b">
        <v>0</v>
      </c>
      <c r="Q3992" s="8">
        <f t="shared" si="313"/>
        <v>4.1818181818181817E-2</v>
      </c>
      <c r="R3992" s="10">
        <f t="shared" si="314"/>
        <v>23</v>
      </c>
      <c r="S3992" t="s">
        <v>8271</v>
      </c>
      <c r="T3992" t="s">
        <v>8318</v>
      </c>
      <c r="U3992" t="s">
        <v>8319</v>
      </c>
    </row>
    <row r="3993" spans="1:21" ht="29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s="6">
        <f t="shared" si="310"/>
        <v>42125.311134259253</v>
      </c>
      <c r="L3993" s="6">
        <f t="shared" si="311"/>
        <v>42155.311134259253</v>
      </c>
      <c r="M3993" s="15">
        <f t="shared" si="312"/>
        <v>2015</v>
      </c>
      <c r="N3993" t="b">
        <v>0</v>
      </c>
      <c r="O3993">
        <v>1</v>
      </c>
      <c r="P3993" t="b">
        <v>0</v>
      </c>
      <c r="Q3993" s="8">
        <f t="shared" si="313"/>
        <v>0.2</v>
      </c>
      <c r="R3993" s="10">
        <f t="shared" si="314"/>
        <v>100</v>
      </c>
      <c r="S3993" t="s">
        <v>8271</v>
      </c>
      <c r="T3993" t="s">
        <v>8318</v>
      </c>
      <c r="U3993" t="s">
        <v>8319</v>
      </c>
    </row>
    <row r="3994" spans="1:21" ht="43.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s="6">
        <f t="shared" si="310"/>
        <v>42289.607164351844</v>
      </c>
      <c r="L3994" s="6">
        <f t="shared" si="311"/>
        <v>42349.648831018516</v>
      </c>
      <c r="M3994" s="15">
        <f t="shared" si="312"/>
        <v>2015</v>
      </c>
      <c r="N3994" t="b">
        <v>0</v>
      </c>
      <c r="O3994">
        <v>9</v>
      </c>
      <c r="P3994" t="b">
        <v>0</v>
      </c>
      <c r="Q3994" s="8">
        <f t="shared" si="313"/>
        <v>5.4100000000000002E-2</v>
      </c>
      <c r="R3994" s="10">
        <f t="shared" si="314"/>
        <v>60.111111111111114</v>
      </c>
      <c r="S3994" t="s">
        <v>8271</v>
      </c>
      <c r="T3994" t="s">
        <v>8318</v>
      </c>
      <c r="U3994" t="s">
        <v>8319</v>
      </c>
    </row>
    <row r="3995" spans="1:21" ht="43.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s="6">
        <f t="shared" si="310"/>
        <v>42107.531388888885</v>
      </c>
      <c r="L3995" s="6">
        <f t="shared" si="311"/>
        <v>42137.531388888885</v>
      </c>
      <c r="M3995" s="15">
        <f t="shared" si="312"/>
        <v>2015</v>
      </c>
      <c r="N3995" t="b">
        <v>0</v>
      </c>
      <c r="O3995">
        <v>1</v>
      </c>
      <c r="P3995" t="b">
        <v>0</v>
      </c>
      <c r="Q3995" s="8">
        <f t="shared" si="313"/>
        <v>6.0000000000000002E-5</v>
      </c>
      <c r="R3995" s="10">
        <f t="shared" si="314"/>
        <v>3</v>
      </c>
      <c r="S3995" t="s">
        <v>8271</v>
      </c>
      <c r="T3995" t="s">
        <v>8318</v>
      </c>
      <c r="U3995" t="s">
        <v>8319</v>
      </c>
    </row>
    <row r="3996" spans="1:21" ht="43.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s="6">
        <f t="shared" si="310"/>
        <v>41809.056597222218</v>
      </c>
      <c r="L3996" s="6">
        <f t="shared" si="311"/>
        <v>41839.056597222218</v>
      </c>
      <c r="M3996" s="15">
        <f t="shared" si="312"/>
        <v>2014</v>
      </c>
      <c r="N3996" t="b">
        <v>0</v>
      </c>
      <c r="O3996">
        <v>1</v>
      </c>
      <c r="P3996" t="b">
        <v>0</v>
      </c>
      <c r="Q3996" s="8">
        <f t="shared" si="313"/>
        <v>2.5000000000000001E-3</v>
      </c>
      <c r="R3996" s="10">
        <f t="shared" si="314"/>
        <v>5</v>
      </c>
      <c r="S3996" t="s">
        <v>8271</v>
      </c>
      <c r="T3996" t="s">
        <v>8318</v>
      </c>
      <c r="U3996" t="s">
        <v>8319</v>
      </c>
    </row>
    <row r="3997" spans="1:21" ht="43.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s="6">
        <f t="shared" si="310"/>
        <v>42019.350428240738</v>
      </c>
      <c r="L3997" s="6">
        <f t="shared" si="311"/>
        <v>42049.143749999996</v>
      </c>
      <c r="M3997" s="15">
        <f t="shared" si="312"/>
        <v>2015</v>
      </c>
      <c r="N3997" t="b">
        <v>0</v>
      </c>
      <c r="O3997">
        <v>4</v>
      </c>
      <c r="P3997" t="b">
        <v>0</v>
      </c>
      <c r="Q3997" s="8">
        <f t="shared" si="313"/>
        <v>0.35</v>
      </c>
      <c r="R3997" s="10">
        <f t="shared" si="314"/>
        <v>17.5</v>
      </c>
      <c r="S3997" t="s">
        <v>8271</v>
      </c>
      <c r="T3997" t="s">
        <v>8318</v>
      </c>
      <c r="U3997" t="s">
        <v>8319</v>
      </c>
    </row>
    <row r="3998" spans="1:21" ht="43.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s="6">
        <f t="shared" si="310"/>
        <v>41949.933611111112</v>
      </c>
      <c r="L3998" s="6">
        <f t="shared" si="311"/>
        <v>41963.336111111108</v>
      </c>
      <c r="M3998" s="15">
        <f t="shared" si="312"/>
        <v>2014</v>
      </c>
      <c r="N3998" t="b">
        <v>0</v>
      </c>
      <c r="O3998">
        <v>17</v>
      </c>
      <c r="P3998" t="b">
        <v>0</v>
      </c>
      <c r="Q3998" s="8">
        <f t="shared" si="313"/>
        <v>0.16566666666666666</v>
      </c>
      <c r="R3998" s="10">
        <f t="shared" si="314"/>
        <v>29.235294117647058</v>
      </c>
      <c r="S3998" t="s">
        <v>8271</v>
      </c>
      <c r="T3998" t="s">
        <v>8318</v>
      </c>
      <c r="U3998" t="s">
        <v>8319</v>
      </c>
    </row>
    <row r="3999" spans="1:21" ht="43.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s="6">
        <f t="shared" si="310"/>
        <v>42069.058113425919</v>
      </c>
      <c r="L3999" s="6">
        <f t="shared" si="311"/>
        <v>42099.016446759262</v>
      </c>
      <c r="M3999" s="15">
        <f t="shared" si="312"/>
        <v>2015</v>
      </c>
      <c r="N3999" t="b">
        <v>0</v>
      </c>
      <c r="O3999">
        <v>0</v>
      </c>
      <c r="P3999" t="b">
        <v>0</v>
      </c>
      <c r="Q3999" s="8">
        <f t="shared" si="313"/>
        <v>0</v>
      </c>
      <c r="R3999" s="10">
        <f t="shared" si="314"/>
        <v>0</v>
      </c>
      <c r="S3999" t="s">
        <v>8271</v>
      </c>
      <c r="T3999" t="s">
        <v>8318</v>
      </c>
      <c r="U3999" t="s">
        <v>8319</v>
      </c>
    </row>
    <row r="4000" spans="1:21" ht="43.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s="6">
        <f t="shared" si="310"/>
        <v>42061.629930555551</v>
      </c>
      <c r="L4000" s="6">
        <f t="shared" si="311"/>
        <v>42091.588263888887</v>
      </c>
      <c r="M4000" s="15">
        <f t="shared" si="312"/>
        <v>2015</v>
      </c>
      <c r="N4000" t="b">
        <v>0</v>
      </c>
      <c r="O4000">
        <v>12</v>
      </c>
      <c r="P4000" t="b">
        <v>0</v>
      </c>
      <c r="Q4000" s="8">
        <f t="shared" si="313"/>
        <v>0.57199999999999995</v>
      </c>
      <c r="R4000" s="10">
        <f t="shared" si="314"/>
        <v>59.583333333333336</v>
      </c>
      <c r="S4000" t="s">
        <v>8271</v>
      </c>
      <c r="T4000" t="s">
        <v>8318</v>
      </c>
      <c r="U4000" t="s">
        <v>8319</v>
      </c>
    </row>
    <row r="4001" spans="1:21" ht="43.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s="6">
        <f t="shared" si="310"/>
        <v>41842.495347222219</v>
      </c>
      <c r="L4001" s="6">
        <f t="shared" si="311"/>
        <v>41882.494317129625</v>
      </c>
      <c r="M4001" s="15">
        <f t="shared" si="312"/>
        <v>2014</v>
      </c>
      <c r="N4001" t="b">
        <v>0</v>
      </c>
      <c r="O4001">
        <v>14</v>
      </c>
      <c r="P4001" t="b">
        <v>0</v>
      </c>
      <c r="Q4001" s="8">
        <f t="shared" si="313"/>
        <v>0.16514285714285715</v>
      </c>
      <c r="R4001" s="10">
        <f t="shared" si="314"/>
        <v>82.571428571428569</v>
      </c>
      <c r="S4001" t="s">
        <v>8271</v>
      </c>
      <c r="T4001" t="s">
        <v>8318</v>
      </c>
      <c r="U4001" t="s">
        <v>8319</v>
      </c>
    </row>
    <row r="4002" spans="1:21" ht="29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s="6">
        <f t="shared" si="310"/>
        <v>42437.312013888884</v>
      </c>
      <c r="L4002" s="6">
        <f t="shared" si="311"/>
        <v>42497.27034722222</v>
      </c>
      <c r="M4002" s="15">
        <f t="shared" si="312"/>
        <v>2016</v>
      </c>
      <c r="N4002" t="b">
        <v>0</v>
      </c>
      <c r="O4002">
        <v>1</v>
      </c>
      <c r="P4002" t="b">
        <v>0</v>
      </c>
      <c r="Q4002" s="8">
        <f t="shared" si="313"/>
        <v>1.25E-3</v>
      </c>
      <c r="R4002" s="10">
        <f t="shared" si="314"/>
        <v>10</v>
      </c>
      <c r="S4002" t="s">
        <v>8271</v>
      </c>
      <c r="T4002" t="s">
        <v>8318</v>
      </c>
      <c r="U4002" t="s">
        <v>8319</v>
      </c>
    </row>
    <row r="4003" spans="1:21" ht="58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s="6">
        <f t="shared" si="310"/>
        <v>42775.630879629629</v>
      </c>
      <c r="L4003" s="6">
        <f t="shared" si="311"/>
        <v>42795.458333333336</v>
      </c>
      <c r="M4003" s="15">
        <f t="shared" si="312"/>
        <v>2017</v>
      </c>
      <c r="N4003" t="b">
        <v>0</v>
      </c>
      <c r="O4003">
        <v>14</v>
      </c>
      <c r="P4003" t="b">
        <v>0</v>
      </c>
      <c r="Q4003" s="8">
        <f t="shared" si="313"/>
        <v>0.3775</v>
      </c>
      <c r="R4003" s="10">
        <f t="shared" si="314"/>
        <v>32.357142857142854</v>
      </c>
      <c r="S4003" t="s">
        <v>8271</v>
      </c>
      <c r="T4003" t="s">
        <v>8318</v>
      </c>
      <c r="U4003" t="s">
        <v>8319</v>
      </c>
    </row>
    <row r="4004" spans="1:21" ht="58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s="6">
        <f t="shared" si="310"/>
        <v>41878.710196759253</v>
      </c>
      <c r="L4004" s="6">
        <f t="shared" si="311"/>
        <v>41908.710196759253</v>
      </c>
      <c r="M4004" s="15">
        <f t="shared" si="312"/>
        <v>2014</v>
      </c>
      <c r="N4004" t="b">
        <v>0</v>
      </c>
      <c r="O4004">
        <v>4</v>
      </c>
      <c r="P4004" t="b">
        <v>0</v>
      </c>
      <c r="Q4004" s="8">
        <f t="shared" si="313"/>
        <v>1.84E-2</v>
      </c>
      <c r="R4004" s="10">
        <f t="shared" si="314"/>
        <v>5.75</v>
      </c>
      <c r="S4004" t="s">
        <v>8271</v>
      </c>
      <c r="T4004" t="s">
        <v>8318</v>
      </c>
      <c r="U4004" t="s">
        <v>8319</v>
      </c>
    </row>
    <row r="4005" spans="1:21" ht="43.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s="6">
        <f t="shared" si="310"/>
        <v>42020.254016203697</v>
      </c>
      <c r="L4005" s="6">
        <f t="shared" si="311"/>
        <v>42050.254016203697</v>
      </c>
      <c r="M4005" s="15">
        <f t="shared" si="312"/>
        <v>2015</v>
      </c>
      <c r="N4005" t="b">
        <v>0</v>
      </c>
      <c r="O4005">
        <v>2</v>
      </c>
      <c r="P4005" t="b">
        <v>0</v>
      </c>
      <c r="Q4005" s="8">
        <f t="shared" si="313"/>
        <v>0.10050000000000001</v>
      </c>
      <c r="R4005" s="10">
        <f t="shared" si="314"/>
        <v>100.5</v>
      </c>
      <c r="S4005" t="s">
        <v>8271</v>
      </c>
      <c r="T4005" t="s">
        <v>8318</v>
      </c>
      <c r="U4005" t="s">
        <v>8319</v>
      </c>
    </row>
    <row r="4006" spans="1:21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s="6">
        <f t="shared" si="310"/>
        <v>41889.829363425924</v>
      </c>
      <c r="L4006" s="6">
        <f t="shared" si="311"/>
        <v>41919.829363425924</v>
      </c>
      <c r="M4006" s="15">
        <f t="shared" si="312"/>
        <v>2014</v>
      </c>
      <c r="N4006" t="b">
        <v>0</v>
      </c>
      <c r="O4006">
        <v>1</v>
      </c>
      <c r="P4006" t="b">
        <v>0</v>
      </c>
      <c r="Q4006" s="8">
        <f t="shared" si="313"/>
        <v>2E-3</v>
      </c>
      <c r="R4006" s="10">
        <f t="shared" si="314"/>
        <v>1</v>
      </c>
      <c r="S4006" t="s">
        <v>8271</v>
      </c>
      <c r="T4006" t="s">
        <v>8318</v>
      </c>
      <c r="U4006" t="s">
        <v>8319</v>
      </c>
    </row>
    <row r="4007" spans="1:21" ht="43.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s="6">
        <f t="shared" si="310"/>
        <v>41872.474363425921</v>
      </c>
      <c r="L4007" s="6">
        <f t="shared" si="311"/>
        <v>41932.474363425921</v>
      </c>
      <c r="M4007" s="15">
        <f t="shared" si="312"/>
        <v>2014</v>
      </c>
      <c r="N4007" t="b">
        <v>0</v>
      </c>
      <c r="O4007">
        <v>2</v>
      </c>
      <c r="P4007" t="b">
        <v>0</v>
      </c>
      <c r="Q4007" s="8">
        <f t="shared" si="313"/>
        <v>1.3333333333333334E-2</v>
      </c>
      <c r="R4007" s="10">
        <f t="shared" si="314"/>
        <v>20</v>
      </c>
      <c r="S4007" t="s">
        <v>8271</v>
      </c>
      <c r="T4007" t="s">
        <v>8318</v>
      </c>
      <c r="U4007" t="s">
        <v>8319</v>
      </c>
    </row>
    <row r="4008" spans="1:21" ht="43.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s="6">
        <f t="shared" si="310"/>
        <v>42391.439664351848</v>
      </c>
      <c r="L4008" s="6">
        <f t="shared" si="311"/>
        <v>42416.439664351848</v>
      </c>
      <c r="M4008" s="15">
        <f t="shared" si="312"/>
        <v>2016</v>
      </c>
      <c r="N4008" t="b">
        <v>0</v>
      </c>
      <c r="O4008">
        <v>1</v>
      </c>
      <c r="P4008" t="b">
        <v>0</v>
      </c>
      <c r="Q4008" s="8">
        <f t="shared" si="313"/>
        <v>6.666666666666667E-5</v>
      </c>
      <c r="R4008" s="10">
        <f t="shared" si="314"/>
        <v>2</v>
      </c>
      <c r="S4008" t="s">
        <v>8271</v>
      </c>
      <c r="T4008" t="s">
        <v>8318</v>
      </c>
      <c r="U4008" t="s">
        <v>8319</v>
      </c>
    </row>
    <row r="4009" spans="1:21" ht="43.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s="6">
        <f t="shared" si="310"/>
        <v>41848.439594907402</v>
      </c>
      <c r="L4009" s="6">
        <f t="shared" si="311"/>
        <v>41877.352777777771</v>
      </c>
      <c r="M4009" s="15">
        <f t="shared" si="312"/>
        <v>2014</v>
      </c>
      <c r="N4009" t="b">
        <v>0</v>
      </c>
      <c r="O4009">
        <v>1</v>
      </c>
      <c r="P4009" t="b">
        <v>0</v>
      </c>
      <c r="Q4009" s="8">
        <f t="shared" si="313"/>
        <v>2.5000000000000001E-3</v>
      </c>
      <c r="R4009" s="10">
        <f t="shared" si="314"/>
        <v>5</v>
      </c>
      <c r="S4009" t="s">
        <v>8271</v>
      </c>
      <c r="T4009" t="s">
        <v>8318</v>
      </c>
      <c r="U4009" t="s">
        <v>8319</v>
      </c>
    </row>
    <row r="4010" spans="1:21" ht="58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s="6">
        <f t="shared" si="310"/>
        <v>42177.630868055552</v>
      </c>
      <c r="L4010" s="6">
        <f t="shared" si="311"/>
        <v>42207.630868055552</v>
      </c>
      <c r="M4010" s="15">
        <f t="shared" si="312"/>
        <v>2015</v>
      </c>
      <c r="N4010" t="b">
        <v>0</v>
      </c>
      <c r="O4010">
        <v>4</v>
      </c>
      <c r="P4010" t="b">
        <v>0</v>
      </c>
      <c r="Q4010" s="8">
        <f t="shared" si="313"/>
        <v>0.06</v>
      </c>
      <c r="R4010" s="10">
        <f t="shared" si="314"/>
        <v>15</v>
      </c>
      <c r="S4010" t="s">
        <v>8271</v>
      </c>
      <c r="T4010" t="s">
        <v>8318</v>
      </c>
      <c r="U4010" t="s">
        <v>8319</v>
      </c>
    </row>
    <row r="4011" spans="1:21" ht="43.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s="6">
        <f t="shared" si="310"/>
        <v>41851.367592592593</v>
      </c>
      <c r="L4011" s="6">
        <f t="shared" si="311"/>
        <v>41891.367592592593</v>
      </c>
      <c r="M4011" s="15">
        <f t="shared" si="312"/>
        <v>2014</v>
      </c>
      <c r="N4011" t="b">
        <v>0</v>
      </c>
      <c r="O4011">
        <v>3</v>
      </c>
      <c r="P4011" t="b">
        <v>0</v>
      </c>
      <c r="Q4011" s="8">
        <f t="shared" si="313"/>
        <v>3.8860103626943004E-2</v>
      </c>
      <c r="R4011" s="10">
        <f t="shared" si="314"/>
        <v>25</v>
      </c>
      <c r="S4011" t="s">
        <v>8271</v>
      </c>
      <c r="T4011" t="s">
        <v>8318</v>
      </c>
      <c r="U4011" t="s">
        <v>8319</v>
      </c>
    </row>
    <row r="4012" spans="1:21" ht="43.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s="6">
        <f t="shared" si="310"/>
        <v>41921.437106481477</v>
      </c>
      <c r="L4012" s="6">
        <f t="shared" si="311"/>
        <v>41938.437106481477</v>
      </c>
      <c r="M4012" s="15">
        <f t="shared" si="312"/>
        <v>2014</v>
      </c>
      <c r="N4012" t="b">
        <v>0</v>
      </c>
      <c r="O4012">
        <v>38</v>
      </c>
      <c r="P4012" t="b">
        <v>0</v>
      </c>
      <c r="Q4012" s="8">
        <f t="shared" si="313"/>
        <v>0.24194444444444443</v>
      </c>
      <c r="R4012" s="10">
        <f t="shared" si="314"/>
        <v>45.842105263157897</v>
      </c>
      <c r="S4012" t="s">
        <v>8271</v>
      </c>
      <c r="T4012" t="s">
        <v>8318</v>
      </c>
      <c r="U4012" t="s">
        <v>8319</v>
      </c>
    </row>
    <row r="4013" spans="1:21" ht="43.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s="6">
        <f t="shared" si="310"/>
        <v>42002.211550925924</v>
      </c>
      <c r="L4013" s="6">
        <f t="shared" si="311"/>
        <v>42032.211550925924</v>
      </c>
      <c r="M4013" s="15">
        <f t="shared" si="312"/>
        <v>2014</v>
      </c>
      <c r="N4013" t="b">
        <v>0</v>
      </c>
      <c r="O4013">
        <v>4</v>
      </c>
      <c r="P4013" t="b">
        <v>0</v>
      </c>
      <c r="Q4013" s="8">
        <f t="shared" si="313"/>
        <v>7.5999999999999998E-2</v>
      </c>
      <c r="R4013" s="10">
        <f t="shared" si="314"/>
        <v>4.75</v>
      </c>
      <c r="S4013" t="s">
        <v>8271</v>
      </c>
      <c r="T4013" t="s">
        <v>8318</v>
      </c>
      <c r="U4013" t="s">
        <v>8319</v>
      </c>
    </row>
    <row r="4014" spans="1:21" ht="58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s="6">
        <f t="shared" si="310"/>
        <v>42096.211215277777</v>
      </c>
      <c r="L4014" s="6">
        <f t="shared" si="311"/>
        <v>42126.211215277777</v>
      </c>
      <c r="M4014" s="15">
        <f t="shared" si="312"/>
        <v>2015</v>
      </c>
      <c r="N4014" t="b">
        <v>0</v>
      </c>
      <c r="O4014">
        <v>0</v>
      </c>
      <c r="P4014" t="b">
        <v>0</v>
      </c>
      <c r="Q4014" s="8">
        <f t="shared" si="313"/>
        <v>0</v>
      </c>
      <c r="R4014" s="10">
        <f t="shared" si="314"/>
        <v>0</v>
      </c>
      <c r="S4014" t="s">
        <v>8271</v>
      </c>
      <c r="T4014" t="s">
        <v>8318</v>
      </c>
      <c r="U4014" t="s">
        <v>8319</v>
      </c>
    </row>
    <row r="4015" spans="1:21" ht="58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s="6">
        <f t="shared" si="310"/>
        <v>42020.967858796292</v>
      </c>
      <c r="L4015" s="6">
        <f t="shared" si="311"/>
        <v>42050.967858796292</v>
      </c>
      <c r="M4015" s="15">
        <f t="shared" si="312"/>
        <v>2015</v>
      </c>
      <c r="N4015" t="b">
        <v>0</v>
      </c>
      <c r="O4015">
        <v>2</v>
      </c>
      <c r="P4015" t="b">
        <v>0</v>
      </c>
      <c r="Q4015" s="8">
        <f t="shared" si="313"/>
        <v>1.2999999999999999E-2</v>
      </c>
      <c r="R4015" s="10">
        <f t="shared" si="314"/>
        <v>13</v>
      </c>
      <c r="S4015" t="s">
        <v>8271</v>
      </c>
      <c r="T4015" t="s">
        <v>8318</v>
      </c>
      <c r="U4015" t="s">
        <v>8319</v>
      </c>
    </row>
    <row r="4016" spans="1:21" ht="43.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s="6">
        <f t="shared" si="310"/>
        <v>42418.912835648145</v>
      </c>
      <c r="L4016" s="6">
        <f t="shared" si="311"/>
        <v>42433.912835648145</v>
      </c>
      <c r="M4016" s="15">
        <f t="shared" si="312"/>
        <v>2016</v>
      </c>
      <c r="N4016" t="b">
        <v>0</v>
      </c>
      <c r="O4016">
        <v>0</v>
      </c>
      <c r="P4016" t="b">
        <v>0</v>
      </c>
      <c r="Q4016" s="8">
        <f t="shared" si="313"/>
        <v>0</v>
      </c>
      <c r="R4016" s="10">
        <f t="shared" si="314"/>
        <v>0</v>
      </c>
      <c r="S4016" t="s">
        <v>8271</v>
      </c>
      <c r="T4016" t="s">
        <v>8318</v>
      </c>
      <c r="U4016" t="s">
        <v>8319</v>
      </c>
    </row>
    <row r="4017" spans="1:21" ht="58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s="6">
        <f t="shared" si="310"/>
        <v>42174.447488425925</v>
      </c>
      <c r="L4017" s="6">
        <f t="shared" si="311"/>
        <v>42204.447488425925</v>
      </c>
      <c r="M4017" s="15">
        <f t="shared" si="312"/>
        <v>2015</v>
      </c>
      <c r="N4017" t="b">
        <v>0</v>
      </c>
      <c r="O4017">
        <v>1</v>
      </c>
      <c r="P4017" t="b">
        <v>0</v>
      </c>
      <c r="Q4017" s="8">
        <f t="shared" si="313"/>
        <v>1.4285714285714287E-4</v>
      </c>
      <c r="R4017" s="10">
        <f t="shared" si="314"/>
        <v>1</v>
      </c>
      <c r="S4017" t="s">
        <v>8271</v>
      </c>
      <c r="T4017" t="s">
        <v>8318</v>
      </c>
      <c r="U4017" t="s">
        <v>8319</v>
      </c>
    </row>
    <row r="4018" spans="1:21" ht="43.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s="6">
        <f t="shared" si="310"/>
        <v>41869.539351851847</v>
      </c>
      <c r="L4018" s="6">
        <f t="shared" si="311"/>
        <v>41899.539351851847</v>
      </c>
      <c r="M4018" s="15">
        <f t="shared" si="312"/>
        <v>2014</v>
      </c>
      <c r="N4018" t="b">
        <v>0</v>
      </c>
      <c r="O4018">
        <v>7</v>
      </c>
      <c r="P4018" t="b">
        <v>0</v>
      </c>
      <c r="Q4018" s="8">
        <f t="shared" si="313"/>
        <v>0.14000000000000001</v>
      </c>
      <c r="R4018" s="10">
        <f t="shared" si="314"/>
        <v>10</v>
      </c>
      <c r="S4018" t="s">
        <v>8271</v>
      </c>
      <c r="T4018" t="s">
        <v>8318</v>
      </c>
      <c r="U4018" t="s">
        <v>8319</v>
      </c>
    </row>
    <row r="4019" spans="1:21" ht="43.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s="6">
        <f t="shared" si="310"/>
        <v>41856.338819444441</v>
      </c>
      <c r="L4019" s="6">
        <f t="shared" si="311"/>
        <v>41886.338819444441</v>
      </c>
      <c r="M4019" s="15">
        <f t="shared" si="312"/>
        <v>2014</v>
      </c>
      <c r="N4019" t="b">
        <v>0</v>
      </c>
      <c r="O4019">
        <v>2</v>
      </c>
      <c r="P4019" t="b">
        <v>0</v>
      </c>
      <c r="Q4019" s="8">
        <f t="shared" si="313"/>
        <v>1.0500000000000001E-2</v>
      </c>
      <c r="R4019" s="10">
        <f t="shared" si="314"/>
        <v>52.5</v>
      </c>
      <c r="S4019" t="s">
        <v>8271</v>
      </c>
      <c r="T4019" t="s">
        <v>8318</v>
      </c>
      <c r="U4019" t="s">
        <v>8319</v>
      </c>
    </row>
    <row r="4020" spans="1:21" ht="29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s="6">
        <f t="shared" si="310"/>
        <v>42620.577638888884</v>
      </c>
      <c r="L4020" s="6">
        <f t="shared" si="311"/>
        <v>42650.577638888884</v>
      </c>
      <c r="M4020" s="15">
        <f t="shared" si="312"/>
        <v>2016</v>
      </c>
      <c r="N4020" t="b">
        <v>0</v>
      </c>
      <c r="O4020">
        <v>4</v>
      </c>
      <c r="P4020" t="b">
        <v>0</v>
      </c>
      <c r="Q4020" s="8">
        <f t="shared" si="313"/>
        <v>8.666666666666667E-2</v>
      </c>
      <c r="R4020" s="10">
        <f t="shared" si="314"/>
        <v>32.5</v>
      </c>
      <c r="S4020" t="s">
        <v>8271</v>
      </c>
      <c r="T4020" t="s">
        <v>8318</v>
      </c>
      <c r="U4020" t="s">
        <v>8319</v>
      </c>
    </row>
    <row r="4021" spans="1:21" ht="43.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s="6">
        <f t="shared" si="310"/>
        <v>42417.342546296299</v>
      </c>
      <c r="L4021" s="6">
        <f t="shared" si="311"/>
        <v>42475.352777777771</v>
      </c>
      <c r="M4021" s="15">
        <f t="shared" si="312"/>
        <v>2016</v>
      </c>
      <c r="N4021" t="b">
        <v>0</v>
      </c>
      <c r="O4021">
        <v>4</v>
      </c>
      <c r="P4021" t="b">
        <v>0</v>
      </c>
      <c r="Q4021" s="8">
        <f t="shared" si="313"/>
        <v>8.2857142857142851E-3</v>
      </c>
      <c r="R4021" s="10">
        <f t="shared" si="314"/>
        <v>7.25</v>
      </c>
      <c r="S4021" t="s">
        <v>8271</v>
      </c>
      <c r="T4021" t="s">
        <v>8318</v>
      </c>
      <c r="U4021" t="s">
        <v>8319</v>
      </c>
    </row>
    <row r="4022" spans="1:21" ht="43.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s="6">
        <f t="shared" si="310"/>
        <v>42056.857627314814</v>
      </c>
      <c r="L4022" s="6">
        <f t="shared" si="311"/>
        <v>42086.815960648142</v>
      </c>
      <c r="M4022" s="15">
        <f t="shared" si="312"/>
        <v>2015</v>
      </c>
      <c r="N4022" t="b">
        <v>0</v>
      </c>
      <c r="O4022">
        <v>3</v>
      </c>
      <c r="P4022" t="b">
        <v>0</v>
      </c>
      <c r="Q4022" s="8">
        <f t="shared" si="313"/>
        <v>0.16666666666666666</v>
      </c>
      <c r="R4022" s="10">
        <f t="shared" si="314"/>
        <v>33.333333333333336</v>
      </c>
      <c r="S4022" t="s">
        <v>8271</v>
      </c>
      <c r="T4022" t="s">
        <v>8318</v>
      </c>
      <c r="U4022" t="s">
        <v>8319</v>
      </c>
    </row>
    <row r="4023" spans="1:21" ht="43.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s="6">
        <f t="shared" si="310"/>
        <v>41878.578217592592</v>
      </c>
      <c r="L4023" s="6">
        <f t="shared" si="311"/>
        <v>41938.578217592592</v>
      </c>
      <c r="M4023" s="15">
        <f t="shared" si="312"/>
        <v>2014</v>
      </c>
      <c r="N4023" t="b">
        <v>0</v>
      </c>
      <c r="O4023">
        <v>2</v>
      </c>
      <c r="P4023" t="b">
        <v>0</v>
      </c>
      <c r="Q4023" s="8">
        <f t="shared" si="313"/>
        <v>8.3333333333333332E-3</v>
      </c>
      <c r="R4023" s="10">
        <f t="shared" si="314"/>
        <v>62.5</v>
      </c>
      <c r="S4023" t="s">
        <v>8271</v>
      </c>
      <c r="T4023" t="s">
        <v>8318</v>
      </c>
      <c r="U4023" t="s">
        <v>8319</v>
      </c>
    </row>
    <row r="4024" spans="1:21" ht="29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s="6">
        <f t="shared" si="310"/>
        <v>41990.250775462962</v>
      </c>
      <c r="L4024" s="6">
        <f t="shared" si="311"/>
        <v>42035.787499999999</v>
      </c>
      <c r="M4024" s="15">
        <f t="shared" si="312"/>
        <v>2014</v>
      </c>
      <c r="N4024" t="b">
        <v>0</v>
      </c>
      <c r="O4024">
        <v>197</v>
      </c>
      <c r="P4024" t="b">
        <v>0</v>
      </c>
      <c r="Q4024" s="8">
        <f t="shared" si="313"/>
        <v>0.69561111111111107</v>
      </c>
      <c r="R4024" s="10">
        <f t="shared" si="314"/>
        <v>63.558375634517766</v>
      </c>
      <c r="S4024" t="s">
        <v>8271</v>
      </c>
      <c r="T4024" t="s">
        <v>8318</v>
      </c>
      <c r="U4024" t="s">
        <v>8319</v>
      </c>
    </row>
    <row r="4025" spans="1:21" ht="43.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s="6">
        <f t="shared" si="310"/>
        <v>42408.666238425925</v>
      </c>
      <c r="L4025" s="6">
        <f t="shared" si="311"/>
        <v>42453.624571759261</v>
      </c>
      <c r="M4025" s="15">
        <f t="shared" si="312"/>
        <v>2016</v>
      </c>
      <c r="N4025" t="b">
        <v>0</v>
      </c>
      <c r="O4025">
        <v>0</v>
      </c>
      <c r="P4025" t="b">
        <v>0</v>
      </c>
      <c r="Q4025" s="8">
        <f t="shared" si="313"/>
        <v>0</v>
      </c>
      <c r="R4025" s="10">
        <f t="shared" si="314"/>
        <v>0</v>
      </c>
      <c r="S4025" t="s">
        <v>8271</v>
      </c>
      <c r="T4025" t="s">
        <v>8318</v>
      </c>
      <c r="U4025" t="s">
        <v>8319</v>
      </c>
    </row>
    <row r="4026" spans="1:21" ht="43.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s="6">
        <f t="shared" si="310"/>
        <v>42217.336770833332</v>
      </c>
      <c r="L4026" s="6">
        <f t="shared" si="311"/>
        <v>42247.336770833332</v>
      </c>
      <c r="M4026" s="15">
        <f t="shared" si="312"/>
        <v>2015</v>
      </c>
      <c r="N4026" t="b">
        <v>0</v>
      </c>
      <c r="O4026">
        <v>1</v>
      </c>
      <c r="P4026" t="b">
        <v>0</v>
      </c>
      <c r="Q4026" s="8">
        <f t="shared" si="313"/>
        <v>1.2500000000000001E-2</v>
      </c>
      <c r="R4026" s="10">
        <f t="shared" si="314"/>
        <v>10</v>
      </c>
      <c r="S4026" t="s">
        <v>8271</v>
      </c>
      <c r="T4026" t="s">
        <v>8318</v>
      </c>
      <c r="U4026" t="s">
        <v>8319</v>
      </c>
    </row>
    <row r="4027" spans="1:21" ht="58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s="6">
        <f t="shared" si="310"/>
        <v>42150.904351851852</v>
      </c>
      <c r="L4027" s="6">
        <f t="shared" si="311"/>
        <v>42210.904351851852</v>
      </c>
      <c r="M4027" s="15">
        <f t="shared" si="312"/>
        <v>2015</v>
      </c>
      <c r="N4027" t="b">
        <v>0</v>
      </c>
      <c r="O4027">
        <v>4</v>
      </c>
      <c r="P4027" t="b">
        <v>0</v>
      </c>
      <c r="Q4027" s="8">
        <f t="shared" si="313"/>
        <v>0.05</v>
      </c>
      <c r="R4027" s="10">
        <f t="shared" si="314"/>
        <v>62.5</v>
      </c>
      <c r="S4027" t="s">
        <v>8271</v>
      </c>
      <c r="T4027" t="s">
        <v>8318</v>
      </c>
      <c r="U4027" t="s">
        <v>8319</v>
      </c>
    </row>
    <row r="4028" spans="1:21" ht="43.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s="6">
        <f t="shared" si="310"/>
        <v>42282.322210648148</v>
      </c>
      <c r="L4028" s="6">
        <f t="shared" si="311"/>
        <v>42342.363877314812</v>
      </c>
      <c r="M4028" s="15">
        <f t="shared" si="312"/>
        <v>2015</v>
      </c>
      <c r="N4028" t="b">
        <v>0</v>
      </c>
      <c r="O4028">
        <v>0</v>
      </c>
      <c r="P4028" t="b">
        <v>0</v>
      </c>
      <c r="Q4028" s="8">
        <f t="shared" si="313"/>
        <v>0</v>
      </c>
      <c r="R4028" s="10">
        <f t="shared" si="314"/>
        <v>0</v>
      </c>
      <c r="S4028" t="s">
        <v>8271</v>
      </c>
      <c r="T4028" t="s">
        <v>8318</v>
      </c>
      <c r="U4028" t="s">
        <v>8319</v>
      </c>
    </row>
    <row r="4029" spans="1:21" ht="58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s="6">
        <f t="shared" si="310"/>
        <v>42768.637511574074</v>
      </c>
      <c r="L4029" s="6">
        <f t="shared" si="311"/>
        <v>42788.708333333336</v>
      </c>
      <c r="M4029" s="15">
        <f t="shared" si="312"/>
        <v>2017</v>
      </c>
      <c r="N4029" t="b">
        <v>0</v>
      </c>
      <c r="O4029">
        <v>7</v>
      </c>
      <c r="P4029" t="b">
        <v>0</v>
      </c>
      <c r="Q4029" s="8">
        <f t="shared" si="313"/>
        <v>7.166666666666667E-2</v>
      </c>
      <c r="R4029" s="10">
        <f t="shared" si="314"/>
        <v>30.714285714285715</v>
      </c>
      <c r="S4029" t="s">
        <v>8271</v>
      </c>
      <c r="T4029" t="s">
        <v>8318</v>
      </c>
      <c r="U4029" t="s">
        <v>8319</v>
      </c>
    </row>
    <row r="4030" spans="1:21" ht="43.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s="6">
        <f t="shared" si="310"/>
        <v>41765.605324074073</v>
      </c>
      <c r="L4030" s="6">
        <f t="shared" si="311"/>
        <v>41795.605324074073</v>
      </c>
      <c r="M4030" s="15">
        <f t="shared" si="312"/>
        <v>2014</v>
      </c>
      <c r="N4030" t="b">
        <v>0</v>
      </c>
      <c r="O4030">
        <v>11</v>
      </c>
      <c r="P4030" t="b">
        <v>0</v>
      </c>
      <c r="Q4030" s="8">
        <f t="shared" si="313"/>
        <v>0.28050000000000003</v>
      </c>
      <c r="R4030" s="10">
        <f t="shared" si="314"/>
        <v>51</v>
      </c>
      <c r="S4030" t="s">
        <v>8271</v>
      </c>
      <c r="T4030" t="s">
        <v>8318</v>
      </c>
      <c r="U4030" t="s">
        <v>8319</v>
      </c>
    </row>
    <row r="4031" spans="1:21" ht="43.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s="6">
        <f t="shared" si="310"/>
        <v>42321.691782407404</v>
      </c>
      <c r="L4031" s="6">
        <f t="shared" si="311"/>
        <v>42351.691782407404</v>
      </c>
      <c r="M4031" s="15">
        <f t="shared" si="312"/>
        <v>2015</v>
      </c>
      <c r="N4031" t="b">
        <v>0</v>
      </c>
      <c r="O4031">
        <v>0</v>
      </c>
      <c r="P4031" t="b">
        <v>0</v>
      </c>
      <c r="Q4031" s="8">
        <f t="shared" si="313"/>
        <v>0</v>
      </c>
      <c r="R4031" s="10">
        <f t="shared" si="314"/>
        <v>0</v>
      </c>
      <c r="S4031" t="s">
        <v>8271</v>
      </c>
      <c r="T4031" t="s">
        <v>8318</v>
      </c>
      <c r="U4031" t="s">
        <v>8319</v>
      </c>
    </row>
    <row r="4032" spans="1:21" ht="58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s="6">
        <f t="shared" si="310"/>
        <v>42374.321747685179</v>
      </c>
      <c r="L4032" s="6">
        <f t="shared" si="311"/>
        <v>42403.450694444444</v>
      </c>
      <c r="M4032" s="15">
        <f t="shared" si="312"/>
        <v>2016</v>
      </c>
      <c r="N4032" t="b">
        <v>0</v>
      </c>
      <c r="O4032">
        <v>6</v>
      </c>
      <c r="P4032" t="b">
        <v>0</v>
      </c>
      <c r="Q4032" s="8">
        <f t="shared" si="313"/>
        <v>0.16</v>
      </c>
      <c r="R4032" s="10">
        <f t="shared" si="314"/>
        <v>66.666666666666671</v>
      </c>
      <c r="S4032" t="s">
        <v>8271</v>
      </c>
      <c r="T4032" t="s">
        <v>8318</v>
      </c>
      <c r="U4032" t="s">
        <v>8319</v>
      </c>
    </row>
    <row r="4033" spans="1:21" ht="58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s="6">
        <f t="shared" si="310"/>
        <v>41941.251898148148</v>
      </c>
      <c r="L4033" s="6">
        <f t="shared" si="311"/>
        <v>41991.293564814812</v>
      </c>
      <c r="M4033" s="15">
        <f t="shared" si="312"/>
        <v>2014</v>
      </c>
      <c r="N4033" t="b">
        <v>0</v>
      </c>
      <c r="O4033">
        <v>0</v>
      </c>
      <c r="P4033" t="b">
        <v>0</v>
      </c>
      <c r="Q4033" s="8">
        <f t="shared" si="313"/>
        <v>0</v>
      </c>
      <c r="R4033" s="10">
        <f t="shared" si="314"/>
        <v>0</v>
      </c>
      <c r="S4033" t="s">
        <v>8271</v>
      </c>
      <c r="T4033" t="s">
        <v>8318</v>
      </c>
      <c r="U4033" t="s">
        <v>8319</v>
      </c>
    </row>
    <row r="4034" spans="1:21" ht="43.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s="6">
        <f t="shared" si="310"/>
        <v>42293.47587962963</v>
      </c>
      <c r="L4034" s="6">
        <f t="shared" si="311"/>
        <v>42353.517546296294</v>
      </c>
      <c r="M4034" s="15">
        <f t="shared" si="312"/>
        <v>2015</v>
      </c>
      <c r="N4034" t="b">
        <v>0</v>
      </c>
      <c r="O4034">
        <v>7</v>
      </c>
      <c r="P4034" t="b">
        <v>0</v>
      </c>
      <c r="Q4034" s="8">
        <f t="shared" si="313"/>
        <v>6.8287037037037035E-2</v>
      </c>
      <c r="R4034" s="10">
        <f t="shared" si="314"/>
        <v>59</v>
      </c>
      <c r="S4034" t="s">
        <v>8271</v>
      </c>
      <c r="T4034" t="s">
        <v>8318</v>
      </c>
      <c r="U4034" t="s">
        <v>8319</v>
      </c>
    </row>
    <row r="4035" spans="1:21" ht="43.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s="6">
        <f t="shared" ref="K4035:K4098" si="315">(J4035/86400)+25569+(-8/24)</f>
        <v>42613.93546296296</v>
      </c>
      <c r="L4035" s="6">
        <f t="shared" ref="L4035:L4098" si="316">(I4035/86400)+25569+(-8/24)</f>
        <v>42645.041666666664</v>
      </c>
      <c r="M4035" s="15">
        <f t="shared" ref="M4035:M4098" si="317">YEAR(K4035)</f>
        <v>2016</v>
      </c>
      <c r="N4035" t="b">
        <v>0</v>
      </c>
      <c r="O4035">
        <v>94</v>
      </c>
      <c r="P4035" t="b">
        <v>0</v>
      </c>
      <c r="Q4035" s="8">
        <f t="shared" ref="Q4035:Q4098" si="318">E4035/D4035</f>
        <v>0.25698702928870293</v>
      </c>
      <c r="R4035" s="10">
        <f t="shared" ref="R4035:R4098" si="319">IFERROR(E4035/O4035,0)</f>
        <v>65.340319148936175</v>
      </c>
      <c r="S4035" t="s">
        <v>8271</v>
      </c>
      <c r="T4035" t="s">
        <v>8318</v>
      </c>
      <c r="U4035" t="s">
        <v>8319</v>
      </c>
    </row>
    <row r="4036" spans="1:21" ht="43.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s="6">
        <f t="shared" si="315"/>
        <v>42067.614004629628</v>
      </c>
      <c r="L4036" s="6">
        <f t="shared" si="316"/>
        <v>42097.572337962956</v>
      </c>
      <c r="M4036" s="15">
        <f t="shared" si="317"/>
        <v>2015</v>
      </c>
      <c r="N4036" t="b">
        <v>0</v>
      </c>
      <c r="O4036">
        <v>2</v>
      </c>
      <c r="P4036" t="b">
        <v>0</v>
      </c>
      <c r="Q4036" s="8">
        <f t="shared" si="318"/>
        <v>1.4814814814814815E-2</v>
      </c>
      <c r="R4036" s="10">
        <f t="shared" si="319"/>
        <v>100</v>
      </c>
      <c r="S4036" t="s">
        <v>8271</v>
      </c>
      <c r="T4036" t="s">
        <v>8318</v>
      </c>
      <c r="U4036" t="s">
        <v>8319</v>
      </c>
    </row>
    <row r="4037" spans="1:21" ht="29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s="6">
        <f t="shared" si="315"/>
        <v>41903.549618055556</v>
      </c>
      <c r="L4037" s="6">
        <f t="shared" si="316"/>
        <v>41933.549618055556</v>
      </c>
      <c r="M4037" s="15">
        <f t="shared" si="317"/>
        <v>2014</v>
      </c>
      <c r="N4037" t="b">
        <v>0</v>
      </c>
      <c r="O4037">
        <v>25</v>
      </c>
      <c r="P4037" t="b">
        <v>0</v>
      </c>
      <c r="Q4037" s="8">
        <f t="shared" si="318"/>
        <v>0.36849999999999999</v>
      </c>
      <c r="R4037" s="10">
        <f t="shared" si="319"/>
        <v>147.4</v>
      </c>
      <c r="S4037" t="s">
        <v>8271</v>
      </c>
      <c r="T4037" t="s">
        <v>8318</v>
      </c>
      <c r="U4037" t="s">
        <v>8319</v>
      </c>
    </row>
    <row r="4038" spans="1:21" ht="43.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s="6">
        <f t="shared" si="315"/>
        <v>41804.603750000002</v>
      </c>
      <c r="L4038" s="6">
        <f t="shared" si="316"/>
        <v>41821.604166666664</v>
      </c>
      <c r="M4038" s="15">
        <f t="shared" si="317"/>
        <v>2014</v>
      </c>
      <c r="N4038" t="b">
        <v>0</v>
      </c>
      <c r="O4038">
        <v>17</v>
      </c>
      <c r="P4038" t="b">
        <v>0</v>
      </c>
      <c r="Q4038" s="8">
        <f t="shared" si="318"/>
        <v>0.47049999999999997</v>
      </c>
      <c r="R4038" s="10">
        <f t="shared" si="319"/>
        <v>166.05882352941177</v>
      </c>
      <c r="S4038" t="s">
        <v>8271</v>
      </c>
      <c r="T4038" t="s">
        <v>8318</v>
      </c>
      <c r="U4038" t="s">
        <v>8319</v>
      </c>
    </row>
    <row r="4039" spans="1:21" ht="58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s="6">
        <f t="shared" si="315"/>
        <v>42496.737442129626</v>
      </c>
      <c r="L4039" s="6">
        <f t="shared" si="316"/>
        <v>42514.267361111109</v>
      </c>
      <c r="M4039" s="15">
        <f t="shared" si="317"/>
        <v>2016</v>
      </c>
      <c r="N4039" t="b">
        <v>0</v>
      </c>
      <c r="O4039">
        <v>2</v>
      </c>
      <c r="P4039" t="b">
        <v>0</v>
      </c>
      <c r="Q4039" s="8">
        <f t="shared" si="318"/>
        <v>0.11428571428571428</v>
      </c>
      <c r="R4039" s="10">
        <f t="shared" si="319"/>
        <v>40</v>
      </c>
      <c r="S4039" t="s">
        <v>8271</v>
      </c>
      <c r="T4039" t="s">
        <v>8318</v>
      </c>
      <c r="U4039" t="s">
        <v>8319</v>
      </c>
    </row>
    <row r="4040" spans="1:21" ht="43.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s="6">
        <f t="shared" si="315"/>
        <v>41869.465393518512</v>
      </c>
      <c r="L4040" s="6">
        <f t="shared" si="316"/>
        <v>41929.465393518512</v>
      </c>
      <c r="M4040" s="15">
        <f t="shared" si="317"/>
        <v>2014</v>
      </c>
      <c r="N4040" t="b">
        <v>0</v>
      </c>
      <c r="O4040">
        <v>4</v>
      </c>
      <c r="P4040" t="b">
        <v>0</v>
      </c>
      <c r="Q4040" s="8">
        <f t="shared" si="318"/>
        <v>0.12039999999999999</v>
      </c>
      <c r="R4040" s="10">
        <f t="shared" si="319"/>
        <v>75.25</v>
      </c>
      <c r="S4040" t="s">
        <v>8271</v>
      </c>
      <c r="T4040" t="s">
        <v>8318</v>
      </c>
      <c r="U4040" t="s">
        <v>8319</v>
      </c>
    </row>
    <row r="4041" spans="1:21" ht="43.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s="6">
        <f t="shared" si="315"/>
        <v>42305.337581018517</v>
      </c>
      <c r="L4041" s="6">
        <f t="shared" si="316"/>
        <v>42338.915972222218</v>
      </c>
      <c r="M4041" s="15">
        <f t="shared" si="317"/>
        <v>2015</v>
      </c>
      <c r="N4041" t="b">
        <v>0</v>
      </c>
      <c r="O4041">
        <v>5</v>
      </c>
      <c r="P4041" t="b">
        <v>0</v>
      </c>
      <c r="Q4041" s="8">
        <f t="shared" si="318"/>
        <v>0.6</v>
      </c>
      <c r="R4041" s="10">
        <f t="shared" si="319"/>
        <v>60</v>
      </c>
      <c r="S4041" t="s">
        <v>8271</v>
      </c>
      <c r="T4041" t="s">
        <v>8318</v>
      </c>
      <c r="U4041" t="s">
        <v>8319</v>
      </c>
    </row>
    <row r="4042" spans="1:21" ht="43.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s="6">
        <f t="shared" si="315"/>
        <v>42143.898194444446</v>
      </c>
      <c r="L4042" s="6">
        <f t="shared" si="316"/>
        <v>42202.791666666664</v>
      </c>
      <c r="M4042" s="15">
        <f t="shared" si="317"/>
        <v>2015</v>
      </c>
      <c r="N4042" t="b">
        <v>0</v>
      </c>
      <c r="O4042">
        <v>2</v>
      </c>
      <c r="P4042" t="b">
        <v>0</v>
      </c>
      <c r="Q4042" s="8">
        <f t="shared" si="318"/>
        <v>0.3125</v>
      </c>
      <c r="R4042" s="10">
        <f t="shared" si="319"/>
        <v>1250</v>
      </c>
      <c r="S4042" t="s">
        <v>8271</v>
      </c>
      <c r="T4042" t="s">
        <v>8318</v>
      </c>
      <c r="U4042" t="s">
        <v>8319</v>
      </c>
    </row>
    <row r="4043" spans="1:21" ht="29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s="6">
        <f t="shared" si="315"/>
        <v>42559.140671296293</v>
      </c>
      <c r="L4043" s="6">
        <f t="shared" si="316"/>
        <v>42619.140671296293</v>
      </c>
      <c r="M4043" s="15">
        <f t="shared" si="317"/>
        <v>2016</v>
      </c>
      <c r="N4043" t="b">
        <v>0</v>
      </c>
      <c r="O4043">
        <v>2</v>
      </c>
      <c r="P4043" t="b">
        <v>0</v>
      </c>
      <c r="Q4043" s="8">
        <f t="shared" si="318"/>
        <v>4.1999999999999997E-3</v>
      </c>
      <c r="R4043" s="10">
        <f t="shared" si="319"/>
        <v>10.5</v>
      </c>
      <c r="S4043" t="s">
        <v>8271</v>
      </c>
      <c r="T4043" t="s">
        <v>8318</v>
      </c>
      <c r="U4043" t="s">
        <v>8319</v>
      </c>
    </row>
    <row r="4044" spans="1:21" ht="43.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s="6">
        <f t="shared" si="315"/>
        <v>41994.750740740739</v>
      </c>
      <c r="L4044" s="6">
        <f t="shared" si="316"/>
        <v>42024.469444444439</v>
      </c>
      <c r="M4044" s="15">
        <f t="shared" si="317"/>
        <v>2014</v>
      </c>
      <c r="N4044" t="b">
        <v>0</v>
      </c>
      <c r="O4044">
        <v>3</v>
      </c>
      <c r="P4044" t="b">
        <v>0</v>
      </c>
      <c r="Q4044" s="8">
        <f t="shared" si="318"/>
        <v>2.0999999999999999E-3</v>
      </c>
      <c r="R4044" s="10">
        <f t="shared" si="319"/>
        <v>7</v>
      </c>
      <c r="S4044" t="s">
        <v>8271</v>
      </c>
      <c r="T4044" t="s">
        <v>8318</v>
      </c>
      <c r="U4044" t="s">
        <v>8319</v>
      </c>
    </row>
    <row r="4045" spans="1:21" ht="43.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s="6">
        <f t="shared" si="315"/>
        <v>41948.624131944445</v>
      </c>
      <c r="L4045" s="6">
        <f t="shared" si="316"/>
        <v>41963.624131944445</v>
      </c>
      <c r="M4045" s="15">
        <f t="shared" si="317"/>
        <v>2014</v>
      </c>
      <c r="N4045" t="b">
        <v>0</v>
      </c>
      <c r="O4045">
        <v>0</v>
      </c>
      <c r="P4045" t="b">
        <v>0</v>
      </c>
      <c r="Q4045" s="8">
        <f t="shared" si="318"/>
        <v>0</v>
      </c>
      <c r="R4045" s="10">
        <f t="shared" si="319"/>
        <v>0</v>
      </c>
      <c r="S4045" t="s">
        <v>8271</v>
      </c>
      <c r="T4045" t="s">
        <v>8318</v>
      </c>
      <c r="U4045" t="s">
        <v>8319</v>
      </c>
    </row>
    <row r="4046" spans="1:21" ht="43.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s="6">
        <f t="shared" si="315"/>
        <v>42073.886365740742</v>
      </c>
      <c r="L4046" s="6">
        <f t="shared" si="316"/>
        <v>42103.874999999993</v>
      </c>
      <c r="M4046" s="15">
        <f t="shared" si="317"/>
        <v>2015</v>
      </c>
      <c r="N4046" t="b">
        <v>0</v>
      </c>
      <c r="O4046">
        <v>4</v>
      </c>
      <c r="P4046" t="b">
        <v>0</v>
      </c>
      <c r="Q4046" s="8">
        <f t="shared" si="318"/>
        <v>0.375</v>
      </c>
      <c r="R4046" s="10">
        <f t="shared" si="319"/>
        <v>56.25</v>
      </c>
      <c r="S4046" t="s">
        <v>8271</v>
      </c>
      <c r="T4046" t="s">
        <v>8318</v>
      </c>
      <c r="U4046" t="s">
        <v>8319</v>
      </c>
    </row>
    <row r="4047" spans="1:21" ht="58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s="6">
        <f t="shared" si="315"/>
        <v>41841.867928240739</v>
      </c>
      <c r="L4047" s="6">
        <f t="shared" si="316"/>
        <v>41871.867928240739</v>
      </c>
      <c r="M4047" s="15">
        <f t="shared" si="317"/>
        <v>2014</v>
      </c>
      <c r="N4047" t="b">
        <v>0</v>
      </c>
      <c r="O4047">
        <v>1</v>
      </c>
      <c r="P4047" t="b">
        <v>0</v>
      </c>
      <c r="Q4047" s="8">
        <f t="shared" si="318"/>
        <v>2.0000000000000001E-4</v>
      </c>
      <c r="R4047" s="10">
        <f t="shared" si="319"/>
        <v>1</v>
      </c>
      <c r="S4047" t="s">
        <v>8271</v>
      </c>
      <c r="T4047" t="s">
        <v>8318</v>
      </c>
      <c r="U4047" t="s">
        <v>8319</v>
      </c>
    </row>
    <row r="4048" spans="1:21" ht="58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s="6">
        <f t="shared" si="315"/>
        <v>41904.317245370366</v>
      </c>
      <c r="L4048" s="6">
        <f t="shared" si="316"/>
        <v>41934.317245370366</v>
      </c>
      <c r="M4048" s="15">
        <f t="shared" si="317"/>
        <v>2014</v>
      </c>
      <c r="N4048" t="b">
        <v>0</v>
      </c>
      <c r="O4048">
        <v>12</v>
      </c>
      <c r="P4048" t="b">
        <v>0</v>
      </c>
      <c r="Q4048" s="8">
        <f t="shared" si="318"/>
        <v>8.2142857142857142E-2</v>
      </c>
      <c r="R4048" s="10">
        <f t="shared" si="319"/>
        <v>38.333333333333336</v>
      </c>
      <c r="S4048" t="s">
        <v>8271</v>
      </c>
      <c r="T4048" t="s">
        <v>8318</v>
      </c>
      <c r="U4048" t="s">
        <v>8319</v>
      </c>
    </row>
    <row r="4049" spans="1:21" ht="43.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s="6">
        <f t="shared" si="315"/>
        <v>41990.689155092587</v>
      </c>
      <c r="L4049" s="6">
        <f t="shared" si="316"/>
        <v>42014.708333333336</v>
      </c>
      <c r="M4049" s="15">
        <f t="shared" si="317"/>
        <v>2014</v>
      </c>
      <c r="N4049" t="b">
        <v>0</v>
      </c>
      <c r="O4049">
        <v>4</v>
      </c>
      <c r="P4049" t="b">
        <v>0</v>
      </c>
      <c r="Q4049" s="8">
        <f t="shared" si="318"/>
        <v>2.1999999999999999E-2</v>
      </c>
      <c r="R4049" s="10">
        <f t="shared" si="319"/>
        <v>27.5</v>
      </c>
      <c r="S4049" t="s">
        <v>8271</v>
      </c>
      <c r="T4049" t="s">
        <v>8318</v>
      </c>
      <c r="U4049" t="s">
        <v>8319</v>
      </c>
    </row>
    <row r="4050" spans="1:21" ht="58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s="6">
        <f t="shared" si="315"/>
        <v>42436.175775462958</v>
      </c>
      <c r="L4050" s="6">
        <f t="shared" si="316"/>
        <v>42471.134108796294</v>
      </c>
      <c r="M4050" s="15">
        <f t="shared" si="317"/>
        <v>2016</v>
      </c>
      <c r="N4050" t="b">
        <v>0</v>
      </c>
      <c r="O4050">
        <v>91</v>
      </c>
      <c r="P4050" t="b">
        <v>0</v>
      </c>
      <c r="Q4050" s="8">
        <f t="shared" si="318"/>
        <v>0.17652941176470588</v>
      </c>
      <c r="R4050" s="10">
        <f t="shared" si="319"/>
        <v>32.978021978021978</v>
      </c>
      <c r="S4050" t="s">
        <v>8271</v>
      </c>
      <c r="T4050" t="s">
        <v>8318</v>
      </c>
      <c r="U4050" t="s">
        <v>8319</v>
      </c>
    </row>
    <row r="4051" spans="1:21" ht="43.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s="6">
        <f t="shared" si="315"/>
        <v>42169.625173611108</v>
      </c>
      <c r="L4051" s="6">
        <f t="shared" si="316"/>
        <v>42199.625173611108</v>
      </c>
      <c r="M4051" s="15">
        <f t="shared" si="317"/>
        <v>2015</v>
      </c>
      <c r="N4051" t="b">
        <v>0</v>
      </c>
      <c r="O4051">
        <v>1</v>
      </c>
      <c r="P4051" t="b">
        <v>0</v>
      </c>
      <c r="Q4051" s="8">
        <f t="shared" si="318"/>
        <v>8.0000000000000004E-4</v>
      </c>
      <c r="R4051" s="10">
        <f t="shared" si="319"/>
        <v>16</v>
      </c>
      <c r="S4051" t="s">
        <v>8271</v>
      </c>
      <c r="T4051" t="s">
        <v>8318</v>
      </c>
      <c r="U4051" t="s">
        <v>8319</v>
      </c>
    </row>
    <row r="4052" spans="1:21" ht="58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s="6">
        <f t="shared" si="315"/>
        <v>41905.303136574068</v>
      </c>
      <c r="L4052" s="6">
        <f t="shared" si="316"/>
        <v>41935.303136574068</v>
      </c>
      <c r="M4052" s="15">
        <f t="shared" si="317"/>
        <v>2014</v>
      </c>
      <c r="N4052" t="b">
        <v>0</v>
      </c>
      <c r="O4052">
        <v>1</v>
      </c>
      <c r="P4052" t="b">
        <v>0</v>
      </c>
      <c r="Q4052" s="8">
        <f t="shared" si="318"/>
        <v>6.6666666666666664E-4</v>
      </c>
      <c r="R4052" s="10">
        <f t="shared" si="319"/>
        <v>1</v>
      </c>
      <c r="S4052" t="s">
        <v>8271</v>
      </c>
      <c r="T4052" t="s">
        <v>8318</v>
      </c>
      <c r="U4052" t="s">
        <v>8319</v>
      </c>
    </row>
    <row r="4053" spans="1:21" ht="43.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s="6">
        <f t="shared" si="315"/>
        <v>41761.476817129624</v>
      </c>
      <c r="L4053" s="6">
        <f t="shared" si="316"/>
        <v>41767.953472222223</v>
      </c>
      <c r="M4053" s="15">
        <f t="shared" si="317"/>
        <v>2014</v>
      </c>
      <c r="N4053" t="b">
        <v>0</v>
      </c>
      <c r="O4053">
        <v>0</v>
      </c>
      <c r="P4053" t="b">
        <v>0</v>
      </c>
      <c r="Q4053" s="8">
        <f t="shared" si="318"/>
        <v>0</v>
      </c>
      <c r="R4053" s="10">
        <f t="shared" si="319"/>
        <v>0</v>
      </c>
      <c r="S4053" t="s">
        <v>8271</v>
      </c>
      <c r="T4053" t="s">
        <v>8318</v>
      </c>
      <c r="U4053" t="s">
        <v>8319</v>
      </c>
    </row>
    <row r="4054" spans="1:21" ht="58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s="6">
        <f t="shared" si="315"/>
        <v>41865.545324074068</v>
      </c>
      <c r="L4054" s="6">
        <f t="shared" si="316"/>
        <v>41925.545324074068</v>
      </c>
      <c r="M4054" s="15">
        <f t="shared" si="317"/>
        <v>2014</v>
      </c>
      <c r="N4054" t="b">
        <v>0</v>
      </c>
      <c r="O4054">
        <v>13</v>
      </c>
      <c r="P4054" t="b">
        <v>0</v>
      </c>
      <c r="Q4054" s="8">
        <f t="shared" si="318"/>
        <v>0.37533333333333335</v>
      </c>
      <c r="R4054" s="10">
        <f t="shared" si="319"/>
        <v>86.615384615384613</v>
      </c>
      <c r="S4054" t="s">
        <v>8271</v>
      </c>
      <c r="T4054" t="s">
        <v>8318</v>
      </c>
      <c r="U4054" t="s">
        <v>8319</v>
      </c>
    </row>
    <row r="4055" spans="1:21" ht="43.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s="6">
        <f t="shared" si="315"/>
        <v>41928.356805555552</v>
      </c>
      <c r="L4055" s="6">
        <f t="shared" si="316"/>
        <v>41958.499999999993</v>
      </c>
      <c r="M4055" s="15">
        <f t="shared" si="317"/>
        <v>2014</v>
      </c>
      <c r="N4055" t="b">
        <v>0</v>
      </c>
      <c r="O4055">
        <v>2</v>
      </c>
      <c r="P4055" t="b">
        <v>0</v>
      </c>
      <c r="Q4055" s="8">
        <f t="shared" si="318"/>
        <v>0.22</v>
      </c>
      <c r="R4055" s="10">
        <f t="shared" si="319"/>
        <v>55</v>
      </c>
      <c r="S4055" t="s">
        <v>8271</v>
      </c>
      <c r="T4055" t="s">
        <v>8318</v>
      </c>
      <c r="U4055" t="s">
        <v>8319</v>
      </c>
    </row>
    <row r="4056" spans="1:21" ht="43.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s="6">
        <f t="shared" si="315"/>
        <v>42613.507928240739</v>
      </c>
      <c r="L4056" s="6">
        <f t="shared" si="316"/>
        <v>42643.833333333336</v>
      </c>
      <c r="M4056" s="15">
        <f t="shared" si="317"/>
        <v>2016</v>
      </c>
      <c r="N4056" t="b">
        <v>0</v>
      </c>
      <c r="O4056">
        <v>0</v>
      </c>
      <c r="P4056" t="b">
        <v>0</v>
      </c>
      <c r="Q4056" s="8">
        <f t="shared" si="318"/>
        <v>0</v>
      </c>
      <c r="R4056" s="10">
        <f t="shared" si="319"/>
        <v>0</v>
      </c>
      <c r="S4056" t="s">
        <v>8271</v>
      </c>
      <c r="T4056" t="s">
        <v>8318</v>
      </c>
      <c r="U4056" t="s">
        <v>8319</v>
      </c>
    </row>
    <row r="4057" spans="1:21" ht="43.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s="6">
        <f t="shared" si="315"/>
        <v>41779.31517361111</v>
      </c>
      <c r="L4057" s="6">
        <f t="shared" si="316"/>
        <v>41809.31517361111</v>
      </c>
      <c r="M4057" s="15">
        <f t="shared" si="317"/>
        <v>2014</v>
      </c>
      <c r="N4057" t="b">
        <v>0</v>
      </c>
      <c r="O4057">
        <v>21</v>
      </c>
      <c r="P4057" t="b">
        <v>0</v>
      </c>
      <c r="Q4057" s="8">
        <f t="shared" si="318"/>
        <v>0.1762</v>
      </c>
      <c r="R4057" s="10">
        <f t="shared" si="319"/>
        <v>41.952380952380949</v>
      </c>
      <c r="S4057" t="s">
        <v>8271</v>
      </c>
      <c r="T4057" t="s">
        <v>8318</v>
      </c>
      <c r="U4057" t="s">
        <v>8319</v>
      </c>
    </row>
    <row r="4058" spans="1:21" ht="43.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s="6">
        <f t="shared" si="315"/>
        <v>42534.599988425922</v>
      </c>
      <c r="L4058" s="6">
        <f t="shared" si="316"/>
        <v>42554.499305555553</v>
      </c>
      <c r="M4058" s="15">
        <f t="shared" si="317"/>
        <v>2016</v>
      </c>
      <c r="N4058" t="b">
        <v>0</v>
      </c>
      <c r="O4058">
        <v>9</v>
      </c>
      <c r="P4058" t="b">
        <v>0</v>
      </c>
      <c r="Q4058" s="8">
        <f t="shared" si="318"/>
        <v>0.53</v>
      </c>
      <c r="R4058" s="10">
        <f t="shared" si="319"/>
        <v>88.333333333333329</v>
      </c>
      <c r="S4058" t="s">
        <v>8271</v>
      </c>
      <c r="T4058" t="s">
        <v>8318</v>
      </c>
      <c r="U4058" t="s">
        <v>8319</v>
      </c>
    </row>
    <row r="4059" spans="1:21" ht="58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s="6">
        <f t="shared" si="315"/>
        <v>42310.635185185187</v>
      </c>
      <c r="L4059" s="6">
        <f t="shared" si="316"/>
        <v>42333.624999999993</v>
      </c>
      <c r="M4059" s="15">
        <f t="shared" si="317"/>
        <v>2015</v>
      </c>
      <c r="N4059" t="b">
        <v>0</v>
      </c>
      <c r="O4059">
        <v>6</v>
      </c>
      <c r="P4059" t="b">
        <v>0</v>
      </c>
      <c r="Q4059" s="8">
        <f t="shared" si="318"/>
        <v>0.22142857142857142</v>
      </c>
      <c r="R4059" s="10">
        <f t="shared" si="319"/>
        <v>129.16666666666666</v>
      </c>
      <c r="S4059" t="s">
        <v>8271</v>
      </c>
      <c r="T4059" t="s">
        <v>8318</v>
      </c>
      <c r="U4059" t="s">
        <v>8319</v>
      </c>
    </row>
    <row r="4060" spans="1:21" ht="43.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s="6">
        <f t="shared" si="315"/>
        <v>42445.727361111109</v>
      </c>
      <c r="L4060" s="6">
        <f t="shared" si="316"/>
        <v>42460.832638888889</v>
      </c>
      <c r="M4060" s="15">
        <f t="shared" si="317"/>
        <v>2016</v>
      </c>
      <c r="N4060" t="b">
        <v>0</v>
      </c>
      <c r="O4060">
        <v>4</v>
      </c>
      <c r="P4060" t="b">
        <v>0</v>
      </c>
      <c r="Q4060" s="8">
        <f t="shared" si="318"/>
        <v>2.5333333333333333E-2</v>
      </c>
      <c r="R4060" s="10">
        <f t="shared" si="319"/>
        <v>23.75</v>
      </c>
      <c r="S4060" t="s">
        <v>8271</v>
      </c>
      <c r="T4060" t="s">
        <v>8318</v>
      </c>
      <c r="U4060" t="s">
        <v>8319</v>
      </c>
    </row>
    <row r="4061" spans="1:21" ht="43.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s="6">
        <f t="shared" si="315"/>
        <v>41866.307314814811</v>
      </c>
      <c r="L4061" s="6">
        <f t="shared" si="316"/>
        <v>41897.791666666664</v>
      </c>
      <c r="M4061" s="15">
        <f t="shared" si="317"/>
        <v>2014</v>
      </c>
      <c r="N4061" t="b">
        <v>0</v>
      </c>
      <c r="O4061">
        <v>7</v>
      </c>
      <c r="P4061" t="b">
        <v>0</v>
      </c>
      <c r="Q4061" s="8">
        <f t="shared" si="318"/>
        <v>2.5000000000000001E-2</v>
      </c>
      <c r="R4061" s="10">
        <f t="shared" si="319"/>
        <v>35.714285714285715</v>
      </c>
      <c r="S4061" t="s">
        <v>8271</v>
      </c>
      <c r="T4061" t="s">
        <v>8318</v>
      </c>
      <c r="U4061" t="s">
        <v>8319</v>
      </c>
    </row>
    <row r="4062" spans="1:21" ht="58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s="6">
        <f t="shared" si="315"/>
        <v>41779.361759259256</v>
      </c>
      <c r="L4062" s="6">
        <f t="shared" si="316"/>
        <v>41813.333333333328</v>
      </c>
      <c r="M4062" s="15">
        <f t="shared" si="317"/>
        <v>2014</v>
      </c>
      <c r="N4062" t="b">
        <v>0</v>
      </c>
      <c r="O4062">
        <v>5</v>
      </c>
      <c r="P4062" t="b">
        <v>0</v>
      </c>
      <c r="Q4062" s="8">
        <f t="shared" si="318"/>
        <v>2.8500000000000001E-2</v>
      </c>
      <c r="R4062" s="10">
        <f t="shared" si="319"/>
        <v>57</v>
      </c>
      <c r="S4062" t="s">
        <v>8271</v>
      </c>
      <c r="T4062" t="s">
        <v>8318</v>
      </c>
      <c r="U4062" t="s">
        <v>8319</v>
      </c>
    </row>
    <row r="4063" spans="1:21" ht="43.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s="6">
        <f t="shared" si="315"/>
        <v>42420.808136574073</v>
      </c>
      <c r="L4063" s="6">
        <f t="shared" si="316"/>
        <v>42480.766469907401</v>
      </c>
      <c r="M4063" s="15">
        <f t="shared" si="317"/>
        <v>2016</v>
      </c>
      <c r="N4063" t="b">
        <v>0</v>
      </c>
      <c r="O4063">
        <v>0</v>
      </c>
      <c r="P4063" t="b">
        <v>0</v>
      </c>
      <c r="Q4063" s="8">
        <f t="shared" si="318"/>
        <v>0</v>
      </c>
      <c r="R4063" s="10">
        <f t="shared" si="319"/>
        <v>0</v>
      </c>
      <c r="S4063" t="s">
        <v>8271</v>
      </c>
      <c r="T4063" t="s">
        <v>8318</v>
      </c>
      <c r="U4063" t="s">
        <v>8319</v>
      </c>
    </row>
    <row r="4064" spans="1:21" ht="43.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s="6">
        <f t="shared" si="315"/>
        <v>42523.405879629623</v>
      </c>
      <c r="L4064" s="6">
        <f t="shared" si="316"/>
        <v>42553.405879629623</v>
      </c>
      <c r="M4064" s="15">
        <f t="shared" si="317"/>
        <v>2016</v>
      </c>
      <c r="N4064" t="b">
        <v>0</v>
      </c>
      <c r="O4064">
        <v>3</v>
      </c>
      <c r="P4064" t="b">
        <v>0</v>
      </c>
      <c r="Q4064" s="8">
        <f t="shared" si="318"/>
        <v>2.4500000000000001E-2</v>
      </c>
      <c r="R4064" s="10">
        <f t="shared" si="319"/>
        <v>163.33333333333334</v>
      </c>
      <c r="S4064" t="s">
        <v>8271</v>
      </c>
      <c r="T4064" t="s">
        <v>8318</v>
      </c>
      <c r="U4064" t="s">
        <v>8319</v>
      </c>
    </row>
    <row r="4065" spans="1:21" ht="43.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s="6">
        <f t="shared" si="315"/>
        <v>41787.348194444443</v>
      </c>
      <c r="L4065" s="6">
        <f t="shared" si="316"/>
        <v>41817.348194444443</v>
      </c>
      <c r="M4065" s="15">
        <f t="shared" si="317"/>
        <v>2014</v>
      </c>
      <c r="N4065" t="b">
        <v>0</v>
      </c>
      <c r="O4065">
        <v>9</v>
      </c>
      <c r="P4065" t="b">
        <v>0</v>
      </c>
      <c r="Q4065" s="8">
        <f t="shared" si="318"/>
        <v>1.4210526315789474E-2</v>
      </c>
      <c r="R4065" s="10">
        <f t="shared" si="319"/>
        <v>15</v>
      </c>
      <c r="S4065" t="s">
        <v>8271</v>
      </c>
      <c r="T4065" t="s">
        <v>8318</v>
      </c>
      <c r="U4065" t="s">
        <v>8319</v>
      </c>
    </row>
    <row r="4066" spans="1:21" ht="43.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s="6">
        <f t="shared" si="315"/>
        <v>42093.254930555551</v>
      </c>
      <c r="L4066" s="6">
        <f t="shared" si="316"/>
        <v>42123.254930555551</v>
      </c>
      <c r="M4066" s="15">
        <f t="shared" si="317"/>
        <v>2015</v>
      </c>
      <c r="N4066" t="b">
        <v>0</v>
      </c>
      <c r="O4066">
        <v>6</v>
      </c>
      <c r="P4066" t="b">
        <v>0</v>
      </c>
      <c r="Q4066" s="8">
        <f t="shared" si="318"/>
        <v>0.1925</v>
      </c>
      <c r="R4066" s="10">
        <f t="shared" si="319"/>
        <v>64.166666666666671</v>
      </c>
      <c r="S4066" t="s">
        <v>8271</v>
      </c>
      <c r="T4066" t="s">
        <v>8318</v>
      </c>
      <c r="U4066" t="s">
        <v>8319</v>
      </c>
    </row>
    <row r="4067" spans="1:21" ht="29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s="6">
        <f t="shared" si="315"/>
        <v>41833.61818287037</v>
      </c>
      <c r="L4067" s="6">
        <f t="shared" si="316"/>
        <v>41863.61818287037</v>
      </c>
      <c r="M4067" s="15">
        <f t="shared" si="317"/>
        <v>2014</v>
      </c>
      <c r="N4067" t="b">
        <v>0</v>
      </c>
      <c r="O4067">
        <v>4</v>
      </c>
      <c r="P4067" t="b">
        <v>0</v>
      </c>
      <c r="Q4067" s="8">
        <f t="shared" si="318"/>
        <v>6.7499999999999999E-3</v>
      </c>
      <c r="R4067" s="10">
        <f t="shared" si="319"/>
        <v>6.75</v>
      </c>
      <c r="S4067" t="s">
        <v>8271</v>
      </c>
      <c r="T4067" t="s">
        <v>8318</v>
      </c>
      <c r="U4067" t="s">
        <v>8319</v>
      </c>
    </row>
    <row r="4068" spans="1:21" ht="58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s="6">
        <f t="shared" si="315"/>
        <v>42478.705879629626</v>
      </c>
      <c r="L4068" s="6">
        <f t="shared" si="316"/>
        <v>42508.705879629626</v>
      </c>
      <c r="M4068" s="15">
        <f t="shared" si="317"/>
        <v>2016</v>
      </c>
      <c r="N4068" t="b">
        <v>0</v>
      </c>
      <c r="O4068">
        <v>1</v>
      </c>
      <c r="P4068" t="b">
        <v>0</v>
      </c>
      <c r="Q4068" s="8">
        <f t="shared" si="318"/>
        <v>1.6666666666666668E-3</v>
      </c>
      <c r="R4068" s="10">
        <f t="shared" si="319"/>
        <v>25</v>
      </c>
      <c r="S4068" t="s">
        <v>8271</v>
      </c>
      <c r="T4068" t="s">
        <v>8318</v>
      </c>
      <c r="U4068" t="s">
        <v>8319</v>
      </c>
    </row>
    <row r="4069" spans="1:21" ht="43.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s="6">
        <f t="shared" si="315"/>
        <v>42234.784143518518</v>
      </c>
      <c r="L4069" s="6">
        <f t="shared" si="316"/>
        <v>42274.784143518518</v>
      </c>
      <c r="M4069" s="15">
        <f t="shared" si="317"/>
        <v>2015</v>
      </c>
      <c r="N4069" t="b">
        <v>0</v>
      </c>
      <c r="O4069">
        <v>17</v>
      </c>
      <c r="P4069" t="b">
        <v>0</v>
      </c>
      <c r="Q4069" s="8">
        <f t="shared" si="318"/>
        <v>0.60899999999999999</v>
      </c>
      <c r="R4069" s="10">
        <f t="shared" si="319"/>
        <v>179.11764705882354</v>
      </c>
      <c r="S4069" t="s">
        <v>8271</v>
      </c>
      <c r="T4069" t="s">
        <v>8318</v>
      </c>
      <c r="U4069" t="s">
        <v>8319</v>
      </c>
    </row>
    <row r="4070" spans="1:21" ht="43.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s="6">
        <f t="shared" si="315"/>
        <v>42718.630266203698</v>
      </c>
      <c r="L4070" s="6">
        <f t="shared" si="316"/>
        <v>42748.628472222219</v>
      </c>
      <c r="M4070" s="15">
        <f t="shared" si="317"/>
        <v>2016</v>
      </c>
      <c r="N4070" t="b">
        <v>0</v>
      </c>
      <c r="O4070">
        <v>1</v>
      </c>
      <c r="P4070" t="b">
        <v>0</v>
      </c>
      <c r="Q4070" s="8">
        <f t="shared" si="318"/>
        <v>0.01</v>
      </c>
      <c r="R4070" s="10">
        <f t="shared" si="319"/>
        <v>34.950000000000003</v>
      </c>
      <c r="S4070" t="s">
        <v>8271</v>
      </c>
      <c r="T4070" t="s">
        <v>8318</v>
      </c>
      <c r="U4070" t="s">
        <v>8319</v>
      </c>
    </row>
    <row r="4071" spans="1:21" ht="43.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s="6">
        <f t="shared" si="315"/>
        <v>42022.328194444439</v>
      </c>
      <c r="L4071" s="6">
        <f t="shared" si="316"/>
        <v>42063.166666666664</v>
      </c>
      <c r="M4071" s="15">
        <f t="shared" si="317"/>
        <v>2015</v>
      </c>
      <c r="N4071" t="b">
        <v>0</v>
      </c>
      <c r="O4071">
        <v>13</v>
      </c>
      <c r="P4071" t="b">
        <v>0</v>
      </c>
      <c r="Q4071" s="8">
        <f t="shared" si="318"/>
        <v>0.34399999999999997</v>
      </c>
      <c r="R4071" s="10">
        <f t="shared" si="319"/>
        <v>33.07692307692308</v>
      </c>
      <c r="S4071" t="s">
        <v>8271</v>
      </c>
      <c r="T4071" t="s">
        <v>8318</v>
      </c>
      <c r="U4071" t="s">
        <v>8319</v>
      </c>
    </row>
    <row r="4072" spans="1:21" ht="43.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s="6">
        <f t="shared" si="315"/>
        <v>42031.333564814813</v>
      </c>
      <c r="L4072" s="6">
        <f t="shared" si="316"/>
        <v>42063.791666666664</v>
      </c>
      <c r="M4072" s="15">
        <f t="shared" si="317"/>
        <v>2015</v>
      </c>
      <c r="N4072" t="b">
        <v>0</v>
      </c>
      <c r="O4072">
        <v>6</v>
      </c>
      <c r="P4072" t="b">
        <v>0</v>
      </c>
      <c r="Q4072" s="8">
        <f t="shared" si="318"/>
        <v>0.16500000000000001</v>
      </c>
      <c r="R4072" s="10">
        <f t="shared" si="319"/>
        <v>27.5</v>
      </c>
      <c r="S4072" t="s">
        <v>8271</v>
      </c>
      <c r="T4072" t="s">
        <v>8318</v>
      </c>
      <c r="U4072" t="s">
        <v>8319</v>
      </c>
    </row>
    <row r="4073" spans="1:21" ht="58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s="6">
        <f t="shared" si="315"/>
        <v>42700.47142361111</v>
      </c>
      <c r="L4073" s="6">
        <f t="shared" si="316"/>
        <v>42730.47142361111</v>
      </c>
      <c r="M4073" s="15">
        <f t="shared" si="317"/>
        <v>2016</v>
      </c>
      <c r="N4073" t="b">
        <v>0</v>
      </c>
      <c r="O4073">
        <v>0</v>
      </c>
      <c r="P4073" t="b">
        <v>0</v>
      </c>
      <c r="Q4073" s="8">
        <f t="shared" si="318"/>
        <v>0</v>
      </c>
      <c r="R4073" s="10">
        <f t="shared" si="319"/>
        <v>0</v>
      </c>
      <c r="S4073" t="s">
        <v>8271</v>
      </c>
      <c r="T4073" t="s">
        <v>8318</v>
      </c>
      <c r="U4073" t="s">
        <v>8319</v>
      </c>
    </row>
    <row r="4074" spans="1:21" ht="58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s="6">
        <f t="shared" si="315"/>
        <v>41812.441099537034</v>
      </c>
      <c r="L4074" s="6">
        <f t="shared" si="316"/>
        <v>41872.441099537034</v>
      </c>
      <c r="M4074" s="15">
        <f t="shared" si="317"/>
        <v>2014</v>
      </c>
      <c r="N4074" t="b">
        <v>0</v>
      </c>
      <c r="O4074">
        <v>2</v>
      </c>
      <c r="P4074" t="b">
        <v>0</v>
      </c>
      <c r="Q4074" s="8">
        <f t="shared" si="318"/>
        <v>4.0000000000000001E-3</v>
      </c>
      <c r="R4074" s="10">
        <f t="shared" si="319"/>
        <v>2</v>
      </c>
      <c r="S4074" t="s">
        <v>8271</v>
      </c>
      <c r="T4074" t="s">
        <v>8318</v>
      </c>
      <c r="U4074" t="s">
        <v>8319</v>
      </c>
    </row>
    <row r="4075" spans="1:21" ht="43.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s="6">
        <f t="shared" si="315"/>
        <v>42078.011874999997</v>
      </c>
      <c r="L4075" s="6">
        <f t="shared" si="316"/>
        <v>42132.833333333336</v>
      </c>
      <c r="M4075" s="15">
        <f t="shared" si="317"/>
        <v>2015</v>
      </c>
      <c r="N4075" t="b">
        <v>0</v>
      </c>
      <c r="O4075">
        <v>2</v>
      </c>
      <c r="P4075" t="b">
        <v>0</v>
      </c>
      <c r="Q4075" s="8">
        <f t="shared" si="318"/>
        <v>1.0571428571428572E-2</v>
      </c>
      <c r="R4075" s="10">
        <f t="shared" si="319"/>
        <v>18.5</v>
      </c>
      <c r="S4075" t="s">
        <v>8271</v>
      </c>
      <c r="T4075" t="s">
        <v>8318</v>
      </c>
      <c r="U4075" t="s">
        <v>8319</v>
      </c>
    </row>
    <row r="4076" spans="1:21" ht="43.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s="6">
        <f t="shared" si="315"/>
        <v>42283.219618055555</v>
      </c>
      <c r="L4076" s="6">
        <f t="shared" si="316"/>
        <v>42313.261284722219</v>
      </c>
      <c r="M4076" s="15">
        <f t="shared" si="317"/>
        <v>2015</v>
      </c>
      <c r="N4076" t="b">
        <v>0</v>
      </c>
      <c r="O4076">
        <v>21</v>
      </c>
      <c r="P4076" t="b">
        <v>0</v>
      </c>
      <c r="Q4076" s="8">
        <f t="shared" si="318"/>
        <v>0.26727272727272727</v>
      </c>
      <c r="R4076" s="10">
        <f t="shared" si="319"/>
        <v>35</v>
      </c>
      <c r="S4076" t="s">
        <v>8271</v>
      </c>
      <c r="T4076" t="s">
        <v>8318</v>
      </c>
      <c r="U4076" t="s">
        <v>8319</v>
      </c>
    </row>
    <row r="4077" spans="1:21" ht="43.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s="6">
        <f t="shared" si="315"/>
        <v>41778.712604166663</v>
      </c>
      <c r="L4077" s="6">
        <f t="shared" si="316"/>
        <v>41820.394444444442</v>
      </c>
      <c r="M4077" s="15">
        <f t="shared" si="317"/>
        <v>2014</v>
      </c>
      <c r="N4077" t="b">
        <v>0</v>
      </c>
      <c r="O4077">
        <v>13</v>
      </c>
      <c r="P4077" t="b">
        <v>0</v>
      </c>
      <c r="Q4077" s="8">
        <f t="shared" si="318"/>
        <v>0.28799999999999998</v>
      </c>
      <c r="R4077" s="10">
        <f t="shared" si="319"/>
        <v>44.307692307692307</v>
      </c>
      <c r="S4077" t="s">
        <v>8271</v>
      </c>
      <c r="T4077" t="s">
        <v>8318</v>
      </c>
      <c r="U4077" t="s">
        <v>8319</v>
      </c>
    </row>
    <row r="4078" spans="1:21" ht="43.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s="6">
        <f t="shared" si="315"/>
        <v>41905.462372685179</v>
      </c>
      <c r="L4078" s="6">
        <f t="shared" si="316"/>
        <v>41933.493750000001</v>
      </c>
      <c r="M4078" s="15">
        <f t="shared" si="317"/>
        <v>2014</v>
      </c>
      <c r="N4078" t="b">
        <v>0</v>
      </c>
      <c r="O4078">
        <v>0</v>
      </c>
      <c r="P4078" t="b">
        <v>0</v>
      </c>
      <c r="Q4078" s="8">
        <f t="shared" si="318"/>
        <v>0</v>
      </c>
      <c r="R4078" s="10">
        <f t="shared" si="319"/>
        <v>0</v>
      </c>
      <c r="S4078" t="s">
        <v>8271</v>
      </c>
      <c r="T4078" t="s">
        <v>8318</v>
      </c>
      <c r="U4078" t="s">
        <v>8319</v>
      </c>
    </row>
    <row r="4079" spans="1:21" ht="43.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s="6">
        <f t="shared" si="315"/>
        <v>42695.377245370364</v>
      </c>
      <c r="L4079" s="6">
        <f t="shared" si="316"/>
        <v>42725.377245370364</v>
      </c>
      <c r="M4079" s="15">
        <f t="shared" si="317"/>
        <v>2016</v>
      </c>
      <c r="N4079" t="b">
        <v>0</v>
      </c>
      <c r="O4079">
        <v>6</v>
      </c>
      <c r="P4079" t="b">
        <v>0</v>
      </c>
      <c r="Q4079" s="8">
        <f t="shared" si="318"/>
        <v>8.8999999999999996E-2</v>
      </c>
      <c r="R4079" s="10">
        <f t="shared" si="319"/>
        <v>222.5</v>
      </c>
      <c r="S4079" t="s">
        <v>8271</v>
      </c>
      <c r="T4079" t="s">
        <v>8318</v>
      </c>
      <c r="U4079" t="s">
        <v>8319</v>
      </c>
    </row>
    <row r="4080" spans="1:21" ht="43.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s="6">
        <f t="shared" si="315"/>
        <v>42732.454189814809</v>
      </c>
      <c r="L4080" s="6">
        <f t="shared" si="316"/>
        <v>42762.454189814809</v>
      </c>
      <c r="M4080" s="15">
        <f t="shared" si="317"/>
        <v>2016</v>
      </c>
      <c r="N4080" t="b">
        <v>0</v>
      </c>
      <c r="O4080">
        <v>0</v>
      </c>
      <c r="P4080" t="b">
        <v>0</v>
      </c>
      <c r="Q4080" s="8">
        <f t="shared" si="318"/>
        <v>0</v>
      </c>
      <c r="R4080" s="10">
        <f t="shared" si="319"/>
        <v>0</v>
      </c>
      <c r="S4080" t="s">
        <v>8271</v>
      </c>
      <c r="T4080" t="s">
        <v>8318</v>
      </c>
      <c r="U4080" t="s">
        <v>8319</v>
      </c>
    </row>
    <row r="4081" spans="1:21" ht="43.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s="6">
        <f t="shared" si="315"/>
        <v>42510.605567129627</v>
      </c>
      <c r="L4081" s="6">
        <f t="shared" si="316"/>
        <v>42540.605567129627</v>
      </c>
      <c r="M4081" s="15">
        <f t="shared" si="317"/>
        <v>2016</v>
      </c>
      <c r="N4081" t="b">
        <v>0</v>
      </c>
      <c r="O4081">
        <v>1</v>
      </c>
      <c r="P4081" t="b">
        <v>0</v>
      </c>
      <c r="Q4081" s="8">
        <f t="shared" si="318"/>
        <v>1.6666666666666668E-3</v>
      </c>
      <c r="R4081" s="10">
        <f t="shared" si="319"/>
        <v>5</v>
      </c>
      <c r="S4081" t="s">
        <v>8271</v>
      </c>
      <c r="T4081" t="s">
        <v>8318</v>
      </c>
      <c r="U4081" t="s">
        <v>8319</v>
      </c>
    </row>
    <row r="4082" spans="1:21" ht="43.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s="6">
        <f t="shared" si="315"/>
        <v>42511.364768518521</v>
      </c>
      <c r="L4082" s="6">
        <f t="shared" si="316"/>
        <v>42535.454166666663</v>
      </c>
      <c r="M4082" s="15">
        <f t="shared" si="317"/>
        <v>2016</v>
      </c>
      <c r="N4082" t="b">
        <v>0</v>
      </c>
      <c r="O4082">
        <v>0</v>
      </c>
      <c r="P4082" t="b">
        <v>0</v>
      </c>
      <c r="Q4082" s="8">
        <f t="shared" si="318"/>
        <v>0</v>
      </c>
      <c r="R4082" s="10">
        <f t="shared" si="319"/>
        <v>0</v>
      </c>
      <c r="S4082" t="s">
        <v>8271</v>
      </c>
      <c r="T4082" t="s">
        <v>8318</v>
      </c>
      <c r="U4082" t="s">
        <v>8319</v>
      </c>
    </row>
    <row r="4083" spans="1:21" ht="43.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s="6">
        <f t="shared" si="315"/>
        <v>42041.247974537029</v>
      </c>
      <c r="L4083" s="6">
        <f t="shared" si="316"/>
        <v>42071.206307870372</v>
      </c>
      <c r="M4083" s="15">
        <f t="shared" si="317"/>
        <v>2015</v>
      </c>
      <c r="N4083" t="b">
        <v>0</v>
      </c>
      <c r="O4083">
        <v>12</v>
      </c>
      <c r="P4083" t="b">
        <v>0</v>
      </c>
      <c r="Q4083" s="8">
        <f t="shared" si="318"/>
        <v>0.15737410071942445</v>
      </c>
      <c r="R4083" s="10">
        <f t="shared" si="319"/>
        <v>29.166666666666668</v>
      </c>
      <c r="S4083" t="s">
        <v>8271</v>
      </c>
      <c r="T4083" t="s">
        <v>8318</v>
      </c>
      <c r="U4083" t="s">
        <v>8319</v>
      </c>
    </row>
    <row r="4084" spans="1:21" ht="43.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s="6">
        <f t="shared" si="315"/>
        <v>42306.855937499997</v>
      </c>
      <c r="L4084" s="6">
        <f t="shared" si="316"/>
        <v>42322.624999999993</v>
      </c>
      <c r="M4084" s="15">
        <f t="shared" si="317"/>
        <v>2015</v>
      </c>
      <c r="N4084" t="b">
        <v>0</v>
      </c>
      <c r="O4084">
        <v>2</v>
      </c>
      <c r="P4084" t="b">
        <v>0</v>
      </c>
      <c r="Q4084" s="8">
        <f t="shared" si="318"/>
        <v>0.02</v>
      </c>
      <c r="R4084" s="10">
        <f t="shared" si="319"/>
        <v>1.5</v>
      </c>
      <c r="S4084" t="s">
        <v>8271</v>
      </c>
      <c r="T4084" t="s">
        <v>8318</v>
      </c>
      <c r="U4084" t="s">
        <v>8319</v>
      </c>
    </row>
    <row r="4085" spans="1:21" ht="43.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s="6">
        <f t="shared" si="315"/>
        <v>42353.428425925922</v>
      </c>
      <c r="L4085" s="6">
        <f t="shared" si="316"/>
        <v>42383.428425925922</v>
      </c>
      <c r="M4085" s="15">
        <f t="shared" si="317"/>
        <v>2015</v>
      </c>
      <c r="N4085" t="b">
        <v>0</v>
      </c>
      <c r="O4085">
        <v>6</v>
      </c>
      <c r="P4085" t="b">
        <v>0</v>
      </c>
      <c r="Q4085" s="8">
        <f t="shared" si="318"/>
        <v>0.21685714285714286</v>
      </c>
      <c r="R4085" s="10">
        <f t="shared" si="319"/>
        <v>126.5</v>
      </c>
      <c r="S4085" t="s">
        <v>8271</v>
      </c>
      <c r="T4085" t="s">
        <v>8318</v>
      </c>
      <c r="U4085" t="s">
        <v>8319</v>
      </c>
    </row>
    <row r="4086" spans="1:21" ht="58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s="6">
        <f t="shared" si="315"/>
        <v>42622.103078703702</v>
      </c>
      <c r="L4086" s="6">
        <f t="shared" si="316"/>
        <v>42652.103078703702</v>
      </c>
      <c r="M4086" s="15">
        <f t="shared" si="317"/>
        <v>2016</v>
      </c>
      <c r="N4086" t="b">
        <v>0</v>
      </c>
      <c r="O4086">
        <v>1</v>
      </c>
      <c r="P4086" t="b">
        <v>0</v>
      </c>
      <c r="Q4086" s="8">
        <f t="shared" si="318"/>
        <v>3.3333333333333335E-3</v>
      </c>
      <c r="R4086" s="10">
        <f t="shared" si="319"/>
        <v>10</v>
      </c>
      <c r="S4086" t="s">
        <v>8271</v>
      </c>
      <c r="T4086" t="s">
        <v>8318</v>
      </c>
      <c r="U4086" t="s">
        <v>8319</v>
      </c>
    </row>
    <row r="4087" spans="1:21" ht="43.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s="6">
        <f t="shared" si="315"/>
        <v>42058.270543981482</v>
      </c>
      <c r="L4087" s="6">
        <f t="shared" si="316"/>
        <v>42086.832638888889</v>
      </c>
      <c r="M4087" s="15">
        <f t="shared" si="317"/>
        <v>2015</v>
      </c>
      <c r="N4087" t="b">
        <v>0</v>
      </c>
      <c r="O4087">
        <v>1</v>
      </c>
      <c r="P4087" t="b">
        <v>0</v>
      </c>
      <c r="Q4087" s="8">
        <f t="shared" si="318"/>
        <v>2.8571428571428571E-3</v>
      </c>
      <c r="R4087" s="10">
        <f t="shared" si="319"/>
        <v>10</v>
      </c>
      <c r="S4087" t="s">
        <v>8271</v>
      </c>
      <c r="T4087" t="s">
        <v>8318</v>
      </c>
      <c r="U4087" t="s">
        <v>8319</v>
      </c>
    </row>
    <row r="4088" spans="1:21" ht="43.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s="6">
        <f t="shared" si="315"/>
        <v>42304.607627314814</v>
      </c>
      <c r="L4088" s="6">
        <f t="shared" si="316"/>
        <v>42328.833333333336</v>
      </c>
      <c r="M4088" s="15">
        <f t="shared" si="317"/>
        <v>2015</v>
      </c>
      <c r="N4088" t="b">
        <v>0</v>
      </c>
      <c r="O4088">
        <v>5</v>
      </c>
      <c r="P4088" t="b">
        <v>0</v>
      </c>
      <c r="Q4088" s="8">
        <f t="shared" si="318"/>
        <v>4.7E-2</v>
      </c>
      <c r="R4088" s="10">
        <f t="shared" si="319"/>
        <v>9.4</v>
      </c>
      <c r="S4088" t="s">
        <v>8271</v>
      </c>
      <c r="T4088" t="s">
        <v>8318</v>
      </c>
      <c r="U4088" t="s">
        <v>8319</v>
      </c>
    </row>
    <row r="4089" spans="1:21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s="6">
        <f t="shared" si="315"/>
        <v>42538.40956018518</v>
      </c>
      <c r="L4089" s="6">
        <f t="shared" si="316"/>
        <v>42568.40956018518</v>
      </c>
      <c r="M4089" s="15">
        <f t="shared" si="317"/>
        <v>2016</v>
      </c>
      <c r="N4089" t="b">
        <v>0</v>
      </c>
      <c r="O4089">
        <v>0</v>
      </c>
      <c r="P4089" t="b">
        <v>0</v>
      </c>
      <c r="Q4089" s="8">
        <f t="shared" si="318"/>
        <v>0</v>
      </c>
      <c r="R4089" s="10">
        <f t="shared" si="319"/>
        <v>0</v>
      </c>
      <c r="S4089" t="s">
        <v>8271</v>
      </c>
      <c r="T4089" t="s">
        <v>8318</v>
      </c>
      <c r="U4089" t="s">
        <v>8319</v>
      </c>
    </row>
    <row r="4090" spans="1:21" ht="43.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s="6">
        <f t="shared" si="315"/>
        <v>41990.27921296296</v>
      </c>
      <c r="L4090" s="6">
        <f t="shared" si="316"/>
        <v>42020.101388888885</v>
      </c>
      <c r="M4090" s="15">
        <f t="shared" si="317"/>
        <v>2014</v>
      </c>
      <c r="N4090" t="b">
        <v>0</v>
      </c>
      <c r="O4090">
        <v>3</v>
      </c>
      <c r="P4090" t="b">
        <v>0</v>
      </c>
      <c r="Q4090" s="8">
        <f t="shared" si="318"/>
        <v>0.108</v>
      </c>
      <c r="R4090" s="10">
        <f t="shared" si="319"/>
        <v>72</v>
      </c>
      <c r="S4090" t="s">
        <v>8271</v>
      </c>
      <c r="T4090" t="s">
        <v>8318</v>
      </c>
      <c r="U4090" t="s">
        <v>8319</v>
      </c>
    </row>
    <row r="4091" spans="1:21" ht="58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s="6">
        <f t="shared" si="315"/>
        <v>42122.399166666662</v>
      </c>
      <c r="L4091" s="6">
        <f t="shared" si="316"/>
        <v>42155.399305555555</v>
      </c>
      <c r="M4091" s="15">
        <f t="shared" si="317"/>
        <v>2015</v>
      </c>
      <c r="N4091" t="b">
        <v>0</v>
      </c>
      <c r="O4091">
        <v>8</v>
      </c>
      <c r="P4091" t="b">
        <v>0</v>
      </c>
      <c r="Q4091" s="8">
        <f t="shared" si="318"/>
        <v>4.8000000000000001E-2</v>
      </c>
      <c r="R4091" s="10">
        <f t="shared" si="319"/>
        <v>30</v>
      </c>
      <c r="S4091" t="s">
        <v>8271</v>
      </c>
      <c r="T4091" t="s">
        <v>8318</v>
      </c>
      <c r="U4091" t="s">
        <v>8319</v>
      </c>
    </row>
    <row r="4092" spans="1:21" ht="43.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s="6">
        <f t="shared" si="315"/>
        <v>42209.339548611104</v>
      </c>
      <c r="L4092" s="6">
        <f t="shared" si="316"/>
        <v>42223.291666666664</v>
      </c>
      <c r="M4092" s="15">
        <f t="shared" si="317"/>
        <v>2015</v>
      </c>
      <c r="N4092" t="b">
        <v>0</v>
      </c>
      <c r="O4092">
        <v>3</v>
      </c>
      <c r="P4092" t="b">
        <v>0</v>
      </c>
      <c r="Q4092" s="8">
        <f t="shared" si="318"/>
        <v>3.2000000000000001E-2</v>
      </c>
      <c r="R4092" s="10">
        <f t="shared" si="319"/>
        <v>10.666666666666666</v>
      </c>
      <c r="S4092" t="s">
        <v>8271</v>
      </c>
      <c r="T4092" t="s">
        <v>8318</v>
      </c>
      <c r="U4092" t="s">
        <v>8319</v>
      </c>
    </row>
    <row r="4093" spans="1:21" ht="43.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s="6">
        <f t="shared" si="315"/>
        <v>41990.173043981478</v>
      </c>
      <c r="L4093" s="6">
        <f t="shared" si="316"/>
        <v>42020.173043981478</v>
      </c>
      <c r="M4093" s="15">
        <f t="shared" si="317"/>
        <v>2014</v>
      </c>
      <c r="N4093" t="b">
        <v>0</v>
      </c>
      <c r="O4093">
        <v>8</v>
      </c>
      <c r="P4093" t="b">
        <v>0</v>
      </c>
      <c r="Q4093" s="8">
        <f t="shared" si="318"/>
        <v>0.1275</v>
      </c>
      <c r="R4093" s="10">
        <f t="shared" si="319"/>
        <v>25.5</v>
      </c>
      <c r="S4093" t="s">
        <v>8271</v>
      </c>
      <c r="T4093" t="s">
        <v>8318</v>
      </c>
      <c r="U4093" t="s">
        <v>8319</v>
      </c>
    </row>
    <row r="4094" spans="1:21" ht="43.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s="6">
        <f t="shared" si="315"/>
        <v>42038.861655092587</v>
      </c>
      <c r="L4094" s="6">
        <f t="shared" si="316"/>
        <v>42098.819988425923</v>
      </c>
      <c r="M4094" s="15">
        <f t="shared" si="317"/>
        <v>2015</v>
      </c>
      <c r="N4094" t="b">
        <v>0</v>
      </c>
      <c r="O4094">
        <v>1</v>
      </c>
      <c r="P4094" t="b">
        <v>0</v>
      </c>
      <c r="Q4094" s="8">
        <f t="shared" si="318"/>
        <v>1.8181818181818181E-4</v>
      </c>
      <c r="R4094" s="10">
        <f t="shared" si="319"/>
        <v>20</v>
      </c>
      <c r="S4094" t="s">
        <v>8271</v>
      </c>
      <c r="T4094" t="s">
        <v>8318</v>
      </c>
      <c r="U4094" t="s">
        <v>8319</v>
      </c>
    </row>
    <row r="4095" spans="1:21" ht="43.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s="6">
        <f t="shared" si="315"/>
        <v>42178.482557870368</v>
      </c>
      <c r="L4095" s="6">
        <f t="shared" si="316"/>
        <v>42238.482557870368</v>
      </c>
      <c r="M4095" s="15">
        <f t="shared" si="317"/>
        <v>2015</v>
      </c>
      <c r="N4095" t="b">
        <v>0</v>
      </c>
      <c r="O4095">
        <v>4</v>
      </c>
      <c r="P4095" t="b">
        <v>0</v>
      </c>
      <c r="Q4095" s="8">
        <f t="shared" si="318"/>
        <v>2.4E-2</v>
      </c>
      <c r="R4095" s="10">
        <f t="shared" si="319"/>
        <v>15</v>
      </c>
      <c r="S4095" t="s">
        <v>8271</v>
      </c>
      <c r="T4095" t="s">
        <v>8318</v>
      </c>
      <c r="U4095" t="s">
        <v>8319</v>
      </c>
    </row>
    <row r="4096" spans="1:21" ht="43.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s="6">
        <f t="shared" si="315"/>
        <v>41889.753472222219</v>
      </c>
      <c r="L4096" s="6">
        <f t="shared" si="316"/>
        <v>41933.874305555553</v>
      </c>
      <c r="M4096" s="15">
        <f t="shared" si="317"/>
        <v>2014</v>
      </c>
      <c r="N4096" t="b">
        <v>0</v>
      </c>
      <c r="O4096">
        <v>8</v>
      </c>
      <c r="P4096" t="b">
        <v>0</v>
      </c>
      <c r="Q4096" s="8">
        <f t="shared" si="318"/>
        <v>0.36499999999999999</v>
      </c>
      <c r="R4096" s="10">
        <f t="shared" si="319"/>
        <v>91.25</v>
      </c>
      <c r="S4096" t="s">
        <v>8271</v>
      </c>
      <c r="T4096" t="s">
        <v>8318</v>
      </c>
      <c r="U4096" t="s">
        <v>8319</v>
      </c>
    </row>
    <row r="4097" spans="1:21" ht="43.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s="6">
        <f t="shared" si="315"/>
        <v>42692.698495370372</v>
      </c>
      <c r="L4097" s="6">
        <f t="shared" si="316"/>
        <v>42722.698495370372</v>
      </c>
      <c r="M4097" s="15">
        <f t="shared" si="317"/>
        <v>2016</v>
      </c>
      <c r="N4097" t="b">
        <v>0</v>
      </c>
      <c r="O4097">
        <v>1</v>
      </c>
      <c r="P4097" t="b">
        <v>0</v>
      </c>
      <c r="Q4097" s="8">
        <f t="shared" si="318"/>
        <v>2.6666666666666668E-2</v>
      </c>
      <c r="R4097" s="10">
        <f t="shared" si="319"/>
        <v>800</v>
      </c>
      <c r="S4097" t="s">
        <v>8271</v>
      </c>
      <c r="T4097" t="s">
        <v>8318</v>
      </c>
      <c r="U4097" t="s">
        <v>8319</v>
      </c>
    </row>
    <row r="4098" spans="1:21" ht="43.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s="6">
        <f t="shared" si="315"/>
        <v>42750.196979166663</v>
      </c>
      <c r="L4098" s="6">
        <f t="shared" si="316"/>
        <v>42794.035416666666</v>
      </c>
      <c r="M4098" s="15">
        <f t="shared" si="317"/>
        <v>2017</v>
      </c>
      <c r="N4098" t="b">
        <v>0</v>
      </c>
      <c r="O4098">
        <v>5</v>
      </c>
      <c r="P4098" t="b">
        <v>0</v>
      </c>
      <c r="Q4098" s="8">
        <f t="shared" si="318"/>
        <v>0.11428571428571428</v>
      </c>
      <c r="R4098" s="10">
        <f t="shared" si="319"/>
        <v>80</v>
      </c>
      <c r="S4098" t="s">
        <v>8271</v>
      </c>
      <c r="T4098" t="s">
        <v>8318</v>
      </c>
      <c r="U4098" t="s">
        <v>8319</v>
      </c>
    </row>
    <row r="4099" spans="1:21" ht="43.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s="6">
        <f t="shared" ref="K4099:K4115" si="320">(J4099/86400)+25569+(-8/24)</f>
        <v>42344.491168981483</v>
      </c>
      <c r="L4099" s="6">
        <f t="shared" ref="L4099:L4115" si="321">(I4099/86400)+25569+(-8/24)</f>
        <v>42400.663194444445</v>
      </c>
      <c r="M4099" s="15">
        <f t="shared" ref="M4099:M4115" si="322">YEAR(K4099)</f>
        <v>2015</v>
      </c>
      <c r="N4099" t="b">
        <v>0</v>
      </c>
      <c r="O4099">
        <v>0</v>
      </c>
      <c r="P4099" t="b">
        <v>0</v>
      </c>
      <c r="Q4099" s="8">
        <f t="shared" ref="Q4099:Q4115" si="323">E4099/D4099</f>
        <v>0</v>
      </c>
      <c r="R4099" s="10">
        <f t="shared" ref="R4099:R4115" si="324">IFERROR(E4099/O4099,0)</f>
        <v>0</v>
      </c>
      <c r="S4099" t="s">
        <v>8271</v>
      </c>
      <c r="T4099" t="s">
        <v>8318</v>
      </c>
      <c r="U4099" t="s">
        <v>8319</v>
      </c>
    </row>
    <row r="4100" spans="1:21" ht="43.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s="6">
        <f t="shared" si="320"/>
        <v>42495.38885416666</v>
      </c>
      <c r="L4100" s="6">
        <f t="shared" si="321"/>
        <v>42525.38885416666</v>
      </c>
      <c r="M4100" s="15">
        <f t="shared" si="322"/>
        <v>2016</v>
      </c>
      <c r="N4100" t="b">
        <v>0</v>
      </c>
      <c r="O4100">
        <v>0</v>
      </c>
      <c r="P4100" t="b">
        <v>0</v>
      </c>
      <c r="Q4100" s="8">
        <f t="shared" si="323"/>
        <v>0</v>
      </c>
      <c r="R4100" s="10">
        <f t="shared" si="324"/>
        <v>0</v>
      </c>
      <c r="S4100" t="s">
        <v>8271</v>
      </c>
      <c r="T4100" t="s">
        <v>8318</v>
      </c>
      <c r="U4100" t="s">
        <v>8319</v>
      </c>
    </row>
    <row r="4101" spans="1:21" ht="58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s="6">
        <f t="shared" si="320"/>
        <v>42570.517048611109</v>
      </c>
      <c r="L4101" s="6">
        <f t="shared" si="321"/>
        <v>42615.517048611109</v>
      </c>
      <c r="M4101" s="15">
        <f t="shared" si="322"/>
        <v>2016</v>
      </c>
      <c r="N4101" t="b">
        <v>0</v>
      </c>
      <c r="O4101">
        <v>1</v>
      </c>
      <c r="P4101" t="b">
        <v>0</v>
      </c>
      <c r="Q4101" s="8">
        <f t="shared" si="323"/>
        <v>1.1111111111111112E-2</v>
      </c>
      <c r="R4101" s="10">
        <f t="shared" si="324"/>
        <v>50</v>
      </c>
      <c r="S4101" t="s">
        <v>8271</v>
      </c>
      <c r="T4101" t="s">
        <v>8318</v>
      </c>
      <c r="U4101" t="s">
        <v>8319</v>
      </c>
    </row>
    <row r="4102" spans="1:21" ht="43.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s="6">
        <f t="shared" si="320"/>
        <v>41926.791550925926</v>
      </c>
      <c r="L4102" s="6">
        <f t="shared" si="321"/>
        <v>41936.791550925926</v>
      </c>
      <c r="M4102" s="15">
        <f t="shared" si="322"/>
        <v>2014</v>
      </c>
      <c r="N4102" t="b">
        <v>0</v>
      </c>
      <c r="O4102">
        <v>0</v>
      </c>
      <c r="P4102" t="b">
        <v>0</v>
      </c>
      <c r="Q4102" s="8">
        <f t="shared" si="323"/>
        <v>0</v>
      </c>
      <c r="R4102" s="10">
        <f t="shared" si="324"/>
        <v>0</v>
      </c>
      <c r="S4102" t="s">
        <v>8271</v>
      </c>
      <c r="T4102" t="s">
        <v>8318</v>
      </c>
      <c r="U4102" t="s">
        <v>8319</v>
      </c>
    </row>
    <row r="4103" spans="1:21" ht="43.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s="6">
        <f t="shared" si="320"/>
        <v>42730.570393518516</v>
      </c>
      <c r="L4103" s="6">
        <f t="shared" si="321"/>
        <v>42760.570393518516</v>
      </c>
      <c r="M4103" s="15">
        <f t="shared" si="322"/>
        <v>2016</v>
      </c>
      <c r="N4103" t="b">
        <v>0</v>
      </c>
      <c r="O4103">
        <v>0</v>
      </c>
      <c r="P4103" t="b">
        <v>0</v>
      </c>
      <c r="Q4103" s="8">
        <f t="shared" si="323"/>
        <v>0</v>
      </c>
      <c r="R4103" s="10">
        <f t="shared" si="324"/>
        <v>0</v>
      </c>
      <c r="S4103" t="s">
        <v>8271</v>
      </c>
      <c r="T4103" t="s">
        <v>8318</v>
      </c>
      <c r="U4103" t="s">
        <v>8319</v>
      </c>
    </row>
    <row r="4104" spans="1:21" ht="43.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s="6">
        <f t="shared" si="320"/>
        <v>42475.514733796292</v>
      </c>
      <c r="L4104" s="6">
        <f t="shared" si="321"/>
        <v>42505.514733796292</v>
      </c>
      <c r="M4104" s="15">
        <f t="shared" si="322"/>
        <v>2016</v>
      </c>
      <c r="N4104" t="b">
        <v>0</v>
      </c>
      <c r="O4104">
        <v>6</v>
      </c>
      <c r="P4104" t="b">
        <v>0</v>
      </c>
      <c r="Q4104" s="8">
        <f t="shared" si="323"/>
        <v>0.27400000000000002</v>
      </c>
      <c r="R4104" s="10">
        <f t="shared" si="324"/>
        <v>22.833333333333332</v>
      </c>
      <c r="S4104" t="s">
        <v>8271</v>
      </c>
      <c r="T4104" t="s">
        <v>8318</v>
      </c>
      <c r="U4104" t="s">
        <v>8319</v>
      </c>
    </row>
    <row r="4105" spans="1:21" ht="43.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s="6">
        <f t="shared" si="320"/>
        <v>42188.499606481484</v>
      </c>
      <c r="L4105" s="6">
        <f t="shared" si="321"/>
        <v>42242.438888888886</v>
      </c>
      <c r="M4105" s="15">
        <f t="shared" si="322"/>
        <v>2015</v>
      </c>
      <c r="N4105" t="b">
        <v>0</v>
      </c>
      <c r="O4105">
        <v>6</v>
      </c>
      <c r="P4105" t="b">
        <v>0</v>
      </c>
      <c r="Q4105" s="8">
        <f t="shared" si="323"/>
        <v>0.1</v>
      </c>
      <c r="R4105" s="10">
        <f t="shared" si="324"/>
        <v>16.666666666666668</v>
      </c>
      <c r="S4105" t="s">
        <v>8271</v>
      </c>
      <c r="T4105" t="s">
        <v>8318</v>
      </c>
      <c r="U4105" t="s">
        <v>8319</v>
      </c>
    </row>
    <row r="4106" spans="1:21" ht="43.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s="6">
        <f t="shared" si="320"/>
        <v>42639.944837962961</v>
      </c>
      <c r="L4106" s="6">
        <f t="shared" si="321"/>
        <v>42669.944837962961</v>
      </c>
      <c r="M4106" s="15">
        <f t="shared" si="322"/>
        <v>2016</v>
      </c>
      <c r="N4106" t="b">
        <v>0</v>
      </c>
      <c r="O4106">
        <v>14</v>
      </c>
      <c r="P4106" t="b">
        <v>0</v>
      </c>
      <c r="Q4106" s="8">
        <f t="shared" si="323"/>
        <v>0.21366666666666667</v>
      </c>
      <c r="R4106" s="10">
        <f t="shared" si="324"/>
        <v>45.785714285714285</v>
      </c>
      <c r="S4106" t="s">
        <v>8271</v>
      </c>
      <c r="T4106" t="s">
        <v>8318</v>
      </c>
      <c r="U4106" t="s">
        <v>8319</v>
      </c>
    </row>
    <row r="4107" spans="1:21" ht="58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s="6">
        <f t="shared" si="320"/>
        <v>42696.677187499998</v>
      </c>
      <c r="L4107" s="6">
        <f t="shared" si="321"/>
        <v>42729.677187499998</v>
      </c>
      <c r="M4107" s="15">
        <f t="shared" si="322"/>
        <v>2016</v>
      </c>
      <c r="N4107" t="b">
        <v>0</v>
      </c>
      <c r="O4107">
        <v>6</v>
      </c>
      <c r="P4107" t="b">
        <v>0</v>
      </c>
      <c r="Q4107" s="8">
        <f t="shared" si="323"/>
        <v>6.9696969696969702E-2</v>
      </c>
      <c r="R4107" s="10">
        <f t="shared" si="324"/>
        <v>383.33333333333331</v>
      </c>
      <c r="S4107" t="s">
        <v>8271</v>
      </c>
      <c r="T4107" t="s">
        <v>8318</v>
      </c>
      <c r="U4107" t="s">
        <v>8319</v>
      </c>
    </row>
    <row r="4108" spans="1:21" ht="43.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s="6">
        <f t="shared" si="320"/>
        <v>42052.716041666667</v>
      </c>
      <c r="L4108" s="6">
        <f t="shared" si="321"/>
        <v>42095.708333333336</v>
      </c>
      <c r="M4108" s="15">
        <f t="shared" si="322"/>
        <v>2015</v>
      </c>
      <c r="N4108" t="b">
        <v>0</v>
      </c>
      <c r="O4108">
        <v>33</v>
      </c>
      <c r="P4108" t="b">
        <v>0</v>
      </c>
      <c r="Q4108" s="8">
        <f t="shared" si="323"/>
        <v>0.70599999999999996</v>
      </c>
      <c r="R4108" s="10">
        <f t="shared" si="324"/>
        <v>106.96969696969697</v>
      </c>
      <c r="S4108" t="s">
        <v>8271</v>
      </c>
      <c r="T4108" t="s">
        <v>8318</v>
      </c>
      <c r="U4108" t="s">
        <v>8319</v>
      </c>
    </row>
    <row r="4109" spans="1:21" ht="43.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s="6">
        <f t="shared" si="320"/>
        <v>41883.583344907405</v>
      </c>
      <c r="L4109" s="6">
        <f t="shared" si="321"/>
        <v>41906.583344907405</v>
      </c>
      <c r="M4109" s="15">
        <f t="shared" si="322"/>
        <v>2014</v>
      </c>
      <c r="N4109" t="b">
        <v>0</v>
      </c>
      <c r="O4109">
        <v>4</v>
      </c>
      <c r="P4109" t="b">
        <v>0</v>
      </c>
      <c r="Q4109" s="8">
        <f t="shared" si="323"/>
        <v>2.0500000000000001E-2</v>
      </c>
      <c r="R4109" s="10">
        <f t="shared" si="324"/>
        <v>10.25</v>
      </c>
      <c r="S4109" t="s">
        <v>8271</v>
      </c>
      <c r="T4109" t="s">
        <v>8318</v>
      </c>
      <c r="U4109" t="s">
        <v>8319</v>
      </c>
    </row>
    <row r="4110" spans="1:21" ht="43.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s="6">
        <f t="shared" si="320"/>
        <v>42766.698344907403</v>
      </c>
      <c r="L4110" s="6">
        <f t="shared" si="321"/>
        <v>42796.874999999993</v>
      </c>
      <c r="M4110" s="15">
        <f t="shared" si="322"/>
        <v>2017</v>
      </c>
      <c r="N4110" t="b">
        <v>0</v>
      </c>
      <c r="O4110">
        <v>1</v>
      </c>
      <c r="P4110" t="b">
        <v>0</v>
      </c>
      <c r="Q4110" s="8">
        <f t="shared" si="323"/>
        <v>1.9666666666666666E-2</v>
      </c>
      <c r="R4110" s="10">
        <f t="shared" si="324"/>
        <v>59</v>
      </c>
      <c r="S4110" t="s">
        <v>8271</v>
      </c>
      <c r="T4110" t="s">
        <v>8318</v>
      </c>
      <c r="U4110" t="s">
        <v>8319</v>
      </c>
    </row>
    <row r="4111" spans="1:21" ht="43.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s="6">
        <f t="shared" si="320"/>
        <v>42307.206064814811</v>
      </c>
      <c r="L4111" s="6">
        <f t="shared" si="321"/>
        <v>42337.247731481482</v>
      </c>
      <c r="M4111" s="15">
        <f t="shared" si="322"/>
        <v>2015</v>
      </c>
      <c r="N4111" t="b">
        <v>0</v>
      </c>
      <c r="O4111">
        <v>0</v>
      </c>
      <c r="P4111" t="b">
        <v>0</v>
      </c>
      <c r="Q4111" s="8">
        <f t="shared" si="323"/>
        <v>0</v>
      </c>
      <c r="R4111" s="10">
        <f t="shared" si="324"/>
        <v>0</v>
      </c>
      <c r="S4111" t="s">
        <v>8271</v>
      </c>
      <c r="T4111" t="s">
        <v>8318</v>
      </c>
      <c r="U4111" t="s">
        <v>8319</v>
      </c>
    </row>
    <row r="4112" spans="1:21" ht="43.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s="6">
        <f t="shared" si="320"/>
        <v>42512.293414351851</v>
      </c>
      <c r="L4112" s="6">
        <f t="shared" si="321"/>
        <v>42572.293414351851</v>
      </c>
      <c r="M4112" s="15">
        <f t="shared" si="322"/>
        <v>2016</v>
      </c>
      <c r="N4112" t="b">
        <v>0</v>
      </c>
      <c r="O4112">
        <v>6</v>
      </c>
      <c r="P4112" t="b">
        <v>0</v>
      </c>
      <c r="Q4112" s="8">
        <f t="shared" si="323"/>
        <v>0.28666666666666668</v>
      </c>
      <c r="R4112" s="10">
        <f t="shared" si="324"/>
        <v>14.333333333333334</v>
      </c>
      <c r="S4112" t="s">
        <v>8271</v>
      </c>
      <c r="T4112" t="s">
        <v>8318</v>
      </c>
      <c r="U4112" t="s">
        <v>8319</v>
      </c>
    </row>
    <row r="4113" spans="1:21" ht="43.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s="6">
        <f t="shared" si="320"/>
        <v>42028.802546296291</v>
      </c>
      <c r="L4113" s="6">
        <f t="shared" si="321"/>
        <v>42058.802546296291</v>
      </c>
      <c r="M4113" s="15">
        <f t="shared" si="322"/>
        <v>2015</v>
      </c>
      <c r="N4113" t="b">
        <v>0</v>
      </c>
      <c r="O4113">
        <v>6</v>
      </c>
      <c r="P4113" t="b">
        <v>0</v>
      </c>
      <c r="Q4113" s="8">
        <f t="shared" si="323"/>
        <v>3.1333333333333331E-2</v>
      </c>
      <c r="R4113" s="10">
        <f t="shared" si="324"/>
        <v>15.666666666666666</v>
      </c>
      <c r="S4113" t="s">
        <v>8271</v>
      </c>
      <c r="T4113" t="s">
        <v>8318</v>
      </c>
      <c r="U4113" t="s">
        <v>8319</v>
      </c>
    </row>
    <row r="4114" spans="1:21" ht="43.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s="6">
        <f t="shared" si="320"/>
        <v>42400.613263888888</v>
      </c>
      <c r="L4114" s="6">
        <f t="shared" si="321"/>
        <v>42427.666666666664</v>
      </c>
      <c r="M4114" s="15">
        <f t="shared" si="322"/>
        <v>2016</v>
      </c>
      <c r="N4114" t="b">
        <v>0</v>
      </c>
      <c r="O4114">
        <v>1</v>
      </c>
      <c r="P4114" t="b">
        <v>0</v>
      </c>
      <c r="Q4114" s="8">
        <f t="shared" si="323"/>
        <v>4.0000000000000002E-4</v>
      </c>
      <c r="R4114" s="10">
        <f t="shared" si="324"/>
        <v>1</v>
      </c>
      <c r="S4114" t="s">
        <v>8271</v>
      </c>
      <c r="T4114" t="s">
        <v>8318</v>
      </c>
      <c r="U4114" t="s">
        <v>8319</v>
      </c>
    </row>
    <row r="4115" spans="1:21" ht="43.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s="6">
        <f t="shared" si="320"/>
        <v>42358.239849537036</v>
      </c>
      <c r="L4115" s="6">
        <f t="shared" si="321"/>
        <v>42376.94027777778</v>
      </c>
      <c r="M4115" s="15">
        <f t="shared" si="322"/>
        <v>2015</v>
      </c>
      <c r="N4115" t="b">
        <v>0</v>
      </c>
      <c r="O4115">
        <v>3</v>
      </c>
      <c r="P4115" t="b">
        <v>0</v>
      </c>
      <c r="Q4115" s="8">
        <f t="shared" si="323"/>
        <v>2E-3</v>
      </c>
      <c r="R4115" s="10">
        <f t="shared" si="324"/>
        <v>1</v>
      </c>
      <c r="S4115" t="s">
        <v>8271</v>
      </c>
      <c r="T4115" t="s">
        <v>8318</v>
      </c>
      <c r="U4115" t="s">
        <v>8319</v>
      </c>
    </row>
  </sheetData>
  <autoFilter ref="D1:F4115" xr:uid="{D3C57C86-E8ED-4FB4-A907-0AD24A7CE83B}"/>
  <phoneticPr fontId="3" type="noConversion"/>
  <conditionalFormatting sqref="F1:F1048576">
    <cfRule type="cellIs" dxfId="3" priority="3" operator="equal">
      <formula>"canceled"</formula>
    </cfRule>
    <cfRule type="cellIs" dxfId="2" priority="4" operator="equal">
      <formula>"live"</formula>
    </cfRule>
    <cfRule type="cellIs" dxfId="1" priority="5" operator="equal">
      <formula>"failed"</formula>
    </cfRule>
    <cfRule type="cellIs" dxfId="0" priority="6" operator="equal">
      <formula>"successful"</formula>
    </cfRule>
  </conditionalFormatting>
  <conditionalFormatting sqref="Q1:Q1048576">
    <cfRule type="colorScale" priority="1">
      <colorScale>
        <cfvo type="num" val="0"/>
        <cfvo type="num" val="1"/>
        <cfvo type="num" val="2"/>
        <color rgb="FFC00000"/>
        <color rgb="FF92D050"/>
        <color rgb="FF00B0F0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21D32-370D-4956-B4CE-B3568D7C4E7D}">
  <dimension ref="B1:G14"/>
  <sheetViews>
    <sheetView topLeftCell="B1" workbookViewId="0">
      <selection activeCell="C21" sqref="C21"/>
    </sheetView>
  </sheetViews>
  <sheetFormatPr defaultRowHeight="14.5"/>
  <cols>
    <col min="2" max="2" width="12.90625" bestFit="1" customWidth="1"/>
    <col min="3" max="3" width="15.26953125" bestFit="1" customWidth="1"/>
    <col min="4" max="4" width="5.453125" bestFit="1" customWidth="1"/>
    <col min="5" max="5" width="8.08984375" bestFit="1" customWidth="1"/>
    <col min="6" max="6" width="3.6328125" bestFit="1" customWidth="1"/>
    <col min="7" max="7" width="10.7265625" bestFit="1" customWidth="1"/>
  </cols>
  <sheetData>
    <row r="1" spans="2:7">
      <c r="B1" s="11" t="s">
        <v>8223</v>
      </c>
      <c r="C1" t="s">
        <v>8365</v>
      </c>
    </row>
    <row r="3" spans="2:7">
      <c r="B3" s="11" t="s">
        <v>8363</v>
      </c>
      <c r="C3" s="11" t="s">
        <v>8364</v>
      </c>
    </row>
    <row r="4" spans="2:7">
      <c r="B4" s="11" t="s">
        <v>8361</v>
      </c>
      <c r="C4" t="s">
        <v>8219</v>
      </c>
      <c r="D4" t="s">
        <v>8221</v>
      </c>
      <c r="E4" t="s">
        <v>8220</v>
      </c>
      <c r="F4" t="s">
        <v>8222</v>
      </c>
      <c r="G4" t="s">
        <v>8362</v>
      </c>
    </row>
    <row r="5" spans="2:7">
      <c r="B5" s="12" t="s">
        <v>8311</v>
      </c>
      <c r="C5" s="13">
        <v>300</v>
      </c>
      <c r="D5" s="13">
        <v>180</v>
      </c>
      <c r="E5" s="13">
        <v>40</v>
      </c>
      <c r="F5" s="13"/>
      <c r="G5" s="13">
        <v>520</v>
      </c>
    </row>
    <row r="6" spans="2:7">
      <c r="B6" s="12" t="s">
        <v>8337</v>
      </c>
      <c r="C6" s="13">
        <v>34</v>
      </c>
      <c r="D6" s="13">
        <v>140</v>
      </c>
      <c r="E6" s="13">
        <v>20</v>
      </c>
      <c r="F6" s="13">
        <v>6</v>
      </c>
      <c r="G6" s="13">
        <v>200</v>
      </c>
    </row>
    <row r="7" spans="2:7">
      <c r="B7" s="12" t="s">
        <v>8334</v>
      </c>
      <c r="C7" s="13">
        <v>80</v>
      </c>
      <c r="D7" s="13">
        <v>140</v>
      </c>
      <c r="E7" s="13"/>
      <c r="F7" s="13"/>
      <c r="G7" s="13">
        <v>220</v>
      </c>
    </row>
    <row r="8" spans="2:7">
      <c r="B8" s="12" t="s">
        <v>8332</v>
      </c>
      <c r="C8" s="13"/>
      <c r="D8" s="13"/>
      <c r="E8" s="13">
        <v>24</v>
      </c>
      <c r="F8" s="13"/>
      <c r="G8" s="13">
        <v>24</v>
      </c>
    </row>
    <row r="9" spans="2:7">
      <c r="B9" s="12" t="s">
        <v>8326</v>
      </c>
      <c r="C9" s="13">
        <v>540</v>
      </c>
      <c r="D9" s="13">
        <v>120</v>
      </c>
      <c r="E9" s="13">
        <v>20</v>
      </c>
      <c r="F9" s="13">
        <v>20</v>
      </c>
      <c r="G9" s="13">
        <v>700</v>
      </c>
    </row>
    <row r="10" spans="2:7">
      <c r="B10" s="12" t="s">
        <v>8339</v>
      </c>
      <c r="C10" s="13">
        <v>103</v>
      </c>
      <c r="D10" s="13">
        <v>117</v>
      </c>
      <c r="E10" s="13"/>
      <c r="F10" s="13"/>
      <c r="G10" s="13">
        <v>220</v>
      </c>
    </row>
    <row r="11" spans="2:7">
      <c r="B11" s="12" t="s">
        <v>8323</v>
      </c>
      <c r="C11" s="13">
        <v>80</v>
      </c>
      <c r="D11" s="13">
        <v>127</v>
      </c>
      <c r="E11" s="13">
        <v>30</v>
      </c>
      <c r="F11" s="13"/>
      <c r="G11" s="13">
        <v>237</v>
      </c>
    </row>
    <row r="12" spans="2:7">
      <c r="B12" s="12" t="s">
        <v>8320</v>
      </c>
      <c r="C12" s="13">
        <v>209</v>
      </c>
      <c r="D12" s="13">
        <v>213</v>
      </c>
      <c r="E12" s="13">
        <v>178</v>
      </c>
      <c r="F12" s="13"/>
      <c r="G12" s="13">
        <v>600</v>
      </c>
    </row>
    <row r="13" spans="2:7">
      <c r="B13" s="12" t="s">
        <v>8318</v>
      </c>
      <c r="C13" s="13">
        <v>839</v>
      </c>
      <c r="D13" s="13">
        <v>493</v>
      </c>
      <c r="E13" s="13">
        <v>37</v>
      </c>
      <c r="F13" s="13">
        <v>24</v>
      </c>
      <c r="G13" s="13">
        <v>1393</v>
      </c>
    </row>
    <row r="14" spans="2:7">
      <c r="B14" s="12" t="s">
        <v>8362</v>
      </c>
      <c r="C14" s="13">
        <v>2185</v>
      </c>
      <c r="D14" s="13">
        <v>1530</v>
      </c>
      <c r="E14" s="13">
        <v>349</v>
      </c>
      <c r="F14" s="13">
        <v>50</v>
      </c>
      <c r="G14" s="13">
        <v>4114</v>
      </c>
    </row>
  </sheetData>
  <phoneticPr fontId="3" type="noConversion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7A9CF-ECE9-4ACE-96D0-589D4344F70B}">
  <dimension ref="B1:G47"/>
  <sheetViews>
    <sheetView workbookViewId="0">
      <selection activeCell="E9" sqref="E9"/>
    </sheetView>
  </sheetViews>
  <sheetFormatPr defaultRowHeight="14.5"/>
  <cols>
    <col min="2" max="2" width="15.6328125" bestFit="1" customWidth="1"/>
    <col min="3" max="3" width="15.26953125" bestFit="1" customWidth="1"/>
    <col min="4" max="4" width="5.453125" bestFit="1" customWidth="1"/>
    <col min="5" max="5" width="8.08984375" bestFit="1" customWidth="1"/>
    <col min="6" max="6" width="3.6328125" bestFit="1" customWidth="1"/>
    <col min="7" max="7" width="10.7265625" bestFit="1" customWidth="1"/>
  </cols>
  <sheetData>
    <row r="1" spans="2:7">
      <c r="B1" s="11" t="s">
        <v>8308</v>
      </c>
      <c r="C1" t="s">
        <v>8365</v>
      </c>
    </row>
    <row r="2" spans="2:7">
      <c r="B2" s="11" t="s">
        <v>8223</v>
      </c>
      <c r="C2" t="s">
        <v>8365</v>
      </c>
    </row>
    <row r="4" spans="2:7">
      <c r="B4" s="11" t="s">
        <v>8363</v>
      </c>
      <c r="C4" s="11" t="s">
        <v>8364</v>
      </c>
    </row>
    <row r="5" spans="2:7">
      <c r="B5" s="11" t="s">
        <v>8361</v>
      </c>
      <c r="C5" t="s">
        <v>8219</v>
      </c>
      <c r="D5" t="s">
        <v>8221</v>
      </c>
      <c r="E5" t="s">
        <v>8220</v>
      </c>
      <c r="F5" t="s">
        <v>8222</v>
      </c>
      <c r="G5" t="s">
        <v>8362</v>
      </c>
    </row>
    <row r="6" spans="2:7">
      <c r="B6" s="12" t="s">
        <v>8317</v>
      </c>
      <c r="C6" s="13"/>
      <c r="D6" s="13">
        <v>100</v>
      </c>
      <c r="E6" s="13"/>
      <c r="F6" s="13"/>
      <c r="G6" s="13">
        <v>100</v>
      </c>
    </row>
    <row r="7" spans="2:7">
      <c r="B7" s="12" t="s">
        <v>8345</v>
      </c>
      <c r="C7" s="13"/>
      <c r="D7" s="13"/>
      <c r="E7" s="13">
        <v>20</v>
      </c>
      <c r="F7" s="13"/>
      <c r="G7" s="13">
        <v>20</v>
      </c>
    </row>
    <row r="8" spans="2:7">
      <c r="B8" s="12" t="s">
        <v>8333</v>
      </c>
      <c r="C8" s="13"/>
      <c r="D8" s="13"/>
      <c r="E8" s="13">
        <v>24</v>
      </c>
      <c r="F8" s="13"/>
      <c r="G8" s="13">
        <v>24</v>
      </c>
    </row>
    <row r="9" spans="2:7">
      <c r="B9" s="12" t="s">
        <v>8359</v>
      </c>
      <c r="C9" s="13"/>
      <c r="D9" s="13">
        <v>40</v>
      </c>
      <c r="E9" s="13"/>
      <c r="F9" s="13"/>
      <c r="G9" s="13">
        <v>40</v>
      </c>
    </row>
    <row r="10" spans="2:7">
      <c r="B10" s="12" t="s">
        <v>8355</v>
      </c>
      <c r="C10" s="13">
        <v>40</v>
      </c>
      <c r="D10" s="13"/>
      <c r="E10" s="13"/>
      <c r="F10" s="13"/>
      <c r="G10" s="13">
        <v>40</v>
      </c>
    </row>
    <row r="11" spans="2:7">
      <c r="B11" s="12" t="s">
        <v>8316</v>
      </c>
      <c r="C11" s="13">
        <v>180</v>
      </c>
      <c r="D11" s="13"/>
      <c r="E11" s="13"/>
      <c r="F11" s="13"/>
      <c r="G11" s="13">
        <v>180</v>
      </c>
    </row>
    <row r="12" spans="2:7">
      <c r="B12" s="12" t="s">
        <v>8315</v>
      </c>
      <c r="C12" s="13"/>
      <c r="D12" s="13">
        <v>80</v>
      </c>
      <c r="E12" s="13"/>
      <c r="F12" s="13"/>
      <c r="G12" s="13">
        <v>80</v>
      </c>
    </row>
    <row r="13" spans="2:7">
      <c r="B13" s="12" t="s">
        <v>8331</v>
      </c>
      <c r="C13" s="13">
        <v>40</v>
      </c>
      <c r="D13" s="13"/>
      <c r="E13" s="13"/>
      <c r="F13" s="13"/>
      <c r="G13" s="13">
        <v>40</v>
      </c>
    </row>
    <row r="14" spans="2:7">
      <c r="B14" s="12" t="s">
        <v>8348</v>
      </c>
      <c r="C14" s="13"/>
      <c r="D14" s="13">
        <v>40</v>
      </c>
      <c r="E14" s="13"/>
      <c r="F14" s="13">
        <v>20</v>
      </c>
      <c r="G14" s="13">
        <v>60</v>
      </c>
    </row>
    <row r="15" spans="2:7">
      <c r="B15" s="12" t="s">
        <v>8325</v>
      </c>
      <c r="C15" s="13"/>
      <c r="D15" s="13">
        <v>40</v>
      </c>
      <c r="E15" s="13"/>
      <c r="F15" s="13"/>
      <c r="G15" s="13">
        <v>40</v>
      </c>
    </row>
    <row r="16" spans="2:7">
      <c r="B16" s="12" t="s">
        <v>8338</v>
      </c>
      <c r="C16" s="13"/>
      <c r="D16" s="13">
        <v>120</v>
      </c>
      <c r="E16" s="13">
        <v>20</v>
      </c>
      <c r="F16" s="13"/>
      <c r="G16" s="13">
        <v>140</v>
      </c>
    </row>
    <row r="17" spans="2:7">
      <c r="B17" s="12" t="s">
        <v>8349</v>
      </c>
      <c r="C17" s="13"/>
      <c r="D17" s="13">
        <v>20</v>
      </c>
      <c r="E17" s="13"/>
      <c r="F17" s="13"/>
      <c r="G17" s="13">
        <v>20</v>
      </c>
    </row>
    <row r="18" spans="2:7">
      <c r="B18" s="12" t="s">
        <v>8350</v>
      </c>
      <c r="C18" s="13">
        <v>140</v>
      </c>
      <c r="D18" s="13"/>
      <c r="E18" s="13"/>
      <c r="F18" s="13"/>
      <c r="G18" s="13">
        <v>140</v>
      </c>
    </row>
    <row r="19" spans="2:7">
      <c r="B19" s="12" t="s">
        <v>8330</v>
      </c>
      <c r="C19" s="13">
        <v>140</v>
      </c>
      <c r="D19" s="13">
        <v>20</v>
      </c>
      <c r="E19" s="13"/>
      <c r="F19" s="13"/>
      <c r="G19" s="13">
        <v>160</v>
      </c>
    </row>
    <row r="20" spans="2:7">
      <c r="B20" s="12" t="s">
        <v>8329</v>
      </c>
      <c r="C20" s="13"/>
      <c r="D20" s="13">
        <v>60</v>
      </c>
      <c r="E20" s="13"/>
      <c r="F20" s="13"/>
      <c r="G20" s="13">
        <v>60</v>
      </c>
    </row>
    <row r="21" spans="2:7">
      <c r="B21" s="12" t="s">
        <v>8357</v>
      </c>
      <c r="C21" s="13">
        <v>9</v>
      </c>
      <c r="D21" s="13">
        <v>11</v>
      </c>
      <c r="E21" s="13"/>
      <c r="F21" s="13"/>
      <c r="G21" s="13">
        <v>20</v>
      </c>
    </row>
    <row r="22" spans="2:7">
      <c r="B22" s="12" t="s">
        <v>8328</v>
      </c>
      <c r="C22" s="13">
        <v>20</v>
      </c>
      <c r="D22" s="13"/>
      <c r="E22" s="13"/>
      <c r="F22" s="13"/>
      <c r="G22" s="13">
        <v>20</v>
      </c>
    </row>
    <row r="23" spans="2:7">
      <c r="B23" s="12" t="s">
        <v>8336</v>
      </c>
      <c r="C23" s="13"/>
      <c r="D23" s="13">
        <v>40</v>
      </c>
      <c r="E23" s="13"/>
      <c r="F23" s="13"/>
      <c r="G23" s="13">
        <v>40</v>
      </c>
    </row>
    <row r="24" spans="2:7">
      <c r="B24" s="12" t="s">
        <v>8360</v>
      </c>
      <c r="C24" s="13">
        <v>60</v>
      </c>
      <c r="D24" s="13">
        <v>60</v>
      </c>
      <c r="E24" s="13">
        <v>20</v>
      </c>
      <c r="F24" s="13"/>
      <c r="G24" s="13">
        <v>140</v>
      </c>
    </row>
    <row r="25" spans="2:7">
      <c r="B25" s="12" t="s">
        <v>8344</v>
      </c>
      <c r="C25" s="13"/>
      <c r="D25" s="13">
        <v>20</v>
      </c>
      <c r="E25" s="13"/>
      <c r="F25" s="13"/>
      <c r="G25" s="13">
        <v>20</v>
      </c>
    </row>
    <row r="26" spans="2:7">
      <c r="B26" s="12" t="s">
        <v>8324</v>
      </c>
      <c r="C26" s="13">
        <v>60</v>
      </c>
      <c r="D26" s="13"/>
      <c r="E26" s="13"/>
      <c r="F26" s="13"/>
      <c r="G26" s="13">
        <v>60</v>
      </c>
    </row>
    <row r="27" spans="2:7">
      <c r="B27" s="12" t="s">
        <v>8351</v>
      </c>
      <c r="C27" s="13"/>
      <c r="D27" s="13">
        <v>20</v>
      </c>
      <c r="E27" s="13"/>
      <c r="F27" s="13"/>
      <c r="G27" s="13">
        <v>20</v>
      </c>
    </row>
    <row r="28" spans="2:7">
      <c r="B28" s="12" t="s">
        <v>8340</v>
      </c>
      <c r="C28" s="13">
        <v>103</v>
      </c>
      <c r="D28" s="13">
        <v>57</v>
      </c>
      <c r="E28" s="13"/>
      <c r="F28" s="13"/>
      <c r="G28" s="13">
        <v>160</v>
      </c>
    </row>
    <row r="29" spans="2:7">
      <c r="B29" s="12" t="s">
        <v>8346</v>
      </c>
      <c r="C29" s="13"/>
      <c r="D29" s="13">
        <v>20</v>
      </c>
      <c r="E29" s="13"/>
      <c r="F29" s="13"/>
      <c r="G29" s="13">
        <v>20</v>
      </c>
    </row>
    <row r="30" spans="2:7">
      <c r="B30" s="12" t="s">
        <v>8319</v>
      </c>
      <c r="C30" s="13">
        <v>694</v>
      </c>
      <c r="D30" s="13">
        <v>353</v>
      </c>
      <c r="E30" s="13"/>
      <c r="F30" s="13">
        <v>19</v>
      </c>
      <c r="G30" s="13">
        <v>1066</v>
      </c>
    </row>
    <row r="31" spans="2:7">
      <c r="B31" s="12" t="s">
        <v>8347</v>
      </c>
      <c r="C31" s="13">
        <v>40</v>
      </c>
      <c r="D31" s="13"/>
      <c r="E31" s="13"/>
      <c r="F31" s="13"/>
      <c r="G31" s="13">
        <v>40</v>
      </c>
    </row>
    <row r="32" spans="2:7">
      <c r="B32" s="12" t="s">
        <v>8343</v>
      </c>
      <c r="C32" s="13">
        <v>20</v>
      </c>
      <c r="D32" s="13"/>
      <c r="E32" s="13"/>
      <c r="F32" s="13"/>
      <c r="G32" s="13">
        <v>20</v>
      </c>
    </row>
    <row r="33" spans="2:7">
      <c r="B33" s="12" t="s">
        <v>8354</v>
      </c>
      <c r="C33" s="13"/>
      <c r="D33" s="13">
        <v>20</v>
      </c>
      <c r="E33" s="13"/>
      <c r="F33" s="13"/>
      <c r="G33" s="13">
        <v>20</v>
      </c>
    </row>
    <row r="34" spans="2:7">
      <c r="B34" s="12" t="s">
        <v>8327</v>
      </c>
      <c r="C34" s="13">
        <v>260</v>
      </c>
      <c r="D34" s="13"/>
      <c r="E34" s="13"/>
      <c r="F34" s="13"/>
      <c r="G34" s="13">
        <v>260</v>
      </c>
    </row>
    <row r="35" spans="2:7">
      <c r="B35" s="12" t="s">
        <v>8314</v>
      </c>
      <c r="C35" s="13"/>
      <c r="D35" s="13"/>
      <c r="E35" s="13">
        <v>40</v>
      </c>
      <c r="F35" s="13"/>
      <c r="G35" s="13">
        <v>40</v>
      </c>
    </row>
    <row r="36" spans="2:7">
      <c r="B36" s="12" t="s">
        <v>8313</v>
      </c>
      <c r="C36" s="13">
        <v>60</v>
      </c>
      <c r="D36" s="13"/>
      <c r="E36" s="13"/>
      <c r="F36" s="13"/>
      <c r="G36" s="13">
        <v>60</v>
      </c>
    </row>
    <row r="37" spans="2:7">
      <c r="B37" s="12" t="s">
        <v>8353</v>
      </c>
      <c r="C37" s="13">
        <v>34</v>
      </c>
      <c r="D37" s="13"/>
      <c r="E37" s="13"/>
      <c r="F37" s="13">
        <v>6</v>
      </c>
      <c r="G37" s="13">
        <v>40</v>
      </c>
    </row>
    <row r="38" spans="2:7">
      <c r="B38" s="12" t="s">
        <v>8356</v>
      </c>
      <c r="C38" s="13">
        <v>40</v>
      </c>
      <c r="D38" s="13">
        <v>2</v>
      </c>
      <c r="E38" s="13">
        <v>18</v>
      </c>
      <c r="F38" s="13"/>
      <c r="G38" s="13">
        <v>60</v>
      </c>
    </row>
    <row r="39" spans="2:7">
      <c r="B39" s="12" t="s">
        <v>8358</v>
      </c>
      <c r="C39" s="13">
        <v>85</v>
      </c>
      <c r="D39" s="13">
        <v>80</v>
      </c>
      <c r="E39" s="13">
        <v>17</v>
      </c>
      <c r="F39" s="13">
        <v>5</v>
      </c>
      <c r="G39" s="13">
        <v>187</v>
      </c>
    </row>
    <row r="40" spans="2:7">
      <c r="B40" s="12" t="s">
        <v>8352</v>
      </c>
      <c r="C40" s="13">
        <v>80</v>
      </c>
      <c r="D40" s="13"/>
      <c r="E40" s="13"/>
      <c r="F40" s="13"/>
      <c r="G40" s="13">
        <v>80</v>
      </c>
    </row>
    <row r="41" spans="2:7">
      <c r="B41" s="12" t="s">
        <v>8312</v>
      </c>
      <c r="C41" s="13">
        <v>60</v>
      </c>
      <c r="D41" s="13"/>
      <c r="E41" s="13"/>
      <c r="F41" s="13"/>
      <c r="G41" s="13">
        <v>60</v>
      </c>
    </row>
    <row r="42" spans="2:7">
      <c r="B42" s="12" t="s">
        <v>8342</v>
      </c>
      <c r="C42" s="13"/>
      <c r="D42" s="13">
        <v>47</v>
      </c>
      <c r="E42" s="13">
        <v>10</v>
      </c>
      <c r="F42" s="13"/>
      <c r="G42" s="13">
        <v>57</v>
      </c>
    </row>
    <row r="43" spans="2:7">
      <c r="B43" s="12" t="s">
        <v>8335</v>
      </c>
      <c r="C43" s="13"/>
      <c r="D43" s="13">
        <v>100</v>
      </c>
      <c r="E43" s="13"/>
      <c r="F43" s="13"/>
      <c r="G43" s="13">
        <v>100</v>
      </c>
    </row>
    <row r="44" spans="2:7">
      <c r="B44" s="12" t="s">
        <v>8322</v>
      </c>
      <c r="C44" s="13">
        <v>20</v>
      </c>
      <c r="D44" s="13">
        <v>120</v>
      </c>
      <c r="E44" s="13">
        <v>60</v>
      </c>
      <c r="F44" s="13"/>
      <c r="G44" s="13">
        <v>200</v>
      </c>
    </row>
    <row r="45" spans="2:7">
      <c r="B45" s="12" t="s">
        <v>8321</v>
      </c>
      <c r="C45" s="13"/>
      <c r="D45" s="13">
        <v>60</v>
      </c>
      <c r="E45" s="13">
        <v>100</v>
      </c>
      <c r="F45" s="13"/>
      <c r="G45" s="13">
        <v>160</v>
      </c>
    </row>
    <row r="46" spans="2:7">
      <c r="B46" s="12" t="s">
        <v>8341</v>
      </c>
      <c r="C46" s="13"/>
      <c r="D46" s="13"/>
      <c r="E46" s="13">
        <v>20</v>
      </c>
      <c r="F46" s="13"/>
      <c r="G46" s="13">
        <v>20</v>
      </c>
    </row>
    <row r="47" spans="2:7">
      <c r="B47" s="12" t="s">
        <v>8362</v>
      </c>
      <c r="C47" s="13">
        <v>2185</v>
      </c>
      <c r="D47" s="13">
        <v>1530</v>
      </c>
      <c r="E47" s="13">
        <v>349</v>
      </c>
      <c r="F47" s="13">
        <v>50</v>
      </c>
      <c r="G47" s="13">
        <v>4114</v>
      </c>
    </row>
  </sheetData>
  <phoneticPr fontId="3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7C598-6337-4E83-92F0-80F619CE5EDA}">
  <dimension ref="B1:G18"/>
  <sheetViews>
    <sheetView workbookViewId="0">
      <selection activeCell="A3" sqref="A3"/>
    </sheetView>
  </sheetViews>
  <sheetFormatPr defaultRowHeight="14.5"/>
  <cols>
    <col min="2" max="2" width="13.90625" bestFit="1" customWidth="1"/>
    <col min="3" max="3" width="15.26953125" bestFit="1" customWidth="1"/>
    <col min="4" max="4" width="5.453125" bestFit="1" customWidth="1"/>
    <col min="5" max="5" width="8.08984375" bestFit="1" customWidth="1"/>
    <col min="6" max="6" width="3.6328125" bestFit="1" customWidth="1"/>
    <col min="7" max="7" width="10.7265625" bestFit="1" customWidth="1"/>
  </cols>
  <sheetData>
    <row r="1" spans="2:7">
      <c r="B1" s="11" t="s">
        <v>8380</v>
      </c>
      <c r="C1" t="s">
        <v>8365</v>
      </c>
    </row>
    <row r="2" spans="2:7">
      <c r="B2" s="11" t="s">
        <v>8308</v>
      </c>
      <c r="C2" t="s">
        <v>8365</v>
      </c>
    </row>
    <row r="4" spans="2:7">
      <c r="B4" s="11" t="s">
        <v>8363</v>
      </c>
      <c r="C4" s="11" t="s">
        <v>8364</v>
      </c>
    </row>
    <row r="5" spans="2:7">
      <c r="B5" s="11" t="s">
        <v>8361</v>
      </c>
      <c r="C5" t="s">
        <v>8219</v>
      </c>
      <c r="D5" t="s">
        <v>8221</v>
      </c>
      <c r="E5" t="s">
        <v>8220</v>
      </c>
      <c r="F5" t="s">
        <v>8222</v>
      </c>
      <c r="G5" t="s">
        <v>8362</v>
      </c>
    </row>
    <row r="6" spans="2:7">
      <c r="B6" s="14" t="s">
        <v>8368</v>
      </c>
      <c r="C6" s="13">
        <v>184</v>
      </c>
      <c r="D6" s="13">
        <v>148</v>
      </c>
      <c r="E6" s="13">
        <v>34</v>
      </c>
      <c r="F6" s="13">
        <v>2</v>
      </c>
      <c r="G6" s="13">
        <v>368</v>
      </c>
    </row>
    <row r="7" spans="2:7">
      <c r="B7" s="14" t="s">
        <v>8369</v>
      </c>
      <c r="C7" s="13">
        <v>202</v>
      </c>
      <c r="D7" s="13">
        <v>106</v>
      </c>
      <c r="E7" s="13">
        <v>27</v>
      </c>
      <c r="F7" s="13">
        <v>18</v>
      </c>
      <c r="G7" s="13">
        <v>353</v>
      </c>
    </row>
    <row r="8" spans="2:7">
      <c r="B8" s="14" t="s">
        <v>8370</v>
      </c>
      <c r="C8" s="13">
        <v>180</v>
      </c>
      <c r="D8" s="13">
        <v>108</v>
      </c>
      <c r="E8" s="13">
        <v>28</v>
      </c>
      <c r="F8" s="13">
        <v>30</v>
      </c>
      <c r="G8" s="13">
        <v>346</v>
      </c>
    </row>
    <row r="9" spans="2:7">
      <c r="B9" s="14" t="s">
        <v>8371</v>
      </c>
      <c r="C9" s="13">
        <v>193</v>
      </c>
      <c r="D9" s="13">
        <v>103</v>
      </c>
      <c r="E9" s="13">
        <v>27</v>
      </c>
      <c r="F9" s="13"/>
      <c r="G9" s="13">
        <v>323</v>
      </c>
    </row>
    <row r="10" spans="2:7">
      <c r="B10" s="14" t="s">
        <v>8372</v>
      </c>
      <c r="C10" s="13">
        <v>232</v>
      </c>
      <c r="D10" s="13">
        <v>125</v>
      </c>
      <c r="E10" s="13">
        <v>27</v>
      </c>
      <c r="F10" s="13"/>
      <c r="G10" s="13">
        <v>384</v>
      </c>
    </row>
    <row r="11" spans="2:7">
      <c r="B11" s="14" t="s">
        <v>8373</v>
      </c>
      <c r="C11" s="13">
        <v>213</v>
      </c>
      <c r="D11" s="13">
        <v>148</v>
      </c>
      <c r="E11" s="13">
        <v>27</v>
      </c>
      <c r="F11" s="13"/>
      <c r="G11" s="13">
        <v>388</v>
      </c>
    </row>
    <row r="12" spans="2:7">
      <c r="B12" s="14" t="s">
        <v>8374</v>
      </c>
      <c r="C12" s="13">
        <v>191</v>
      </c>
      <c r="D12" s="13">
        <v>148</v>
      </c>
      <c r="E12" s="13">
        <v>43</v>
      </c>
      <c r="F12" s="13"/>
      <c r="G12" s="13">
        <v>382</v>
      </c>
    </row>
    <row r="13" spans="2:7">
      <c r="B13" s="14" t="s">
        <v>8375</v>
      </c>
      <c r="C13" s="13">
        <v>167</v>
      </c>
      <c r="D13" s="13">
        <v>135</v>
      </c>
      <c r="E13" s="13">
        <v>32</v>
      </c>
      <c r="F13" s="13"/>
      <c r="G13" s="13">
        <v>334</v>
      </c>
    </row>
    <row r="14" spans="2:7">
      <c r="B14" s="14" t="s">
        <v>8376</v>
      </c>
      <c r="C14" s="13">
        <v>149</v>
      </c>
      <c r="D14" s="13">
        <v>126</v>
      </c>
      <c r="E14" s="13">
        <v>24</v>
      </c>
      <c r="F14" s="13"/>
      <c r="G14" s="13">
        <v>299</v>
      </c>
    </row>
    <row r="15" spans="2:7">
      <c r="B15" s="14" t="s">
        <v>8377</v>
      </c>
      <c r="C15" s="13">
        <v>183</v>
      </c>
      <c r="D15" s="13">
        <v>151</v>
      </c>
      <c r="E15" s="13">
        <v>20</v>
      </c>
      <c r="F15" s="13"/>
      <c r="G15" s="13">
        <v>354</v>
      </c>
    </row>
    <row r="16" spans="2:7">
      <c r="B16" s="14" t="s">
        <v>8378</v>
      </c>
      <c r="C16" s="13">
        <v>181</v>
      </c>
      <c r="D16" s="13">
        <v>113</v>
      </c>
      <c r="E16" s="13">
        <v>37</v>
      </c>
      <c r="F16" s="13"/>
      <c r="G16" s="13">
        <v>331</v>
      </c>
    </row>
    <row r="17" spans="2:7">
      <c r="B17" s="14" t="s">
        <v>8379</v>
      </c>
      <c r="C17" s="13">
        <v>110</v>
      </c>
      <c r="D17" s="13">
        <v>119</v>
      </c>
      <c r="E17" s="13">
        <v>23</v>
      </c>
      <c r="F17" s="13"/>
      <c r="G17" s="13">
        <v>252</v>
      </c>
    </row>
    <row r="18" spans="2:7">
      <c r="B18" s="14" t="s">
        <v>8362</v>
      </c>
      <c r="C18" s="13">
        <v>2185</v>
      </c>
      <c r="D18" s="13">
        <v>1530</v>
      </c>
      <c r="E18" s="13">
        <v>349</v>
      </c>
      <c r="F18" s="13">
        <v>50</v>
      </c>
      <c r="G18" s="13">
        <v>4114</v>
      </c>
    </row>
  </sheetData>
  <phoneticPr fontId="3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18F45-537E-4743-A9CF-69A35221747A}">
  <dimension ref="A1:I13"/>
  <sheetViews>
    <sheetView topLeftCell="A13" workbookViewId="0">
      <selection activeCell="A27" sqref="A27"/>
    </sheetView>
  </sheetViews>
  <sheetFormatPr defaultRowHeight="14.5"/>
  <cols>
    <col min="1" max="1" width="26.81640625" bestFit="1" customWidth="1"/>
    <col min="2" max="2" width="19.1796875" customWidth="1"/>
    <col min="3" max="3" width="15.26953125" customWidth="1"/>
    <col min="4" max="4" width="29.1796875" customWidth="1"/>
    <col min="5" max="5" width="12" bestFit="1" customWidth="1"/>
    <col min="6" max="6" width="19.08984375" bestFit="1" customWidth="1"/>
    <col min="7" max="7" width="15.453125" bestFit="1" customWidth="1"/>
    <col min="8" max="8" width="18.1796875" bestFit="1" customWidth="1"/>
  </cols>
  <sheetData>
    <row r="1" spans="1:9">
      <c r="A1" t="s">
        <v>8381</v>
      </c>
      <c r="B1" t="s">
        <v>8382</v>
      </c>
      <c r="C1" t="s">
        <v>8383</v>
      </c>
      <c r="D1" t="s">
        <v>8400</v>
      </c>
      <c r="E1" t="s">
        <v>8399</v>
      </c>
      <c r="F1" t="s">
        <v>8384</v>
      </c>
      <c r="G1" t="s">
        <v>8385</v>
      </c>
      <c r="H1" t="s">
        <v>8386</v>
      </c>
    </row>
    <row r="2" spans="1:9">
      <c r="A2" t="s">
        <v>8387</v>
      </c>
      <c r="B2">
        <f>COUNTIFS(Sheet1!$F:$F,"successful",Sheet1!$D:$D,"&lt;1000")</f>
        <v>322</v>
      </c>
      <c r="C2">
        <f>COUNTIFS(Sheet1!$F:$F,"failed",Sheet1!$D:$D,"&lt;1000")</f>
        <v>113</v>
      </c>
      <c r="D2">
        <f>COUNTIFS(Sheet1!$F:$F,"canceled",Sheet1!$D:$D,"&lt;1000")</f>
        <v>18</v>
      </c>
      <c r="E2">
        <f>SUM(B2:D2)</f>
        <v>453</v>
      </c>
      <c r="F2" s="16">
        <f>B2/E2</f>
        <v>0.71081677704194257</v>
      </c>
      <c r="G2" s="16">
        <f>C2/E2</f>
        <v>0.24944812362030905</v>
      </c>
      <c r="H2" s="16">
        <f>D2/E2</f>
        <v>3.9735099337748346E-2</v>
      </c>
      <c r="I2" s="17"/>
    </row>
    <row r="3" spans="1:9">
      <c r="A3" t="s">
        <v>8398</v>
      </c>
      <c r="B3">
        <f>COUNTIFS(Sheet1!$F:$F,"successful",Sheet1!$D:$D,"&gt;=1000",Sheet1!$D:$D,"&lt;5000")</f>
        <v>932</v>
      </c>
      <c r="C3">
        <f>COUNTIFS(Sheet1!$F:$F,"failed",Sheet1!$D:$D,"&gt;=1000",Sheet1!$D:$D,"&lt;5000")</f>
        <v>420</v>
      </c>
      <c r="D3">
        <f>COUNTIFS(Sheet1!$F:$F,"canceled",Sheet1!$D:$D,"&gt;=1000",Sheet1!$D:$D,"&lt;5000")</f>
        <v>60</v>
      </c>
      <c r="E3">
        <f t="shared" ref="E3:E13" si="0">SUM(B3:D3)</f>
        <v>1412</v>
      </c>
      <c r="F3" s="16">
        <f t="shared" ref="F3:F13" si="1">B3/E3</f>
        <v>0.66005665722379603</v>
      </c>
      <c r="G3" s="16">
        <f t="shared" ref="G3:G13" si="2">C3/E3</f>
        <v>0.29745042492917845</v>
      </c>
      <c r="H3" s="16">
        <f t="shared" ref="H3:H13" si="3">D3/E3</f>
        <v>4.2492917847025496E-2</v>
      </c>
      <c r="I3" s="17"/>
    </row>
    <row r="4" spans="1:9">
      <c r="A4" t="s">
        <v>8388</v>
      </c>
      <c r="B4">
        <f>COUNTIFS(Sheet1!$F:$F,"successful",Sheet1!$D:$D,"&gt;=5000",Sheet1!$D:$D,"&lt;10000")</f>
        <v>381</v>
      </c>
      <c r="C4">
        <f>COUNTIFS(Sheet1!$F:$F,"failed",Sheet1!$D:$D,"&gt;=5000",Sheet1!$D:$D,"&lt;10000")</f>
        <v>283</v>
      </c>
      <c r="D4">
        <f>COUNTIFS(Sheet1!$F:$F,"canceled",Sheet1!$D:$D,"&gt;=5000",Sheet1!$D:$D,"&lt;10000")</f>
        <v>52</v>
      </c>
      <c r="E4">
        <f t="shared" si="0"/>
        <v>716</v>
      </c>
      <c r="F4" s="16">
        <f t="shared" si="1"/>
        <v>0.53212290502793291</v>
      </c>
      <c r="G4" s="16">
        <f t="shared" si="2"/>
        <v>0.39525139664804471</v>
      </c>
      <c r="H4" s="16">
        <f t="shared" si="3"/>
        <v>7.2625698324022353E-2</v>
      </c>
      <c r="I4" s="17"/>
    </row>
    <row r="5" spans="1:9">
      <c r="A5" t="s">
        <v>8389</v>
      </c>
      <c r="B5">
        <f>COUNTIFS(Sheet1!$F:$F,"successful",Sheet1!$D:$D,"&gt;=10000",Sheet1!$D:$D,"&lt;15000")</f>
        <v>168</v>
      </c>
      <c r="C5">
        <f>COUNTIFS(Sheet1!$F:$F,"failed",Sheet1!$D:$D,"&gt;=10000",Sheet1!$D:$D,"&lt;15000")</f>
        <v>144</v>
      </c>
      <c r="D5">
        <f>COUNTIFS(Sheet1!$F:$F,"canceled",Sheet1!$D:$D,"&gt;=10000",Sheet1!$D:$D,"&lt;15000")</f>
        <v>40</v>
      </c>
      <c r="E5">
        <f t="shared" si="0"/>
        <v>352</v>
      </c>
      <c r="F5" s="16">
        <f t="shared" si="1"/>
        <v>0.47727272727272729</v>
      </c>
      <c r="G5" s="16">
        <f t="shared" si="2"/>
        <v>0.40909090909090912</v>
      </c>
      <c r="H5" s="16">
        <f t="shared" si="3"/>
        <v>0.11363636363636363</v>
      </c>
      <c r="I5" s="17"/>
    </row>
    <row r="6" spans="1:9">
      <c r="A6" t="s">
        <v>8390</v>
      </c>
      <c r="B6">
        <f>COUNTIFS(Sheet1!$F:$F,"successful",Sheet1!$D:$D,"&gt;=15000",Sheet1!$D:$D,"&lt;20000")</f>
        <v>94</v>
      </c>
      <c r="C6">
        <f>COUNTIFS(Sheet1!$F:$F,"failed",Sheet1!$D:$D,"&gt;=15000",Sheet1!$D:$D,"&lt;20000")</f>
        <v>90</v>
      </c>
      <c r="D6">
        <f>COUNTIFS(Sheet1!$F:$F,"canceled",Sheet1!$D:$D,"&gt;=15000",Sheet1!$D:$D,"&lt;20000")</f>
        <v>17</v>
      </c>
      <c r="E6">
        <f t="shared" si="0"/>
        <v>201</v>
      </c>
      <c r="F6" s="16">
        <f t="shared" si="1"/>
        <v>0.46766169154228854</v>
      </c>
      <c r="G6" s="16">
        <f t="shared" si="2"/>
        <v>0.44776119402985076</v>
      </c>
      <c r="H6" s="16">
        <f t="shared" si="3"/>
        <v>8.45771144278607E-2</v>
      </c>
      <c r="I6" s="17"/>
    </row>
    <row r="7" spans="1:9">
      <c r="A7" t="s">
        <v>8391</v>
      </c>
      <c r="B7">
        <f>COUNTIFS(Sheet1!$F:$F,"successful",Sheet1!$D:$D,"&gt;=20000",Sheet1!$D:$D,"&lt;25000")</f>
        <v>62</v>
      </c>
      <c r="C7">
        <f>COUNTIFS(Sheet1!$F:$F,"failed",Sheet1!$D:$D,"&gt;=20000",Sheet1!$D:$D,"&lt;25000")</f>
        <v>72</v>
      </c>
      <c r="D7">
        <f>COUNTIFS(Sheet1!$F:$F,"canceled",Sheet1!$D:$D,"&gt;=20000",Sheet1!$D:$D,"&lt;25000")</f>
        <v>14</v>
      </c>
      <c r="E7">
        <f t="shared" si="0"/>
        <v>148</v>
      </c>
      <c r="F7" s="16">
        <f t="shared" si="1"/>
        <v>0.41891891891891891</v>
      </c>
      <c r="G7" s="16">
        <f t="shared" si="2"/>
        <v>0.48648648648648651</v>
      </c>
      <c r="H7" s="16">
        <f t="shared" si="3"/>
        <v>9.45945945945946E-2</v>
      </c>
      <c r="I7" s="17"/>
    </row>
    <row r="8" spans="1:9">
      <c r="A8" t="s">
        <v>8392</v>
      </c>
      <c r="B8">
        <f>COUNTIFS(Sheet1!$F:$F,"successful",Sheet1!$D:$D,"&gt;=25000",Sheet1!$D:$D,"&lt;30000")</f>
        <v>55</v>
      </c>
      <c r="C8">
        <f>COUNTIFS(Sheet1!$F:$F,"failed",Sheet1!$D:$D,"&gt;=25000",Sheet1!$D:$D,"&lt;30000")</f>
        <v>64</v>
      </c>
      <c r="D8">
        <f>COUNTIFS(Sheet1!$F:$F,"canceled",Sheet1!$D:$D,"&gt;=25000",Sheet1!$D:$D,"&lt;30000")</f>
        <v>18</v>
      </c>
      <c r="E8">
        <f t="shared" si="0"/>
        <v>137</v>
      </c>
      <c r="F8" s="16">
        <f t="shared" si="1"/>
        <v>0.40145985401459855</v>
      </c>
      <c r="G8" s="16">
        <f t="shared" si="2"/>
        <v>0.46715328467153283</v>
      </c>
      <c r="H8" s="16">
        <f t="shared" si="3"/>
        <v>0.13138686131386862</v>
      </c>
      <c r="I8" s="17"/>
    </row>
    <row r="9" spans="1:9">
      <c r="A9" t="s">
        <v>8393</v>
      </c>
      <c r="B9">
        <f>COUNTIFS(Sheet1!$F:$F,"successful",Sheet1!$D:$D,"&gt;=30000",Sheet1!$D:$D,"&lt;35000")</f>
        <v>32</v>
      </c>
      <c r="C9">
        <f>COUNTIFS(Sheet1!$F:$F,"failed",Sheet1!$D:$D,"&gt;=30000",Sheet1!$D:$D,"&lt;35000")</f>
        <v>37</v>
      </c>
      <c r="D9">
        <f>COUNTIFS(Sheet1!$F:$F,"canceled",Sheet1!$D:$D,"&gt;=30000",Sheet1!$D:$D,"&lt;35000")</f>
        <v>13</v>
      </c>
      <c r="E9">
        <f t="shared" si="0"/>
        <v>82</v>
      </c>
      <c r="F9" s="16">
        <f t="shared" si="1"/>
        <v>0.3902439024390244</v>
      </c>
      <c r="G9" s="16">
        <f t="shared" si="2"/>
        <v>0.45121951219512196</v>
      </c>
      <c r="H9" s="16">
        <f t="shared" si="3"/>
        <v>0.15853658536585366</v>
      </c>
      <c r="I9" s="17"/>
    </row>
    <row r="10" spans="1:9">
      <c r="A10" t="s">
        <v>8394</v>
      </c>
      <c r="B10">
        <f>COUNTIFS(Sheet1!$F:$F,"successful",Sheet1!$D:$D,"&gt;=35000",Sheet1!$D:$D,"&lt;40000")</f>
        <v>26</v>
      </c>
      <c r="C10">
        <f>COUNTIFS(Sheet1!$F:$F,"failed",Sheet1!$D:$D,"&gt;=35000",Sheet1!$D:$D,"&lt;40000")</f>
        <v>22</v>
      </c>
      <c r="D10">
        <f>COUNTIFS(Sheet1!$F:$F,"canceled",Sheet1!$D:$D,"&gt;=35000",Sheet1!$D:$D,"&lt;40000")</f>
        <v>7</v>
      </c>
      <c r="E10">
        <f t="shared" si="0"/>
        <v>55</v>
      </c>
      <c r="F10" s="16">
        <f t="shared" si="1"/>
        <v>0.47272727272727272</v>
      </c>
      <c r="G10" s="16">
        <f t="shared" si="2"/>
        <v>0.4</v>
      </c>
      <c r="H10" s="16">
        <f t="shared" si="3"/>
        <v>0.12727272727272726</v>
      </c>
      <c r="I10" s="17"/>
    </row>
    <row r="11" spans="1:9">
      <c r="A11" t="s">
        <v>8395</v>
      </c>
      <c r="B11">
        <f>COUNTIFS(Sheet1!$F:$F,"successful",Sheet1!$D:$D,"&gt;=40000",Sheet1!$D:$D,"&lt;45000")</f>
        <v>21</v>
      </c>
      <c r="C11">
        <f>COUNTIFS(Sheet1!$F:$F,"failed",Sheet1!$D:$D,"&gt;=40000",Sheet1!$D:$D,"&lt;45000")</f>
        <v>16</v>
      </c>
      <c r="D11">
        <f>COUNTIFS(Sheet1!$F:$F,"canceled",Sheet1!$D:$D,"&gt;=40000",Sheet1!$D:$D,"&lt;45000")</f>
        <v>6</v>
      </c>
      <c r="E11">
        <f t="shared" si="0"/>
        <v>43</v>
      </c>
      <c r="F11" s="16">
        <f t="shared" si="1"/>
        <v>0.48837209302325579</v>
      </c>
      <c r="G11" s="16">
        <f t="shared" si="2"/>
        <v>0.37209302325581395</v>
      </c>
      <c r="H11" s="16">
        <f t="shared" si="3"/>
        <v>0.13953488372093023</v>
      </c>
      <c r="I11" s="17"/>
    </row>
    <row r="12" spans="1:9">
      <c r="A12" t="s">
        <v>8396</v>
      </c>
      <c r="B12">
        <f>COUNTIFS(Sheet1!$F:$F,"successful",Sheet1!$D:$D,"&gt;=45000",Sheet1!$D:$D,"&lt;50000")</f>
        <v>6</v>
      </c>
      <c r="C12">
        <f>COUNTIFS(Sheet1!$F:$F,"failed",Sheet1!$D:$D,"&gt;=45000",Sheet1!$D:$D,"&lt;50000")</f>
        <v>11</v>
      </c>
      <c r="D12">
        <f>COUNTIFS(Sheet1!$F:$F,"canceled",Sheet1!$D:$D,"&gt;=45000",Sheet1!$D:$D,"&lt;50000")</f>
        <v>4</v>
      </c>
      <c r="E12">
        <f t="shared" si="0"/>
        <v>21</v>
      </c>
      <c r="F12" s="16">
        <f t="shared" si="1"/>
        <v>0.2857142857142857</v>
      </c>
      <c r="G12" s="16">
        <f t="shared" si="2"/>
        <v>0.52380952380952384</v>
      </c>
      <c r="H12" s="16">
        <f t="shared" si="3"/>
        <v>0.19047619047619047</v>
      </c>
      <c r="I12" s="17"/>
    </row>
    <row r="13" spans="1:9">
      <c r="A13" t="s">
        <v>8397</v>
      </c>
      <c r="B13">
        <f>COUNTIFS(Sheet1!$F:$F,"successful",Sheet1!$D:$D,"&gt;=50000")</f>
        <v>86</v>
      </c>
      <c r="C13">
        <f>COUNTIFS(Sheet1!$F:$F,"failed",Sheet1!$D:$D,"&gt;=50000")</f>
        <v>258</v>
      </c>
      <c r="D13">
        <f>COUNTIFS(Sheet1!$F:$F,"canceled",Sheet1!$D:$D,"&gt;=50000")</f>
        <v>100</v>
      </c>
      <c r="E13">
        <f t="shared" si="0"/>
        <v>444</v>
      </c>
      <c r="F13" s="16">
        <f t="shared" si="1"/>
        <v>0.19369369369369369</v>
      </c>
      <c r="G13" s="16">
        <f t="shared" si="2"/>
        <v>0.58108108108108103</v>
      </c>
      <c r="H13" s="16">
        <f t="shared" si="3"/>
        <v>0.22522522522522523</v>
      </c>
      <c r="I13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danie</cp:lastModifiedBy>
  <dcterms:created xsi:type="dcterms:W3CDTF">2017-04-20T15:17:24Z</dcterms:created>
  <dcterms:modified xsi:type="dcterms:W3CDTF">2018-07-30T23:38:25Z</dcterms:modified>
</cp:coreProperties>
</file>