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esearchDocuments\ROS2WithSPCK\docs\"/>
    </mc:Choice>
  </mc:AlternateContent>
  <xr:revisionPtr revIDLastSave="0" documentId="13_ncr:1_{A88CA9A6-65C4-4D67-AA80-6E05AAE907B5}" xr6:coauthVersionLast="47" xr6:coauthVersionMax="47" xr10:uidLastSave="{00000000-0000-0000-0000-000000000000}"/>
  <bookViews>
    <workbookView xWindow="-120" yWindow="-120" windowWidth="57840" windowHeight="32040" xr2:uid="{755BE186-2FEE-4D60-85AE-26A93F5970A5}"/>
  </bookViews>
  <sheets>
    <sheet name="自定义线路" sheetId="1" r:id="rId1"/>
    <sheet name="轨道坐标采样_VirtualRailway_XYZinSPCK" sheetId="5" r:id="rId2"/>
    <sheet name="备份_全长模拟曲线" sheetId="3" r:id="rId3"/>
    <sheet name="原人工拟合曲线-欠超高过大" sheetId="2" r:id="rId4"/>
  </sheets>
  <definedNames>
    <definedName name="_xlnm._FilterDatabase" localSheetId="3" hidden="1">'原人工拟合曲线-欠超高过大'!$A$1:$N$97</definedName>
    <definedName name="_xlnm._FilterDatabase" localSheetId="0" hidden="1">自定义线路!$A$1:$V$85</definedName>
    <definedName name="ExternalData_1" localSheetId="1" hidden="1">轨道坐标采样_VirtualRailway_XYZinSPCK!$A$1:$C$342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E104" i="5"/>
  <c r="F104" i="5"/>
  <c r="G104" i="5"/>
  <c r="E105" i="5"/>
  <c r="F105" i="5"/>
  <c r="G105" i="5"/>
  <c r="E106" i="5"/>
  <c r="F106" i="5"/>
  <c r="G106" i="5"/>
  <c r="E107" i="5"/>
  <c r="F107" i="5"/>
  <c r="G107" i="5"/>
  <c r="E108" i="5"/>
  <c r="F108" i="5"/>
  <c r="G108" i="5"/>
  <c r="E109" i="5"/>
  <c r="F109" i="5"/>
  <c r="G109" i="5"/>
  <c r="E110" i="5"/>
  <c r="F110" i="5"/>
  <c r="G110" i="5"/>
  <c r="E111" i="5"/>
  <c r="F111" i="5"/>
  <c r="G111" i="5"/>
  <c r="E112" i="5"/>
  <c r="F112" i="5"/>
  <c r="G112" i="5"/>
  <c r="E113" i="5"/>
  <c r="F113" i="5"/>
  <c r="G113" i="5"/>
  <c r="E114" i="5"/>
  <c r="F114" i="5"/>
  <c r="G114" i="5"/>
  <c r="E115" i="5"/>
  <c r="F115" i="5"/>
  <c r="G115" i="5"/>
  <c r="E116" i="5"/>
  <c r="F116" i="5"/>
  <c r="G116" i="5"/>
  <c r="E117" i="5"/>
  <c r="F117" i="5"/>
  <c r="G117" i="5"/>
  <c r="E118" i="5"/>
  <c r="F118" i="5"/>
  <c r="G118" i="5"/>
  <c r="E119" i="5"/>
  <c r="F119" i="5"/>
  <c r="G119" i="5"/>
  <c r="E120" i="5"/>
  <c r="F120" i="5"/>
  <c r="G120" i="5"/>
  <c r="E121" i="5"/>
  <c r="F121" i="5"/>
  <c r="G121" i="5"/>
  <c r="E122" i="5"/>
  <c r="F122" i="5"/>
  <c r="G122" i="5"/>
  <c r="E123" i="5"/>
  <c r="F123" i="5"/>
  <c r="G123" i="5"/>
  <c r="E124" i="5"/>
  <c r="F124" i="5"/>
  <c r="G124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E183" i="5"/>
  <c r="F183" i="5"/>
  <c r="G183" i="5"/>
  <c r="E184" i="5"/>
  <c r="F184" i="5"/>
  <c r="G184" i="5"/>
  <c r="E185" i="5"/>
  <c r="F185" i="5"/>
  <c r="G185" i="5"/>
  <c r="E186" i="5"/>
  <c r="F186" i="5"/>
  <c r="G186" i="5"/>
  <c r="E187" i="5"/>
  <c r="F187" i="5"/>
  <c r="G187" i="5"/>
  <c r="E188" i="5"/>
  <c r="F188" i="5"/>
  <c r="G188" i="5"/>
  <c r="E189" i="5"/>
  <c r="F189" i="5"/>
  <c r="G189" i="5"/>
  <c r="E190" i="5"/>
  <c r="F190" i="5"/>
  <c r="G190" i="5"/>
  <c r="E191" i="5"/>
  <c r="F191" i="5"/>
  <c r="G191" i="5"/>
  <c r="E192" i="5"/>
  <c r="F192" i="5"/>
  <c r="G192" i="5"/>
  <c r="E193" i="5"/>
  <c r="F193" i="5"/>
  <c r="G193" i="5"/>
  <c r="E194" i="5"/>
  <c r="F194" i="5"/>
  <c r="G194" i="5"/>
  <c r="E195" i="5"/>
  <c r="F195" i="5"/>
  <c r="G195" i="5"/>
  <c r="E196" i="5"/>
  <c r="F196" i="5"/>
  <c r="G196" i="5"/>
  <c r="E197" i="5"/>
  <c r="F197" i="5"/>
  <c r="G197" i="5"/>
  <c r="E198" i="5"/>
  <c r="F198" i="5"/>
  <c r="G198" i="5"/>
  <c r="E199" i="5"/>
  <c r="F199" i="5"/>
  <c r="G199" i="5"/>
  <c r="E200" i="5"/>
  <c r="F200" i="5"/>
  <c r="G200" i="5"/>
  <c r="E201" i="5"/>
  <c r="F201" i="5"/>
  <c r="G201" i="5"/>
  <c r="E202" i="5"/>
  <c r="F202" i="5"/>
  <c r="G202" i="5"/>
  <c r="E203" i="5"/>
  <c r="F203" i="5"/>
  <c r="G203" i="5"/>
  <c r="E204" i="5"/>
  <c r="F204" i="5"/>
  <c r="G204" i="5"/>
  <c r="E205" i="5"/>
  <c r="F205" i="5"/>
  <c r="G205" i="5"/>
  <c r="E206" i="5"/>
  <c r="F206" i="5"/>
  <c r="G206" i="5"/>
  <c r="E207" i="5"/>
  <c r="F207" i="5"/>
  <c r="G207" i="5"/>
  <c r="E208" i="5"/>
  <c r="F208" i="5"/>
  <c r="G208" i="5"/>
  <c r="E209" i="5"/>
  <c r="F209" i="5"/>
  <c r="G209" i="5"/>
  <c r="E210" i="5"/>
  <c r="F210" i="5"/>
  <c r="G210" i="5"/>
  <c r="E211" i="5"/>
  <c r="F211" i="5"/>
  <c r="G211" i="5"/>
  <c r="E212" i="5"/>
  <c r="F212" i="5"/>
  <c r="G212" i="5"/>
  <c r="E213" i="5"/>
  <c r="F213" i="5"/>
  <c r="G213" i="5"/>
  <c r="E214" i="5"/>
  <c r="F214" i="5"/>
  <c r="G214" i="5"/>
  <c r="E215" i="5"/>
  <c r="F215" i="5"/>
  <c r="G215" i="5"/>
  <c r="E216" i="5"/>
  <c r="F216" i="5"/>
  <c r="G216" i="5"/>
  <c r="E217" i="5"/>
  <c r="F217" i="5"/>
  <c r="G217" i="5"/>
  <c r="E218" i="5"/>
  <c r="F218" i="5"/>
  <c r="G218" i="5"/>
  <c r="E219" i="5"/>
  <c r="F219" i="5"/>
  <c r="G219" i="5"/>
  <c r="E220" i="5"/>
  <c r="F220" i="5"/>
  <c r="G220" i="5"/>
  <c r="E221" i="5"/>
  <c r="F221" i="5"/>
  <c r="G221" i="5"/>
  <c r="E222" i="5"/>
  <c r="F222" i="5"/>
  <c r="G222" i="5"/>
  <c r="E223" i="5"/>
  <c r="F223" i="5"/>
  <c r="G223" i="5"/>
  <c r="E224" i="5"/>
  <c r="F224" i="5"/>
  <c r="G224" i="5"/>
  <c r="E225" i="5"/>
  <c r="F225" i="5"/>
  <c r="G225" i="5"/>
  <c r="E226" i="5"/>
  <c r="F226" i="5"/>
  <c r="G226" i="5"/>
  <c r="E227" i="5"/>
  <c r="F227" i="5"/>
  <c r="G227" i="5"/>
  <c r="E228" i="5"/>
  <c r="F228" i="5"/>
  <c r="G228" i="5"/>
  <c r="E229" i="5"/>
  <c r="F229" i="5"/>
  <c r="G229" i="5"/>
  <c r="E230" i="5"/>
  <c r="F230" i="5"/>
  <c r="G230" i="5"/>
  <c r="E231" i="5"/>
  <c r="F231" i="5"/>
  <c r="G231" i="5"/>
  <c r="E232" i="5"/>
  <c r="F232" i="5"/>
  <c r="G232" i="5"/>
  <c r="E233" i="5"/>
  <c r="F233" i="5"/>
  <c r="G233" i="5"/>
  <c r="E234" i="5"/>
  <c r="F234" i="5"/>
  <c r="G234" i="5"/>
  <c r="E235" i="5"/>
  <c r="F235" i="5"/>
  <c r="G235" i="5"/>
  <c r="E236" i="5"/>
  <c r="F236" i="5"/>
  <c r="G236" i="5"/>
  <c r="E237" i="5"/>
  <c r="F237" i="5"/>
  <c r="G237" i="5"/>
  <c r="E238" i="5"/>
  <c r="F238" i="5"/>
  <c r="G238" i="5"/>
  <c r="E239" i="5"/>
  <c r="F239" i="5"/>
  <c r="G239" i="5"/>
  <c r="E240" i="5"/>
  <c r="F240" i="5"/>
  <c r="G240" i="5"/>
  <c r="E241" i="5"/>
  <c r="F241" i="5"/>
  <c r="G241" i="5"/>
  <c r="E242" i="5"/>
  <c r="F242" i="5"/>
  <c r="G242" i="5"/>
  <c r="E243" i="5"/>
  <c r="F243" i="5"/>
  <c r="G243" i="5"/>
  <c r="E244" i="5"/>
  <c r="F244" i="5"/>
  <c r="G244" i="5"/>
  <c r="E245" i="5"/>
  <c r="F245" i="5"/>
  <c r="G245" i="5"/>
  <c r="E246" i="5"/>
  <c r="F246" i="5"/>
  <c r="G246" i="5"/>
  <c r="E247" i="5"/>
  <c r="F247" i="5"/>
  <c r="G247" i="5"/>
  <c r="E248" i="5"/>
  <c r="F248" i="5"/>
  <c r="G248" i="5"/>
  <c r="E249" i="5"/>
  <c r="F249" i="5"/>
  <c r="G249" i="5"/>
  <c r="E250" i="5"/>
  <c r="F250" i="5"/>
  <c r="G250" i="5"/>
  <c r="E251" i="5"/>
  <c r="F251" i="5"/>
  <c r="G251" i="5"/>
  <c r="E252" i="5"/>
  <c r="F252" i="5"/>
  <c r="G252" i="5"/>
  <c r="E253" i="5"/>
  <c r="F253" i="5"/>
  <c r="G253" i="5"/>
  <c r="E254" i="5"/>
  <c r="F254" i="5"/>
  <c r="G254" i="5"/>
  <c r="E255" i="5"/>
  <c r="F255" i="5"/>
  <c r="G255" i="5"/>
  <c r="E256" i="5"/>
  <c r="F256" i="5"/>
  <c r="G256" i="5"/>
  <c r="E257" i="5"/>
  <c r="F257" i="5"/>
  <c r="G257" i="5"/>
  <c r="E258" i="5"/>
  <c r="F258" i="5"/>
  <c r="G258" i="5"/>
  <c r="E259" i="5"/>
  <c r="F259" i="5"/>
  <c r="G259" i="5"/>
  <c r="E260" i="5"/>
  <c r="F260" i="5"/>
  <c r="G260" i="5"/>
  <c r="E261" i="5"/>
  <c r="F261" i="5"/>
  <c r="G261" i="5"/>
  <c r="E262" i="5"/>
  <c r="F262" i="5"/>
  <c r="G262" i="5"/>
  <c r="E263" i="5"/>
  <c r="F263" i="5"/>
  <c r="G263" i="5"/>
  <c r="E264" i="5"/>
  <c r="F264" i="5"/>
  <c r="G264" i="5"/>
  <c r="E265" i="5"/>
  <c r="F265" i="5"/>
  <c r="G265" i="5"/>
  <c r="E266" i="5"/>
  <c r="F266" i="5"/>
  <c r="G266" i="5"/>
  <c r="E267" i="5"/>
  <c r="F267" i="5"/>
  <c r="G267" i="5"/>
  <c r="E268" i="5"/>
  <c r="F268" i="5"/>
  <c r="G268" i="5"/>
  <c r="E269" i="5"/>
  <c r="F269" i="5"/>
  <c r="G269" i="5"/>
  <c r="E270" i="5"/>
  <c r="F270" i="5"/>
  <c r="G270" i="5"/>
  <c r="E271" i="5"/>
  <c r="F271" i="5"/>
  <c r="G271" i="5"/>
  <c r="E272" i="5"/>
  <c r="F272" i="5"/>
  <c r="G272" i="5"/>
  <c r="E273" i="5"/>
  <c r="F273" i="5"/>
  <c r="G273" i="5"/>
  <c r="E274" i="5"/>
  <c r="F274" i="5"/>
  <c r="G274" i="5"/>
  <c r="E275" i="5"/>
  <c r="F275" i="5"/>
  <c r="G275" i="5"/>
  <c r="E276" i="5"/>
  <c r="F276" i="5"/>
  <c r="G276" i="5"/>
  <c r="E277" i="5"/>
  <c r="F277" i="5"/>
  <c r="G277" i="5"/>
  <c r="E278" i="5"/>
  <c r="F278" i="5"/>
  <c r="G278" i="5"/>
  <c r="E279" i="5"/>
  <c r="F279" i="5"/>
  <c r="G279" i="5"/>
  <c r="E280" i="5"/>
  <c r="F280" i="5"/>
  <c r="G280" i="5"/>
  <c r="E281" i="5"/>
  <c r="F281" i="5"/>
  <c r="G281" i="5"/>
  <c r="E282" i="5"/>
  <c r="F282" i="5"/>
  <c r="G282" i="5"/>
  <c r="E283" i="5"/>
  <c r="F283" i="5"/>
  <c r="G283" i="5"/>
  <c r="E284" i="5"/>
  <c r="F284" i="5"/>
  <c r="G284" i="5"/>
  <c r="E285" i="5"/>
  <c r="F285" i="5"/>
  <c r="G285" i="5"/>
  <c r="E286" i="5"/>
  <c r="F286" i="5"/>
  <c r="G286" i="5"/>
  <c r="E287" i="5"/>
  <c r="F287" i="5"/>
  <c r="G287" i="5"/>
  <c r="E288" i="5"/>
  <c r="F288" i="5"/>
  <c r="G288" i="5"/>
  <c r="E289" i="5"/>
  <c r="F289" i="5"/>
  <c r="G289" i="5"/>
  <c r="E290" i="5"/>
  <c r="F290" i="5"/>
  <c r="G290" i="5"/>
  <c r="E291" i="5"/>
  <c r="F291" i="5"/>
  <c r="G291" i="5"/>
  <c r="E292" i="5"/>
  <c r="F292" i="5"/>
  <c r="G292" i="5"/>
  <c r="E293" i="5"/>
  <c r="F293" i="5"/>
  <c r="G293" i="5"/>
  <c r="E294" i="5"/>
  <c r="F294" i="5"/>
  <c r="G294" i="5"/>
  <c r="E295" i="5"/>
  <c r="F295" i="5"/>
  <c r="G295" i="5"/>
  <c r="E296" i="5"/>
  <c r="F296" i="5"/>
  <c r="G296" i="5"/>
  <c r="E297" i="5"/>
  <c r="F297" i="5"/>
  <c r="G297" i="5"/>
  <c r="E298" i="5"/>
  <c r="F298" i="5"/>
  <c r="G298" i="5"/>
  <c r="E299" i="5"/>
  <c r="F299" i="5"/>
  <c r="G299" i="5"/>
  <c r="E300" i="5"/>
  <c r="F300" i="5"/>
  <c r="G300" i="5"/>
  <c r="E301" i="5"/>
  <c r="F301" i="5"/>
  <c r="G301" i="5"/>
  <c r="E302" i="5"/>
  <c r="F302" i="5"/>
  <c r="G302" i="5"/>
  <c r="E303" i="5"/>
  <c r="F303" i="5"/>
  <c r="G303" i="5"/>
  <c r="E304" i="5"/>
  <c r="F304" i="5"/>
  <c r="G304" i="5"/>
  <c r="E305" i="5"/>
  <c r="F305" i="5"/>
  <c r="G305" i="5"/>
  <c r="E306" i="5"/>
  <c r="F306" i="5"/>
  <c r="G306" i="5"/>
  <c r="E307" i="5"/>
  <c r="F307" i="5"/>
  <c r="G307" i="5"/>
  <c r="E308" i="5"/>
  <c r="F308" i="5"/>
  <c r="G308" i="5"/>
  <c r="E309" i="5"/>
  <c r="F309" i="5"/>
  <c r="G309" i="5"/>
  <c r="E310" i="5"/>
  <c r="F310" i="5"/>
  <c r="G310" i="5"/>
  <c r="E311" i="5"/>
  <c r="F311" i="5"/>
  <c r="G311" i="5"/>
  <c r="E312" i="5"/>
  <c r="F312" i="5"/>
  <c r="G312" i="5"/>
  <c r="E313" i="5"/>
  <c r="F313" i="5"/>
  <c r="G313" i="5"/>
  <c r="E314" i="5"/>
  <c r="F314" i="5"/>
  <c r="G314" i="5"/>
  <c r="E315" i="5"/>
  <c r="F315" i="5"/>
  <c r="G315" i="5"/>
  <c r="E316" i="5"/>
  <c r="F316" i="5"/>
  <c r="G316" i="5"/>
  <c r="E317" i="5"/>
  <c r="F317" i="5"/>
  <c r="G317" i="5"/>
  <c r="E318" i="5"/>
  <c r="F318" i="5"/>
  <c r="G318" i="5"/>
  <c r="E319" i="5"/>
  <c r="F319" i="5"/>
  <c r="G319" i="5"/>
  <c r="E320" i="5"/>
  <c r="F320" i="5"/>
  <c r="G320" i="5"/>
  <c r="E321" i="5"/>
  <c r="F321" i="5"/>
  <c r="G321" i="5"/>
  <c r="E322" i="5"/>
  <c r="F322" i="5"/>
  <c r="G322" i="5"/>
  <c r="E323" i="5"/>
  <c r="F323" i="5"/>
  <c r="G323" i="5"/>
  <c r="E324" i="5"/>
  <c r="F324" i="5"/>
  <c r="G324" i="5"/>
  <c r="E325" i="5"/>
  <c r="F325" i="5"/>
  <c r="G325" i="5"/>
  <c r="E326" i="5"/>
  <c r="F326" i="5"/>
  <c r="G326" i="5"/>
  <c r="E327" i="5"/>
  <c r="F327" i="5"/>
  <c r="G327" i="5"/>
  <c r="E328" i="5"/>
  <c r="F328" i="5"/>
  <c r="G328" i="5"/>
  <c r="E329" i="5"/>
  <c r="F329" i="5"/>
  <c r="G329" i="5"/>
  <c r="E330" i="5"/>
  <c r="F330" i="5"/>
  <c r="G330" i="5"/>
  <c r="E331" i="5"/>
  <c r="F331" i="5"/>
  <c r="G331" i="5"/>
  <c r="E332" i="5"/>
  <c r="F332" i="5"/>
  <c r="G332" i="5"/>
  <c r="E333" i="5"/>
  <c r="F333" i="5"/>
  <c r="G333" i="5"/>
  <c r="E334" i="5"/>
  <c r="F334" i="5"/>
  <c r="G334" i="5"/>
  <c r="E335" i="5"/>
  <c r="F335" i="5"/>
  <c r="G335" i="5"/>
  <c r="E336" i="5"/>
  <c r="F336" i="5"/>
  <c r="G336" i="5"/>
  <c r="E337" i="5"/>
  <c r="F337" i="5"/>
  <c r="G337" i="5"/>
  <c r="E338" i="5"/>
  <c r="F338" i="5"/>
  <c r="G338" i="5"/>
  <c r="E339" i="5"/>
  <c r="F339" i="5"/>
  <c r="G339" i="5"/>
  <c r="E340" i="5"/>
  <c r="F340" i="5"/>
  <c r="G340" i="5"/>
  <c r="E341" i="5"/>
  <c r="F341" i="5"/>
  <c r="G341" i="5"/>
  <c r="E342" i="5"/>
  <c r="F342" i="5"/>
  <c r="G342" i="5"/>
  <c r="G2" i="5"/>
  <c r="F2" i="5"/>
  <c r="E2" i="5"/>
  <c r="I85" i="3"/>
  <c r="D85" i="3"/>
  <c r="C85" i="3"/>
  <c r="M84" i="3"/>
  <c r="L84" i="3"/>
  <c r="I84" i="3"/>
  <c r="P83" i="3"/>
  <c r="P84" i="3" s="1"/>
  <c r="P85" i="3" s="1"/>
  <c r="K83" i="3"/>
  <c r="I83" i="3"/>
  <c r="E83" i="3"/>
  <c r="I82" i="3"/>
  <c r="D81" i="3"/>
  <c r="C81" i="3"/>
  <c r="I81" i="3" s="1"/>
  <c r="M80" i="3"/>
  <c r="L80" i="3"/>
  <c r="I80" i="3"/>
  <c r="K79" i="3"/>
  <c r="I79" i="3"/>
  <c r="E79" i="3"/>
  <c r="I78" i="3"/>
  <c r="D77" i="3"/>
  <c r="C77" i="3"/>
  <c r="I77" i="3" s="1"/>
  <c r="M76" i="3"/>
  <c r="L76" i="3"/>
  <c r="I76" i="3"/>
  <c r="K75" i="3"/>
  <c r="I75" i="3"/>
  <c r="E75" i="3"/>
  <c r="I74" i="3"/>
  <c r="D73" i="3"/>
  <c r="C73" i="3"/>
  <c r="I73" i="3" s="1"/>
  <c r="M72" i="3"/>
  <c r="L72" i="3"/>
  <c r="I72" i="3"/>
  <c r="K71" i="3"/>
  <c r="I71" i="3"/>
  <c r="E71" i="3"/>
  <c r="I70" i="3"/>
  <c r="D69" i="3"/>
  <c r="C69" i="3"/>
  <c r="I69" i="3" s="1"/>
  <c r="M68" i="3"/>
  <c r="L68" i="3"/>
  <c r="I68" i="3"/>
  <c r="K67" i="3"/>
  <c r="I67" i="3"/>
  <c r="E67" i="3"/>
  <c r="I66" i="3"/>
  <c r="I65" i="3"/>
  <c r="D65" i="3"/>
  <c r="M64" i="3"/>
  <c r="L64" i="3"/>
  <c r="I64" i="3"/>
  <c r="K63" i="3"/>
  <c r="I63" i="3"/>
  <c r="E63" i="3"/>
  <c r="I62" i="3"/>
  <c r="D61" i="3"/>
  <c r="C61" i="3"/>
  <c r="I61" i="3" s="1"/>
  <c r="M60" i="3"/>
  <c r="L60" i="3"/>
  <c r="I60" i="3"/>
  <c r="K59" i="3"/>
  <c r="I59" i="3"/>
  <c r="E59" i="3"/>
  <c r="I58" i="3"/>
  <c r="D57" i="3"/>
  <c r="C57" i="3"/>
  <c r="I57" i="3" s="1"/>
  <c r="M56" i="3"/>
  <c r="L56" i="3"/>
  <c r="I56" i="3"/>
  <c r="K55" i="3"/>
  <c r="I55" i="3"/>
  <c r="E55" i="3"/>
  <c r="I54" i="3"/>
  <c r="D53" i="3"/>
  <c r="C53" i="3"/>
  <c r="I53" i="3" s="1"/>
  <c r="M52" i="3"/>
  <c r="L52" i="3"/>
  <c r="I52" i="3"/>
  <c r="K51" i="3"/>
  <c r="I51" i="3"/>
  <c r="E51" i="3"/>
  <c r="I50" i="3"/>
  <c r="D49" i="3"/>
  <c r="C49" i="3"/>
  <c r="I49" i="3" s="1"/>
  <c r="M48" i="3"/>
  <c r="L48" i="3"/>
  <c r="I48" i="3"/>
  <c r="K47" i="3"/>
  <c r="I47" i="3"/>
  <c r="E47" i="3"/>
  <c r="I46" i="3"/>
  <c r="D45" i="3"/>
  <c r="C45" i="3"/>
  <c r="I45" i="3" s="1"/>
  <c r="M44" i="3"/>
  <c r="L44" i="3"/>
  <c r="I44" i="3"/>
  <c r="K43" i="3"/>
  <c r="I43" i="3"/>
  <c r="E43" i="3"/>
  <c r="I42" i="3"/>
  <c r="D41" i="3"/>
  <c r="C41" i="3"/>
  <c r="I41" i="3" s="1"/>
  <c r="M40" i="3"/>
  <c r="L40" i="3"/>
  <c r="I40" i="3"/>
  <c r="K39" i="3"/>
  <c r="I39" i="3"/>
  <c r="E39" i="3"/>
  <c r="I38" i="3"/>
  <c r="D37" i="3"/>
  <c r="C37" i="3"/>
  <c r="I37" i="3" s="1"/>
  <c r="M36" i="3"/>
  <c r="L36" i="3"/>
  <c r="I36" i="3"/>
  <c r="P35" i="3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K35" i="3"/>
  <c r="I35" i="3"/>
  <c r="E35" i="3"/>
  <c r="I34" i="3"/>
  <c r="I33" i="3"/>
  <c r="D33" i="3"/>
  <c r="M32" i="3"/>
  <c r="L32" i="3"/>
  <c r="I32" i="3"/>
  <c r="K31" i="3"/>
  <c r="I31" i="3"/>
  <c r="E31" i="3"/>
  <c r="I30" i="3"/>
  <c r="I29" i="3"/>
  <c r="D29" i="3"/>
  <c r="C29" i="3"/>
  <c r="M28" i="3"/>
  <c r="L28" i="3"/>
  <c r="I28" i="3"/>
  <c r="K27" i="3"/>
  <c r="I27" i="3"/>
  <c r="E27" i="3"/>
  <c r="I26" i="3"/>
  <c r="D25" i="3"/>
  <c r="C25" i="3"/>
  <c r="I25" i="3" s="1"/>
  <c r="M24" i="3"/>
  <c r="L24" i="3"/>
  <c r="I24" i="3"/>
  <c r="P23" i="3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K23" i="3"/>
  <c r="I23" i="3"/>
  <c r="E23" i="3"/>
  <c r="I22" i="3"/>
  <c r="I21" i="3"/>
  <c r="D21" i="3"/>
  <c r="M20" i="3"/>
  <c r="L20" i="3"/>
  <c r="I20" i="3"/>
  <c r="K19" i="3"/>
  <c r="I19" i="3"/>
  <c r="E19" i="3"/>
  <c r="T18" i="3"/>
  <c r="I18" i="3"/>
  <c r="T17" i="3"/>
  <c r="D17" i="3"/>
  <c r="C17" i="3"/>
  <c r="I17" i="3" s="1"/>
  <c r="U16" i="3"/>
  <c r="M16" i="3"/>
  <c r="L16" i="3"/>
  <c r="I16" i="3"/>
  <c r="K15" i="3"/>
  <c r="I15" i="3"/>
  <c r="E15" i="3"/>
  <c r="I14" i="3"/>
  <c r="D13" i="3"/>
  <c r="M12" i="3"/>
  <c r="L12" i="3"/>
  <c r="I12" i="3"/>
  <c r="T11" i="3"/>
  <c r="T12" i="3" s="1"/>
  <c r="K11" i="3"/>
  <c r="I11" i="3"/>
  <c r="E11" i="3"/>
  <c r="C11" i="3"/>
  <c r="C13" i="3" s="1"/>
  <c r="I13" i="3" s="1"/>
  <c r="I10" i="3"/>
  <c r="D9" i="3"/>
  <c r="M8" i="3"/>
  <c r="L8" i="3"/>
  <c r="I8" i="3"/>
  <c r="K7" i="3"/>
  <c r="E7" i="3"/>
  <c r="C7" i="3"/>
  <c r="C9" i="3" s="1"/>
  <c r="I9" i="3" s="1"/>
  <c r="T6" i="3"/>
  <c r="I6" i="3"/>
  <c r="T5" i="3"/>
  <c r="D5" i="3"/>
  <c r="U4" i="3"/>
  <c r="M4" i="3"/>
  <c r="L4" i="3"/>
  <c r="I4" i="3"/>
  <c r="K3" i="3"/>
  <c r="E3" i="3"/>
  <c r="C3" i="3"/>
  <c r="C5" i="3" s="1"/>
  <c r="I5" i="3" s="1"/>
  <c r="P2" i="3"/>
  <c r="P3" i="3" s="1"/>
  <c r="P4" i="3" s="1"/>
  <c r="P5" i="3" s="1"/>
  <c r="P6" i="3" s="1"/>
  <c r="P7" i="3" s="1"/>
  <c r="P8" i="3" s="1"/>
  <c r="P9" i="3" s="1"/>
  <c r="P10" i="3" s="1"/>
  <c r="P11" i="3" s="1"/>
  <c r="P12" i="3" s="1"/>
  <c r="I2" i="3"/>
  <c r="L80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4" i="1"/>
  <c r="L8" i="1"/>
  <c r="L4" i="1"/>
  <c r="M84" i="1"/>
  <c r="M80" i="1"/>
  <c r="M48" i="1"/>
  <c r="M52" i="1"/>
  <c r="M56" i="1"/>
  <c r="M60" i="1"/>
  <c r="M64" i="1"/>
  <c r="M68" i="1"/>
  <c r="M72" i="1"/>
  <c r="M76" i="1"/>
  <c r="M20" i="1"/>
  <c r="M24" i="1"/>
  <c r="M28" i="1"/>
  <c r="M32" i="1"/>
  <c r="M36" i="1"/>
  <c r="M40" i="1"/>
  <c r="M44" i="1"/>
  <c r="M12" i="1"/>
  <c r="M16" i="1"/>
  <c r="M8" i="1"/>
  <c r="M4" i="1"/>
  <c r="I85" i="1"/>
  <c r="D85" i="1"/>
  <c r="C85" i="1"/>
  <c r="P84" i="1"/>
  <c r="P85" i="1" s="1"/>
  <c r="I84" i="1"/>
  <c r="P83" i="1"/>
  <c r="K83" i="1"/>
  <c r="I83" i="1"/>
  <c r="E83" i="1"/>
  <c r="I82" i="1"/>
  <c r="D81" i="1"/>
  <c r="C81" i="1"/>
  <c r="I81" i="1" s="1"/>
  <c r="I80" i="1"/>
  <c r="K79" i="1"/>
  <c r="I79" i="1"/>
  <c r="E79" i="1"/>
  <c r="I78" i="1"/>
  <c r="D77" i="1"/>
  <c r="C77" i="1"/>
  <c r="I77" i="1" s="1"/>
  <c r="I76" i="1"/>
  <c r="K75" i="1"/>
  <c r="I75" i="1"/>
  <c r="E75" i="1"/>
  <c r="I74" i="1"/>
  <c r="D73" i="1"/>
  <c r="C73" i="1"/>
  <c r="I73" i="1" s="1"/>
  <c r="I72" i="1"/>
  <c r="K71" i="1"/>
  <c r="I71" i="1"/>
  <c r="E71" i="1"/>
  <c r="I70" i="1"/>
  <c r="D69" i="1"/>
  <c r="C69" i="1"/>
  <c r="I69" i="1" s="1"/>
  <c r="I68" i="1"/>
  <c r="K67" i="1"/>
  <c r="I67" i="1"/>
  <c r="E67" i="1"/>
  <c r="I66" i="1"/>
  <c r="I65" i="1"/>
  <c r="D65" i="1"/>
  <c r="I64" i="1"/>
  <c r="K63" i="1"/>
  <c r="I63" i="1"/>
  <c r="E63" i="1"/>
  <c r="I62" i="1"/>
  <c r="D61" i="1"/>
  <c r="C61" i="1"/>
  <c r="I61" i="1" s="1"/>
  <c r="I60" i="1"/>
  <c r="K59" i="1"/>
  <c r="I59" i="1"/>
  <c r="E59" i="1"/>
  <c r="I58" i="1"/>
  <c r="D57" i="1"/>
  <c r="C57" i="1"/>
  <c r="I57" i="1" s="1"/>
  <c r="I56" i="1"/>
  <c r="K55" i="1"/>
  <c r="I55" i="1"/>
  <c r="E55" i="1"/>
  <c r="I54" i="1"/>
  <c r="I53" i="1"/>
  <c r="D53" i="1"/>
  <c r="C53" i="1"/>
  <c r="I52" i="1"/>
  <c r="K51" i="1"/>
  <c r="I51" i="1"/>
  <c r="E51" i="1"/>
  <c r="I50" i="1"/>
  <c r="D49" i="1"/>
  <c r="C49" i="1"/>
  <c r="I49" i="1" s="1"/>
  <c r="I48" i="1"/>
  <c r="K47" i="1"/>
  <c r="I47" i="1"/>
  <c r="E47" i="1"/>
  <c r="I46" i="1"/>
  <c r="D45" i="1"/>
  <c r="C45" i="1"/>
  <c r="I45" i="1" s="1"/>
  <c r="I44" i="1"/>
  <c r="K43" i="1"/>
  <c r="I43" i="1"/>
  <c r="E43" i="1"/>
  <c r="I42" i="1"/>
  <c r="D41" i="1"/>
  <c r="C41" i="1"/>
  <c r="I41" i="1" s="1"/>
  <c r="I40" i="1"/>
  <c r="K39" i="1"/>
  <c r="I39" i="1"/>
  <c r="E39" i="1"/>
  <c r="I38" i="1"/>
  <c r="D37" i="1"/>
  <c r="C37" i="1"/>
  <c r="I37" i="1" s="1"/>
  <c r="I36" i="1"/>
  <c r="P35" i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K35" i="1"/>
  <c r="I35" i="1"/>
  <c r="E35" i="1"/>
  <c r="I34" i="1"/>
  <c r="I33" i="1"/>
  <c r="D33" i="1"/>
  <c r="I32" i="1"/>
  <c r="K31" i="1"/>
  <c r="I31" i="1"/>
  <c r="E31" i="1"/>
  <c r="I30" i="1"/>
  <c r="D29" i="1"/>
  <c r="C29" i="1"/>
  <c r="I29" i="1" s="1"/>
  <c r="I28" i="1"/>
  <c r="K27" i="1"/>
  <c r="I27" i="1"/>
  <c r="E27" i="1"/>
  <c r="I26" i="1"/>
  <c r="D25" i="1"/>
  <c r="C25" i="1"/>
  <c r="I25" i="1" s="1"/>
  <c r="I24" i="1"/>
  <c r="P23" i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K23" i="1"/>
  <c r="I23" i="1"/>
  <c r="E23" i="1"/>
  <c r="I22" i="1"/>
  <c r="I21" i="1"/>
  <c r="D21" i="1"/>
  <c r="I20" i="1"/>
  <c r="K19" i="1"/>
  <c r="I19" i="1"/>
  <c r="E19" i="1"/>
  <c r="T18" i="1"/>
  <c r="I18" i="1"/>
  <c r="T17" i="1"/>
  <c r="D17" i="1"/>
  <c r="C17" i="1"/>
  <c r="I17" i="1" s="1"/>
  <c r="U16" i="1"/>
  <c r="I16" i="1"/>
  <c r="K15" i="1"/>
  <c r="I15" i="1"/>
  <c r="E15" i="1"/>
  <c r="I14" i="1"/>
  <c r="D13" i="1"/>
  <c r="C13" i="1"/>
  <c r="I13" i="1" s="1"/>
  <c r="T12" i="1"/>
  <c r="I12" i="1"/>
  <c r="T11" i="1"/>
  <c r="U10" i="1" s="1"/>
  <c r="K11" i="1"/>
  <c r="E11" i="1"/>
  <c r="C11" i="1"/>
  <c r="I11" i="1" s="1"/>
  <c r="I10" i="1"/>
  <c r="D9" i="1"/>
  <c r="I8" i="1"/>
  <c r="K7" i="1"/>
  <c r="E7" i="1"/>
  <c r="C7" i="1"/>
  <c r="I7" i="1" s="1"/>
  <c r="I6" i="1"/>
  <c r="T5" i="1"/>
  <c r="U4" i="1" s="1"/>
  <c r="D5" i="1"/>
  <c r="C5" i="1"/>
  <c r="I5" i="1" s="1"/>
  <c r="I4" i="1"/>
  <c r="K3" i="1"/>
  <c r="E3" i="1"/>
  <c r="C3" i="1"/>
  <c r="O3" i="1" s="1"/>
  <c r="O4" i="1" s="1"/>
  <c r="O5" i="1" s="1"/>
  <c r="O6" i="1" s="1"/>
  <c r="O7" i="1" s="1"/>
  <c r="O8" i="1" s="1"/>
  <c r="P2" i="1"/>
  <c r="P3" i="1" s="1"/>
  <c r="P4" i="1" s="1"/>
  <c r="P5" i="1" s="1"/>
  <c r="P6" i="1" s="1"/>
  <c r="P7" i="1" s="1"/>
  <c r="P8" i="1" s="1"/>
  <c r="I2" i="1"/>
  <c r="J97" i="2"/>
  <c r="I97" i="2"/>
  <c r="D97" i="2"/>
  <c r="C97" i="2"/>
  <c r="M96" i="2"/>
  <c r="L96" i="2"/>
  <c r="I96" i="2"/>
  <c r="K95" i="2"/>
  <c r="I95" i="2"/>
  <c r="E95" i="2"/>
  <c r="I94" i="2"/>
  <c r="J93" i="2"/>
  <c r="I93" i="2"/>
  <c r="D93" i="2"/>
  <c r="C93" i="2"/>
  <c r="M92" i="2"/>
  <c r="L92" i="2"/>
  <c r="I92" i="2"/>
  <c r="K91" i="2"/>
  <c r="I91" i="2"/>
  <c r="E91" i="2"/>
  <c r="I90" i="2"/>
  <c r="J89" i="2"/>
  <c r="D89" i="2"/>
  <c r="C89" i="2"/>
  <c r="I89" i="2" s="1"/>
  <c r="M88" i="2"/>
  <c r="L88" i="2"/>
  <c r="I88" i="2"/>
  <c r="K87" i="2"/>
  <c r="I87" i="2"/>
  <c r="E87" i="2"/>
  <c r="I86" i="2"/>
  <c r="J85" i="2"/>
  <c r="I85" i="2"/>
  <c r="D85" i="2"/>
  <c r="C85" i="2"/>
  <c r="M84" i="2"/>
  <c r="L84" i="2"/>
  <c r="I84" i="2"/>
  <c r="K83" i="2"/>
  <c r="I83" i="2"/>
  <c r="E83" i="2"/>
  <c r="I82" i="2"/>
  <c r="J81" i="2"/>
  <c r="D81" i="2"/>
  <c r="C81" i="2"/>
  <c r="I81" i="2" s="1"/>
  <c r="M80" i="2"/>
  <c r="L80" i="2"/>
  <c r="I80" i="2"/>
  <c r="K79" i="2"/>
  <c r="I79" i="2"/>
  <c r="E79" i="2"/>
  <c r="I78" i="2"/>
  <c r="J77" i="2"/>
  <c r="I77" i="2"/>
  <c r="D77" i="2"/>
  <c r="M76" i="2"/>
  <c r="L76" i="2"/>
  <c r="I76" i="2"/>
  <c r="K75" i="2"/>
  <c r="I75" i="2"/>
  <c r="E75" i="2"/>
  <c r="I74" i="2"/>
  <c r="J73" i="2"/>
  <c r="D73" i="2"/>
  <c r="C73" i="2"/>
  <c r="I73" i="2" s="1"/>
  <c r="M72" i="2"/>
  <c r="L72" i="2"/>
  <c r="I72" i="2"/>
  <c r="K71" i="2"/>
  <c r="I71" i="2"/>
  <c r="E71" i="2"/>
  <c r="I70" i="2"/>
  <c r="J69" i="2"/>
  <c r="D69" i="2"/>
  <c r="C69" i="2"/>
  <c r="I69" i="2" s="1"/>
  <c r="M68" i="2"/>
  <c r="L68" i="2"/>
  <c r="I68" i="2"/>
  <c r="K67" i="2"/>
  <c r="I67" i="2"/>
  <c r="E67" i="2"/>
  <c r="I66" i="2"/>
  <c r="J65" i="2"/>
  <c r="D65" i="2"/>
  <c r="C65" i="2"/>
  <c r="I65" i="2" s="1"/>
  <c r="M64" i="2"/>
  <c r="L64" i="2"/>
  <c r="I64" i="2"/>
  <c r="K63" i="2"/>
  <c r="I63" i="2"/>
  <c r="E63" i="2"/>
  <c r="I62" i="2"/>
  <c r="J61" i="2"/>
  <c r="D61" i="2"/>
  <c r="C61" i="2"/>
  <c r="I61" i="2" s="1"/>
  <c r="M60" i="2"/>
  <c r="L60" i="2"/>
  <c r="I60" i="2"/>
  <c r="K59" i="2"/>
  <c r="I59" i="2"/>
  <c r="E59" i="2"/>
  <c r="I58" i="2"/>
  <c r="J57" i="2"/>
  <c r="I57" i="2"/>
  <c r="D57" i="2"/>
  <c r="C57" i="2"/>
  <c r="M56" i="2"/>
  <c r="L56" i="2"/>
  <c r="I56" i="2"/>
  <c r="K55" i="2"/>
  <c r="I55" i="2"/>
  <c r="E55" i="2"/>
  <c r="I54" i="2"/>
  <c r="J53" i="2"/>
  <c r="I53" i="2"/>
  <c r="D53" i="2"/>
  <c r="C53" i="2"/>
  <c r="M52" i="2"/>
  <c r="L52" i="2"/>
  <c r="I52" i="2"/>
  <c r="K51" i="2"/>
  <c r="I51" i="2"/>
  <c r="E51" i="2"/>
  <c r="I50" i="2"/>
  <c r="J49" i="2"/>
  <c r="D49" i="2"/>
  <c r="C49" i="2"/>
  <c r="I49" i="2" s="1"/>
  <c r="M48" i="2"/>
  <c r="L48" i="2"/>
  <c r="I48" i="2"/>
  <c r="K47" i="2"/>
  <c r="I47" i="2"/>
  <c r="E47" i="2"/>
  <c r="I46" i="2"/>
  <c r="J45" i="2"/>
  <c r="I45" i="2"/>
  <c r="D45" i="2"/>
  <c r="C45" i="2"/>
  <c r="M44" i="2"/>
  <c r="L44" i="2"/>
  <c r="I44" i="2"/>
  <c r="K43" i="2"/>
  <c r="I43" i="2"/>
  <c r="E43" i="2"/>
  <c r="I42" i="2"/>
  <c r="J41" i="2"/>
  <c r="D41" i="2"/>
  <c r="C41" i="2"/>
  <c r="I41" i="2" s="1"/>
  <c r="M40" i="2"/>
  <c r="L40" i="2"/>
  <c r="I40" i="2"/>
  <c r="K39" i="2"/>
  <c r="I39" i="2"/>
  <c r="E39" i="2"/>
  <c r="I38" i="2"/>
  <c r="J37" i="2"/>
  <c r="D37" i="2"/>
  <c r="C37" i="2"/>
  <c r="I37" i="2" s="1"/>
  <c r="M36" i="2"/>
  <c r="L36" i="2"/>
  <c r="I36" i="2"/>
  <c r="K35" i="2"/>
  <c r="I35" i="2"/>
  <c r="E35" i="2"/>
  <c r="I34" i="2"/>
  <c r="J33" i="2"/>
  <c r="I33" i="2"/>
  <c r="D33" i="2"/>
  <c r="M32" i="2"/>
  <c r="L32" i="2"/>
  <c r="I32" i="2"/>
  <c r="K31" i="2"/>
  <c r="I31" i="2"/>
  <c r="E31" i="2"/>
  <c r="I30" i="2"/>
  <c r="J29" i="2"/>
  <c r="D29" i="2"/>
  <c r="C29" i="2"/>
  <c r="I29" i="2" s="1"/>
  <c r="M28" i="2"/>
  <c r="L28" i="2"/>
  <c r="I28" i="2"/>
  <c r="K27" i="2"/>
  <c r="I27" i="2"/>
  <c r="E27" i="2"/>
  <c r="I26" i="2"/>
  <c r="J25" i="2"/>
  <c r="D25" i="2"/>
  <c r="C25" i="2"/>
  <c r="I25" i="2" s="1"/>
  <c r="M24" i="2"/>
  <c r="L24" i="2"/>
  <c r="I24" i="2"/>
  <c r="K23" i="2"/>
  <c r="I23" i="2"/>
  <c r="E23" i="2"/>
  <c r="I22" i="2"/>
  <c r="J21" i="2"/>
  <c r="I21" i="2"/>
  <c r="D21" i="2"/>
  <c r="M20" i="2"/>
  <c r="L20" i="2"/>
  <c r="I20" i="2"/>
  <c r="K19" i="2"/>
  <c r="I19" i="2"/>
  <c r="E19" i="2"/>
  <c r="I18" i="2"/>
  <c r="J17" i="2"/>
  <c r="I17" i="2"/>
  <c r="D17" i="2"/>
  <c r="C17" i="2"/>
  <c r="M16" i="2"/>
  <c r="L16" i="2"/>
  <c r="I16" i="2"/>
  <c r="K15" i="2"/>
  <c r="I15" i="2"/>
  <c r="E15" i="2"/>
  <c r="I14" i="2"/>
  <c r="J13" i="2"/>
  <c r="D13" i="2"/>
  <c r="M12" i="2"/>
  <c r="L12" i="2"/>
  <c r="I12" i="2"/>
  <c r="K11" i="2"/>
  <c r="E11" i="2"/>
  <c r="C11" i="2"/>
  <c r="C13" i="2" s="1"/>
  <c r="I13" i="2" s="1"/>
  <c r="I10" i="2"/>
  <c r="J9" i="2"/>
  <c r="D9" i="2"/>
  <c r="M8" i="2"/>
  <c r="L8" i="2"/>
  <c r="I8" i="2"/>
  <c r="K7" i="2"/>
  <c r="E7" i="2"/>
  <c r="C7" i="2"/>
  <c r="I7" i="2" s="1"/>
  <c r="I6" i="2"/>
  <c r="J5" i="2"/>
  <c r="D5" i="2"/>
  <c r="M4" i="2"/>
  <c r="L4" i="2"/>
  <c r="I4" i="2"/>
  <c r="K3" i="2"/>
  <c r="E3" i="2"/>
  <c r="C3" i="2"/>
  <c r="C5" i="2" s="1"/>
  <c r="I5" i="2" s="1"/>
  <c r="I2" i="2"/>
  <c r="P13" i="3" l="1"/>
  <c r="P14" i="3" s="1"/>
  <c r="P15" i="3" s="1"/>
  <c r="P16" i="3" s="1"/>
  <c r="P17" i="3" s="1"/>
  <c r="P18" i="3" s="1"/>
  <c r="P19" i="3" s="1"/>
  <c r="P20" i="3" s="1"/>
  <c r="P21" i="3" s="1"/>
  <c r="I7" i="3"/>
  <c r="I3" i="3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U10" i="3"/>
  <c r="C9" i="1"/>
  <c r="I9" i="1" s="1"/>
  <c r="I3" i="1"/>
  <c r="T6" i="1"/>
  <c r="I11" i="2"/>
  <c r="C9" i="2"/>
  <c r="I9" i="2" s="1"/>
  <c r="I3" i="2"/>
  <c r="O9" i="1" l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1EEAEC-A0B4-44A6-8D88-F24109327A57}" keepAlive="1" name="查询 - 轨道坐标采样_VirtualRailway_XYZinSPCK_Rotated-21deg" description="与工作簿中“轨道坐标采样_VirtualRailway_XYZinSPCK_Rotated-21deg”查询的连接。" type="5" refreshedVersion="8" background="1" saveData="1">
    <dbPr connection="Provider=Microsoft.Mashup.OleDb.1;Data Source=$Workbook$;Location=轨道坐标采样_VirtualRailway_XYZinSPCK_Rotated-21deg;Extended Properties=&quot;&quot;" command="SELECT * FROM [轨道坐标采样_VirtualRailway_XYZinSPCK_Rotated-21deg]"/>
  </connection>
</connections>
</file>

<file path=xl/sharedStrings.xml><?xml version="1.0" encoding="utf-8"?>
<sst xmlns="http://schemas.openxmlformats.org/spreadsheetml/2006/main" count="776" uniqueCount="77">
  <si>
    <t>线路分段</t>
    <phoneticPr fontId="2" type="noConversion"/>
  </si>
  <si>
    <t>Par1</t>
    <phoneticPr fontId="2" type="noConversion"/>
  </si>
  <si>
    <t>Par2</t>
    <phoneticPr fontId="2" type="noConversion"/>
  </si>
  <si>
    <t>Par3</t>
    <phoneticPr fontId="2" type="noConversion"/>
  </si>
  <si>
    <t>备注</t>
    <phoneticPr fontId="2" type="noConversion"/>
  </si>
  <si>
    <t>STR</t>
  </si>
  <si>
    <t>BLO</t>
  </si>
  <si>
    <t>缓和曲线取值一半</t>
    <phoneticPr fontId="2" type="noConversion"/>
  </si>
  <si>
    <t>CIR</t>
  </si>
  <si>
    <t>17号线 给定数据</t>
    <phoneticPr fontId="2" type="noConversion"/>
  </si>
  <si>
    <t>虹桥地铁站 站前直线</t>
    <phoneticPr fontId="2" type="noConversion"/>
  </si>
  <si>
    <t>虚拟接驳线，变相区</t>
    <phoneticPr fontId="2" type="noConversion"/>
  </si>
  <si>
    <t>中春路 站前直线</t>
    <phoneticPr fontId="2" type="noConversion"/>
  </si>
  <si>
    <t>道岔变道至沪苏湖高铁</t>
    <phoneticPr fontId="2" type="noConversion"/>
  </si>
  <si>
    <t>STR</t>
    <phoneticPr fontId="2" type="noConversion"/>
  </si>
  <si>
    <t>春申站 站前直线</t>
    <phoneticPr fontId="2" type="noConversion"/>
  </si>
  <si>
    <t>松江站 站前直线</t>
    <phoneticPr fontId="2" type="noConversion"/>
  </si>
  <si>
    <t>SPCK中不使用该段曲线</t>
    <phoneticPr fontId="2" type="noConversion"/>
  </si>
  <si>
    <t>H_Par1</t>
    <phoneticPr fontId="2" type="noConversion"/>
  </si>
  <si>
    <t>H_Par2</t>
    <phoneticPr fontId="2" type="noConversion"/>
  </si>
  <si>
    <t>H_Par3</t>
    <phoneticPr fontId="2" type="noConversion"/>
  </si>
  <si>
    <t>CST</t>
    <phoneticPr fontId="2" type="noConversion"/>
  </si>
  <si>
    <t>BLO</t>
    <phoneticPr fontId="2" type="noConversion"/>
  </si>
  <si>
    <t>平面线路类型</t>
    <phoneticPr fontId="2" type="noConversion"/>
  </si>
  <si>
    <t>超高线路类型</t>
    <phoneticPr fontId="2" type="noConversion"/>
  </si>
  <si>
    <t>运行速度kmph</t>
    <phoneticPr fontId="2" type="noConversion"/>
  </si>
  <si>
    <t>已越过虹桥2号航站楼</t>
    <phoneticPr fontId="2" type="noConversion"/>
  </si>
  <si>
    <t>L</t>
    <phoneticPr fontId="2" type="noConversion"/>
  </si>
  <si>
    <t>曲线方向</t>
    <phoneticPr fontId="2" type="noConversion"/>
  </si>
  <si>
    <t>R</t>
    <phoneticPr fontId="2" type="noConversion"/>
  </si>
  <si>
    <t>欠超高mm</t>
    <phoneticPr fontId="2" type="noConversion"/>
  </si>
  <si>
    <t>未平衡加速度g</t>
    <phoneticPr fontId="2" type="noConversion"/>
  </si>
  <si>
    <t>最小曲线半径2000米</t>
    <phoneticPr fontId="2" type="noConversion"/>
  </si>
  <si>
    <t>困难条件半径最小1300m</t>
    <phoneticPr fontId="2" type="noConversion"/>
  </si>
  <si>
    <t>里程计数m</t>
    <phoneticPr fontId="2" type="noConversion"/>
  </si>
  <si>
    <t>虹桥火车站地下约40m</t>
    <phoneticPr fontId="2" type="noConversion"/>
  </si>
  <si>
    <t>高架桥面高度约15米</t>
    <phoneticPr fontId="2" type="noConversion"/>
  </si>
  <si>
    <t>联络线最大坡度宜用40‰</t>
    <phoneticPr fontId="2" type="noConversion"/>
  </si>
  <si>
    <t>准备竖曲线上高架 ↗</t>
    <phoneticPr fontId="2" type="noConversion"/>
  </si>
  <si>
    <t>竖曲线到达地面 ↗</t>
    <phoneticPr fontId="2" type="noConversion"/>
  </si>
  <si>
    <t>超高起始点</t>
    <phoneticPr fontId="2" type="noConversion"/>
  </si>
  <si>
    <t>PL2</t>
    <phoneticPr fontId="2" type="noConversion"/>
  </si>
  <si>
    <t>CSL</t>
    <phoneticPr fontId="2" type="noConversion"/>
  </si>
  <si>
    <t>竖曲线分段</t>
    <phoneticPr fontId="2" type="noConversion"/>
  </si>
  <si>
    <t>竖曲线类型</t>
    <phoneticPr fontId="2" type="noConversion"/>
  </si>
  <si>
    <t>1-20 段</t>
  </si>
  <si>
    <t>21 段开始上坡</t>
  </si>
  <si>
    <t>21 段收尾</t>
  </si>
  <si>
    <t>22-32 段</t>
  </si>
  <si>
    <t>33 段开始上坡</t>
  </si>
  <si>
    <t>33 段收尾</t>
  </si>
  <si>
    <t>34-80 段</t>
  </si>
  <si>
    <t>81 段开始下坡</t>
  </si>
  <si>
    <t>81 段收尾</t>
  </si>
  <si>
    <t>82-84 段</t>
  </si>
  <si>
    <t>Z_Par1</t>
    <phoneticPr fontId="2" type="noConversion"/>
  </si>
  <si>
    <t>Z_Par2</t>
    <phoneticPr fontId="2" type="noConversion"/>
  </si>
  <si>
    <t>Z_Par3</t>
    <phoneticPr fontId="2" type="noConversion"/>
  </si>
  <si>
    <t>超高段备注</t>
    <phoneticPr fontId="2" type="noConversion"/>
  </si>
  <si>
    <t>最小半径 ↓</t>
    <phoneticPr fontId="2" type="noConversion"/>
  </si>
  <si>
    <t>虹桥地铁站 站前直线 ●</t>
    <phoneticPr fontId="2" type="noConversion"/>
  </si>
  <si>
    <t>国家会展中心始发 ●</t>
    <phoneticPr fontId="2" type="noConversion"/>
  </si>
  <si>
    <t>已越过虹桥2号航站楼 ●</t>
    <phoneticPr fontId="2" type="noConversion"/>
  </si>
  <si>
    <t>中春路 站前直线 ●</t>
    <phoneticPr fontId="2" type="noConversion"/>
  </si>
  <si>
    <t>春申站 站前直线 ●</t>
    <phoneticPr fontId="2" type="noConversion"/>
  </si>
  <si>
    <t>松江站 站前直线 ●</t>
    <phoneticPr fontId="2" type="noConversion"/>
  </si>
  <si>
    <r>
      <t xml:space="preserve">虚拟接驳线，变相区 </t>
    </r>
    <r>
      <rPr>
        <b/>
        <sz val="10"/>
        <color theme="1"/>
        <rFont val="等线"/>
        <family val="3"/>
        <charset val="134"/>
      </rPr>
      <t>〒</t>
    </r>
    <phoneticPr fontId="2" type="noConversion"/>
  </si>
  <si>
    <r>
      <t xml:space="preserve">道岔变道至沪苏湖高铁 </t>
    </r>
    <r>
      <rPr>
        <b/>
        <sz val="10"/>
        <color theme="1"/>
        <rFont val="等线"/>
        <family val="3"/>
        <charset val="134"/>
      </rPr>
      <t>╅</t>
    </r>
    <phoneticPr fontId="2" type="noConversion"/>
  </si>
  <si>
    <r>
      <t xml:space="preserve">最小半径 </t>
    </r>
    <r>
      <rPr>
        <b/>
        <i/>
        <sz val="10"/>
        <color theme="1"/>
        <rFont val="等线"/>
        <family val="3"/>
        <charset val="134"/>
        <scheme val="minor"/>
      </rPr>
      <t>R</t>
    </r>
    <r>
      <rPr>
        <b/>
        <sz val="10"/>
        <color theme="1"/>
        <rFont val="等线"/>
        <family val="3"/>
        <charset val="134"/>
        <scheme val="minor"/>
      </rPr>
      <t>↓</t>
    </r>
    <phoneticPr fontId="2" type="noConversion"/>
  </si>
  <si>
    <t>竖曲线分段 里程</t>
    <phoneticPr fontId="2" type="noConversion"/>
  </si>
  <si>
    <t>X</t>
  </si>
  <si>
    <t>Y</t>
  </si>
  <si>
    <t>Z</t>
  </si>
  <si>
    <r>
      <t>UE5-</t>
    </r>
    <r>
      <rPr>
        <b/>
        <sz val="11"/>
        <color rgb="FFFF0000"/>
        <rFont val="等线"/>
        <family val="3"/>
        <charset val="134"/>
        <scheme val="minor"/>
      </rPr>
      <t>Z</t>
    </r>
    <phoneticPr fontId="2" type="noConversion"/>
  </si>
  <si>
    <r>
      <t>UE5-</t>
    </r>
    <r>
      <rPr>
        <b/>
        <sz val="11"/>
        <color rgb="FFFF0000"/>
        <rFont val="等线"/>
        <family val="3"/>
        <charset val="134"/>
        <scheme val="minor"/>
      </rPr>
      <t>Y</t>
    </r>
    <phoneticPr fontId="2" type="noConversion"/>
  </si>
  <si>
    <r>
      <t>UE5-</t>
    </r>
    <r>
      <rPr>
        <b/>
        <sz val="11"/>
        <color rgb="FFFF0000"/>
        <rFont val="等线"/>
        <family val="3"/>
        <charset val="134"/>
        <scheme val="minor"/>
      </rPr>
      <t>X</t>
    </r>
    <phoneticPr fontId="2" type="noConversion"/>
  </si>
  <si>
    <t>样条关键帧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</si>
</sst>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);[Red]\(0.00\)"/>
    <numFmt numFmtId="178" formatCode="0.00_ "/>
  </numFmts>
  <fonts count="12" x14ac:knownFonts="1">
    <font>
      <sz val="11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b/>
      <sz val="10"/>
      <color theme="1"/>
      <name val="等线"/>
      <family val="3"/>
      <charset val="134"/>
    </font>
    <font>
      <b/>
      <i/>
      <sz val="10"/>
      <color theme="1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176" fontId="4" fillId="8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9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7" fillId="8" borderId="1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4" fillId="9" borderId="1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177" fontId="6" fillId="0" borderId="0" xfId="0" applyNumberFormat="1" applyFont="1">
      <alignment vertical="center"/>
    </xf>
    <xf numFmtId="178" fontId="1" fillId="11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178" fontId="1" fillId="12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11" fillId="17" borderId="3" xfId="0" applyFont="1" applyFill="1" applyBorder="1" applyAlignment="1">
      <alignment horizontal="center" vertical="center"/>
    </xf>
  </cellXfs>
  <cellStyles count="1">
    <cellStyle name="常规" xfId="0" builtinId="0"/>
  </cellStyles>
  <dxfs count="6">
    <dxf>
      <font>
        <b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等线"/>
        <charset val="134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403DB8-3B57-4D4B-AC30-22B1F7CFA15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" tableColumnId="1"/>
      <queryTableField id="2" name="Y" tableColumnId="2"/>
      <queryTableField id="3" name="Z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B31F14-CE41-4AED-98FF-E56B782A89D6}" name="轨道坐标采样_VirtualRailway_XYZinSPCK_Rotated_21deg" displayName="轨道坐标采样_VirtualRailway_XYZinSPCK_Rotated_21deg" ref="A1:D342" tableType="queryTable" totalsRowShown="0" headerRowDxfId="4" dataDxfId="5">
  <tableColumns count="4">
    <tableColumn id="1" xr3:uid="{2A357AD2-2F6C-48E0-8DF0-F066D0536BFF}" uniqueName="1" name="X" queryTableFieldId="1" dataDxfId="3"/>
    <tableColumn id="2" xr3:uid="{6911FAAD-D0A9-487E-A256-EF852552CCD7}" uniqueName="2" name="Y" queryTableFieldId="2" dataDxfId="2"/>
    <tableColumn id="3" xr3:uid="{ACEA1629-2EAA-465C-9C32-FD54C1159A51}" uniqueName="3" name="Z" queryTableFieldId="3" dataDxfId="0"/>
    <tableColumn id="4" xr3:uid="{E681F3F4-DB81-4386-B5A4-9BEE1CB08647}" uniqueName="4" name="样条关键帧" queryTableFieldId="4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56CB-F0F5-4EF9-8834-D5D350C95BD2}">
  <dimension ref="A1:V199"/>
  <sheetViews>
    <sheetView tabSelected="1" zoomScale="130" zoomScaleNormal="130" workbookViewId="0"/>
  </sheetViews>
  <sheetFormatPr defaultRowHeight="14.25" x14ac:dyDescent="0.2"/>
  <cols>
    <col min="1" max="1" width="10.25" style="1" customWidth="1"/>
    <col min="2" max="2" width="11.5" style="1" customWidth="1"/>
    <col min="3" max="3" width="10.25" style="1" customWidth="1"/>
    <col min="4" max="5" width="8.625" style="1" customWidth="1"/>
    <col min="6" max="6" width="22.125" style="1" customWidth="1"/>
    <col min="7" max="7" width="13.5" style="5" customWidth="1"/>
    <col min="8" max="8" width="12.125" style="5" customWidth="1"/>
    <col min="9" max="9" width="8.625" style="5" customWidth="1"/>
    <col min="10" max="10" width="11.375" style="14" customWidth="1"/>
    <col min="11" max="11" width="9.875" style="14" customWidth="1"/>
    <col min="12" max="12" width="16.375" style="33" customWidth="1"/>
    <col min="13" max="13" width="16.25" style="33" customWidth="1"/>
    <col min="14" max="14" width="10.125" style="5" customWidth="1"/>
    <col min="15" max="15" width="18.625" style="5" customWidth="1"/>
    <col min="16" max="16" width="15.25" style="5" customWidth="1"/>
    <col min="17" max="17" width="9.25" style="5" customWidth="1"/>
    <col min="19" max="19" width="9.5" bestFit="1" customWidth="1"/>
    <col min="20" max="20" width="9.125" style="41" bestFit="1" customWidth="1"/>
    <col min="21" max="21" width="9.125" bestFit="1" customWidth="1"/>
    <col min="22" max="22" width="18.5" customWidth="1"/>
  </cols>
  <sheetData>
    <row r="1" spans="1:22" ht="45" customHeight="1" x14ac:dyDescent="0.2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25</v>
      </c>
      <c r="H1" s="2" t="s">
        <v>24</v>
      </c>
      <c r="I1" s="2" t="s">
        <v>18</v>
      </c>
      <c r="J1" s="11" t="s">
        <v>19</v>
      </c>
      <c r="K1" s="11" t="s">
        <v>20</v>
      </c>
      <c r="L1" s="28" t="s">
        <v>30</v>
      </c>
      <c r="M1" s="28" t="s">
        <v>31</v>
      </c>
      <c r="N1" s="2" t="s">
        <v>28</v>
      </c>
      <c r="O1" s="11" t="s">
        <v>34</v>
      </c>
      <c r="P1" s="11" t="s">
        <v>69</v>
      </c>
      <c r="Q1" s="11" t="s">
        <v>43</v>
      </c>
      <c r="R1" s="11" t="s">
        <v>44</v>
      </c>
      <c r="S1" s="11" t="s">
        <v>55</v>
      </c>
      <c r="T1" s="11" t="s">
        <v>56</v>
      </c>
      <c r="U1" s="11" t="s">
        <v>57</v>
      </c>
      <c r="V1" s="11" t="s">
        <v>58</v>
      </c>
    </row>
    <row r="2" spans="1:22" x14ac:dyDescent="0.2">
      <c r="A2" s="3">
        <v>1</v>
      </c>
      <c r="B2" s="3" t="s">
        <v>5</v>
      </c>
      <c r="C2" s="3">
        <v>300</v>
      </c>
      <c r="D2" s="6"/>
      <c r="E2" s="6"/>
      <c r="F2" s="3" t="s">
        <v>61</v>
      </c>
      <c r="G2" s="9">
        <v>80</v>
      </c>
      <c r="H2" s="3" t="s">
        <v>21</v>
      </c>
      <c r="I2" s="3">
        <f t="shared" ref="I2:I65" si="0">C2</f>
        <v>300</v>
      </c>
      <c r="J2" s="12">
        <v>0</v>
      </c>
      <c r="K2" s="35"/>
      <c r="L2" s="29"/>
      <c r="M2" s="29"/>
      <c r="N2" s="54" t="s">
        <v>27</v>
      </c>
      <c r="O2" s="9">
        <v>300</v>
      </c>
      <c r="P2" s="52">
        <f>C2</f>
        <v>300</v>
      </c>
      <c r="Q2" s="44">
        <v>1</v>
      </c>
      <c r="R2" s="39" t="s">
        <v>42</v>
      </c>
      <c r="S2" s="48">
        <v>4086.364</v>
      </c>
      <c r="T2" s="43">
        <v>0</v>
      </c>
      <c r="U2" s="43"/>
      <c r="V2" s="39" t="s">
        <v>45</v>
      </c>
    </row>
    <row r="3" spans="1:22" x14ac:dyDescent="0.2">
      <c r="A3" s="3">
        <v>2</v>
      </c>
      <c r="B3" s="3" t="s">
        <v>22</v>
      </c>
      <c r="C3" s="19">
        <f>55/2</f>
        <v>27.5</v>
      </c>
      <c r="D3" s="3">
        <v>0</v>
      </c>
      <c r="E3" s="3">
        <f>D4</f>
        <v>-1500</v>
      </c>
      <c r="F3" s="3" t="s">
        <v>7</v>
      </c>
      <c r="G3" s="9">
        <v>80</v>
      </c>
      <c r="H3" s="3" t="s">
        <v>22</v>
      </c>
      <c r="I3" s="19">
        <f t="shared" si="0"/>
        <v>27.5</v>
      </c>
      <c r="J3" s="22">
        <v>0</v>
      </c>
      <c r="K3" s="22">
        <f>J4</f>
        <v>-5.3999999999999999E-2</v>
      </c>
      <c r="L3" s="29"/>
      <c r="M3" s="29"/>
      <c r="N3" s="54"/>
      <c r="O3" s="9">
        <f>O2+C3</f>
        <v>327.5</v>
      </c>
      <c r="P3" s="52">
        <f>P2+C3</f>
        <v>327.5</v>
      </c>
      <c r="Q3" s="45">
        <v>2</v>
      </c>
      <c r="R3" s="46" t="s">
        <v>42</v>
      </c>
      <c r="S3" s="46">
        <v>5</v>
      </c>
      <c r="T3" s="47">
        <v>0</v>
      </c>
      <c r="U3" s="47"/>
      <c r="V3" s="46" t="s">
        <v>46</v>
      </c>
    </row>
    <row r="4" spans="1:22" x14ac:dyDescent="0.2">
      <c r="A4" s="3">
        <v>3</v>
      </c>
      <c r="B4" s="3" t="s">
        <v>8</v>
      </c>
      <c r="C4" s="19">
        <v>138.893</v>
      </c>
      <c r="D4" s="3">
        <v>-1500</v>
      </c>
      <c r="E4" s="15"/>
      <c r="F4" s="19" t="s">
        <v>9</v>
      </c>
      <c r="G4" s="9">
        <v>80</v>
      </c>
      <c r="H4" s="3" t="s">
        <v>21</v>
      </c>
      <c r="I4" s="19">
        <f t="shared" si="0"/>
        <v>138.893</v>
      </c>
      <c r="J4" s="22">
        <v>-5.3999999999999999E-2</v>
      </c>
      <c r="K4" s="36"/>
      <c r="L4" s="31">
        <f>G4*G4/ABS(D4)*11.8-ABS(J4*1000)</f>
        <v>-3.6533333333333289</v>
      </c>
      <c r="M4" s="31">
        <f>(G4/3.6)^2/(ABS(D4)*9.81)-ABS(J4*1000)/1500</f>
        <v>-2.4405599392574098E-3</v>
      </c>
      <c r="N4" s="54"/>
      <c r="O4" s="9">
        <f>O3+C4</f>
        <v>466.39300000000003</v>
      </c>
      <c r="P4" s="52">
        <f>P3+C4</f>
        <v>466.39300000000003</v>
      </c>
      <c r="Q4" s="45">
        <v>3</v>
      </c>
      <c r="R4" s="46" t="s">
        <v>41</v>
      </c>
      <c r="S4" s="46">
        <v>20</v>
      </c>
      <c r="T4" s="47">
        <v>0</v>
      </c>
      <c r="U4" s="47">
        <f>T5</f>
        <v>0.05</v>
      </c>
      <c r="V4" s="46"/>
    </row>
    <row r="5" spans="1:22" x14ac:dyDescent="0.2">
      <c r="A5" s="3">
        <v>4</v>
      </c>
      <c r="B5" s="3" t="s">
        <v>6</v>
      </c>
      <c r="C5" s="19">
        <f>C3</f>
        <v>27.5</v>
      </c>
      <c r="D5" s="3">
        <f>D4</f>
        <v>-1500</v>
      </c>
      <c r="E5" s="3">
        <v>0</v>
      </c>
      <c r="F5" s="15"/>
      <c r="G5" s="9">
        <v>80</v>
      </c>
      <c r="H5" s="3" t="s">
        <v>22</v>
      </c>
      <c r="I5" s="19">
        <f t="shared" si="0"/>
        <v>27.5</v>
      </c>
      <c r="J5" s="22">
        <v>-5.3999999999999999E-2</v>
      </c>
      <c r="K5" s="22">
        <v>0</v>
      </c>
      <c r="L5" s="30"/>
      <c r="M5" s="30"/>
      <c r="N5" s="54"/>
      <c r="O5" s="9">
        <f t="shared" ref="O5:O68" si="1">O4+C5</f>
        <v>493.89300000000003</v>
      </c>
      <c r="P5" s="52">
        <f t="shared" ref="P5:P21" si="2">P4+C5</f>
        <v>493.89300000000003</v>
      </c>
      <c r="Q5" s="45">
        <v>4</v>
      </c>
      <c r="R5" s="46" t="s">
        <v>42</v>
      </c>
      <c r="S5" s="46">
        <v>150</v>
      </c>
      <c r="T5" s="47">
        <f>50/1000</f>
        <v>0.05</v>
      </c>
      <c r="U5" s="47"/>
      <c r="V5" s="46"/>
    </row>
    <row r="6" spans="1:22" x14ac:dyDescent="0.2">
      <c r="A6" s="4">
        <v>5</v>
      </c>
      <c r="B6" s="4" t="s">
        <v>5</v>
      </c>
      <c r="C6" s="51">
        <v>250</v>
      </c>
      <c r="D6" s="15"/>
      <c r="E6" s="15"/>
      <c r="F6" s="15"/>
      <c r="G6" s="9">
        <v>80</v>
      </c>
      <c r="H6" s="4" t="s">
        <v>21</v>
      </c>
      <c r="I6" s="51">
        <f t="shared" si="0"/>
        <v>250</v>
      </c>
      <c r="J6" s="37">
        <v>0</v>
      </c>
      <c r="K6" s="36"/>
      <c r="L6" s="30"/>
      <c r="M6" s="30"/>
      <c r="N6" s="55" t="s">
        <v>29</v>
      </c>
      <c r="O6" s="9">
        <f t="shared" si="1"/>
        <v>743.89300000000003</v>
      </c>
      <c r="P6" s="52">
        <f t="shared" si="2"/>
        <v>743.89300000000003</v>
      </c>
      <c r="Q6" s="45">
        <v>5</v>
      </c>
      <c r="R6" s="46" t="s">
        <v>41</v>
      </c>
      <c r="S6" s="46">
        <v>20</v>
      </c>
      <c r="T6" s="47">
        <f>T5</f>
        <v>0.05</v>
      </c>
      <c r="U6" s="47">
        <v>0</v>
      </c>
      <c r="V6" s="46"/>
    </row>
    <row r="7" spans="1:22" x14ac:dyDescent="0.2">
      <c r="A7" s="4">
        <v>6</v>
      </c>
      <c r="B7" s="4" t="s">
        <v>6</v>
      </c>
      <c r="C7" s="25">
        <f>85/2</f>
        <v>42.5</v>
      </c>
      <c r="D7" s="4">
        <v>0</v>
      </c>
      <c r="E7" s="4">
        <f>D8</f>
        <v>650</v>
      </c>
      <c r="F7" s="15"/>
      <c r="G7" s="9">
        <v>80</v>
      </c>
      <c r="H7" s="4" t="s">
        <v>22</v>
      </c>
      <c r="I7" s="25">
        <f t="shared" si="0"/>
        <v>42.5</v>
      </c>
      <c r="J7" s="37">
        <v>0</v>
      </c>
      <c r="K7" s="37">
        <f>J8</f>
        <v>0.12</v>
      </c>
      <c r="L7" s="30"/>
      <c r="M7" s="30"/>
      <c r="N7" s="55"/>
      <c r="O7" s="9">
        <f t="shared" si="1"/>
        <v>786.39300000000003</v>
      </c>
      <c r="P7" s="52">
        <f t="shared" si="2"/>
        <v>786.39300000000003</v>
      </c>
      <c r="Q7" s="45">
        <v>6</v>
      </c>
      <c r="R7" s="46" t="s">
        <v>42</v>
      </c>
      <c r="S7" s="46">
        <v>5</v>
      </c>
      <c r="T7" s="47">
        <v>0</v>
      </c>
      <c r="U7" s="47"/>
      <c r="V7" s="46" t="s">
        <v>47</v>
      </c>
    </row>
    <row r="8" spans="1:22" x14ac:dyDescent="0.2">
      <c r="A8" s="4">
        <v>7</v>
      </c>
      <c r="B8" s="4" t="s">
        <v>8</v>
      </c>
      <c r="C8" s="25">
        <v>565.17399999999998</v>
      </c>
      <c r="D8" s="4">
        <v>650</v>
      </c>
      <c r="E8" s="15"/>
      <c r="F8" s="25" t="s">
        <v>9</v>
      </c>
      <c r="G8" s="9">
        <v>80</v>
      </c>
      <c r="H8" s="4" t="s">
        <v>21</v>
      </c>
      <c r="I8" s="25">
        <f t="shared" si="0"/>
        <v>565.17399999999998</v>
      </c>
      <c r="J8" s="37">
        <v>0.12</v>
      </c>
      <c r="K8" s="36"/>
      <c r="L8" s="32">
        <f>G8*G8/ABS(D8)*11.8-ABS(J8*1000)</f>
        <v>-3.8153846153846018</v>
      </c>
      <c r="M8" s="32">
        <f>(G8/3.6)^2/(ABS(D8)*9.81)-ABS(J8*1000)/1500</f>
        <v>-2.5551383213632678E-3</v>
      </c>
      <c r="N8" s="55"/>
      <c r="O8" s="9">
        <f t="shared" si="1"/>
        <v>1351.567</v>
      </c>
      <c r="P8" s="52">
        <f t="shared" si="2"/>
        <v>1351.567</v>
      </c>
      <c r="Q8" s="44">
        <v>7</v>
      </c>
      <c r="R8" s="39" t="s">
        <v>42</v>
      </c>
      <c r="S8" s="48">
        <v>2380</v>
      </c>
      <c r="T8" s="43">
        <v>0</v>
      </c>
      <c r="U8" s="43"/>
      <c r="V8" s="39" t="s">
        <v>48</v>
      </c>
    </row>
    <row r="9" spans="1:22" x14ac:dyDescent="0.2">
      <c r="A9" s="4">
        <v>8</v>
      </c>
      <c r="B9" s="4" t="s">
        <v>6</v>
      </c>
      <c r="C9" s="25">
        <f>C7</f>
        <v>42.5</v>
      </c>
      <c r="D9" s="4">
        <f>D8</f>
        <v>650</v>
      </c>
      <c r="E9" s="4">
        <v>0</v>
      </c>
      <c r="F9" s="15"/>
      <c r="G9" s="9">
        <v>80</v>
      </c>
      <c r="H9" s="4" t="s">
        <v>22</v>
      </c>
      <c r="I9" s="25">
        <f t="shared" si="0"/>
        <v>42.5</v>
      </c>
      <c r="J9" s="37">
        <v>0.12</v>
      </c>
      <c r="K9" s="37">
        <v>0</v>
      </c>
      <c r="L9" s="30"/>
      <c r="M9" s="30"/>
      <c r="N9" s="55"/>
      <c r="O9" s="9">
        <f t="shared" si="1"/>
        <v>1394.067</v>
      </c>
      <c r="P9" s="52">
        <f t="shared" si="2"/>
        <v>1394.067</v>
      </c>
      <c r="Q9" s="45">
        <v>8</v>
      </c>
      <c r="R9" s="46" t="s">
        <v>42</v>
      </c>
      <c r="S9" s="46">
        <v>50</v>
      </c>
      <c r="T9" s="47">
        <v>0</v>
      </c>
      <c r="U9" s="47"/>
      <c r="V9" s="46" t="s">
        <v>49</v>
      </c>
    </row>
    <row r="10" spans="1:22" x14ac:dyDescent="0.2">
      <c r="A10" s="3">
        <v>9</v>
      </c>
      <c r="B10" s="3" t="s">
        <v>5</v>
      </c>
      <c r="C10" s="50">
        <v>50</v>
      </c>
      <c r="D10" s="6"/>
      <c r="E10" s="6"/>
      <c r="F10" s="15"/>
      <c r="G10" s="9">
        <v>80</v>
      </c>
      <c r="H10" s="3" t="s">
        <v>21</v>
      </c>
      <c r="I10" s="50">
        <f t="shared" si="0"/>
        <v>50</v>
      </c>
      <c r="J10" s="12">
        <v>0</v>
      </c>
      <c r="K10" s="36"/>
      <c r="L10" s="29"/>
      <c r="M10" s="29"/>
      <c r="N10" s="54" t="s">
        <v>27</v>
      </c>
      <c r="O10" s="9">
        <f t="shared" si="1"/>
        <v>1444.067</v>
      </c>
      <c r="P10" s="52">
        <f t="shared" si="2"/>
        <v>1444.067</v>
      </c>
      <c r="Q10" s="45">
        <v>9</v>
      </c>
      <c r="R10" s="46" t="s">
        <v>41</v>
      </c>
      <c r="S10" s="46">
        <v>50</v>
      </c>
      <c r="T10" s="47">
        <v>0</v>
      </c>
      <c r="U10" s="47">
        <f>T11</f>
        <v>0.03</v>
      </c>
      <c r="V10" s="46"/>
    </row>
    <row r="11" spans="1:22" x14ac:dyDescent="0.2">
      <c r="A11" s="3">
        <v>10</v>
      </c>
      <c r="B11" s="3" t="s">
        <v>6</v>
      </c>
      <c r="C11" s="19">
        <f>75/2</f>
        <v>37.5</v>
      </c>
      <c r="D11" s="3">
        <v>0</v>
      </c>
      <c r="E11" s="3">
        <f>D12</f>
        <v>-550</v>
      </c>
      <c r="F11" s="15"/>
      <c r="G11" s="9">
        <v>80</v>
      </c>
      <c r="H11" s="3" t="s">
        <v>22</v>
      </c>
      <c r="I11" s="19">
        <f t="shared" si="0"/>
        <v>37.5</v>
      </c>
      <c r="J11" s="22">
        <v>0</v>
      </c>
      <c r="K11" s="22">
        <f>J12</f>
        <v>-0.12</v>
      </c>
      <c r="L11" s="29"/>
      <c r="M11" s="29"/>
      <c r="N11" s="54"/>
      <c r="O11" s="9">
        <f t="shared" si="1"/>
        <v>1481.567</v>
      </c>
      <c r="P11" s="52">
        <f t="shared" si="2"/>
        <v>1481.567</v>
      </c>
      <c r="Q11" s="45">
        <v>10</v>
      </c>
      <c r="R11" s="46" t="s">
        <v>42</v>
      </c>
      <c r="S11" s="46">
        <v>650</v>
      </c>
      <c r="T11" s="47">
        <f>30/1000</f>
        <v>0.03</v>
      </c>
      <c r="U11" s="47"/>
      <c r="V11" s="46"/>
    </row>
    <row r="12" spans="1:22" x14ac:dyDescent="0.2">
      <c r="A12" s="3">
        <v>11</v>
      </c>
      <c r="B12" s="3" t="s">
        <v>8</v>
      </c>
      <c r="C12" s="19">
        <v>257.29700000000003</v>
      </c>
      <c r="D12" s="3">
        <v>-550</v>
      </c>
      <c r="E12" s="15"/>
      <c r="F12" s="19" t="s">
        <v>9</v>
      </c>
      <c r="G12" s="9">
        <v>80</v>
      </c>
      <c r="H12" s="3" t="s">
        <v>21</v>
      </c>
      <c r="I12" s="19">
        <f t="shared" si="0"/>
        <v>257.29700000000003</v>
      </c>
      <c r="J12" s="22">
        <v>-0.12</v>
      </c>
      <c r="K12" s="36"/>
      <c r="L12" s="31">
        <f t="shared" ref="L12" si="3">G12*G12/ABS(D12)*11.8-ABS(J12*1000)</f>
        <v>17.309090909090912</v>
      </c>
      <c r="M12" s="31">
        <f t="shared" ref="M12" si="4">(G12/3.6)^2/(ABS(D12)*9.81)-ABS(J12*1000)/1500</f>
        <v>1.1525745620207042E-2</v>
      </c>
      <c r="N12" s="54"/>
      <c r="O12" s="9">
        <f t="shared" si="1"/>
        <v>1738.864</v>
      </c>
      <c r="P12" s="52">
        <f t="shared" si="2"/>
        <v>1738.864</v>
      </c>
      <c r="Q12" s="45">
        <v>11</v>
      </c>
      <c r="R12" s="46" t="s">
        <v>41</v>
      </c>
      <c r="S12" s="46">
        <v>50</v>
      </c>
      <c r="T12" s="47">
        <f>T11</f>
        <v>0.03</v>
      </c>
      <c r="U12" s="47">
        <v>0</v>
      </c>
      <c r="V12" s="46"/>
    </row>
    <row r="13" spans="1:22" x14ac:dyDescent="0.2">
      <c r="A13" s="3">
        <v>12</v>
      </c>
      <c r="B13" s="3" t="s">
        <v>6</v>
      </c>
      <c r="C13" s="19">
        <f>C11</f>
        <v>37.5</v>
      </c>
      <c r="D13" s="3">
        <f>D12</f>
        <v>-550</v>
      </c>
      <c r="E13" s="3">
        <v>0</v>
      </c>
      <c r="F13" s="15"/>
      <c r="G13" s="9">
        <v>80</v>
      </c>
      <c r="H13" s="3" t="s">
        <v>22</v>
      </c>
      <c r="I13" s="19">
        <f t="shared" si="0"/>
        <v>37.5</v>
      </c>
      <c r="J13" s="22">
        <v>-0.12</v>
      </c>
      <c r="K13" s="22">
        <v>0</v>
      </c>
      <c r="L13" s="30"/>
      <c r="M13" s="30"/>
      <c r="N13" s="54"/>
      <c r="O13" s="9">
        <f t="shared" si="1"/>
        <v>1776.364</v>
      </c>
      <c r="P13" s="52">
        <f t="shared" si="2"/>
        <v>1776.364</v>
      </c>
      <c r="Q13" s="45">
        <v>12</v>
      </c>
      <c r="R13" s="46" t="s">
        <v>42</v>
      </c>
      <c r="S13" s="46">
        <v>1200</v>
      </c>
      <c r="T13" s="47">
        <v>0</v>
      </c>
      <c r="U13" s="47"/>
      <c r="V13" s="46" t="s">
        <v>50</v>
      </c>
    </row>
    <row r="14" spans="1:22" x14ac:dyDescent="0.2">
      <c r="A14" s="4">
        <v>13</v>
      </c>
      <c r="B14" s="4" t="s">
        <v>5</v>
      </c>
      <c r="C14" s="4">
        <v>950</v>
      </c>
      <c r="D14" s="15"/>
      <c r="E14" s="15"/>
      <c r="F14" s="4" t="s">
        <v>60</v>
      </c>
      <c r="G14" s="9">
        <v>80</v>
      </c>
      <c r="H14" s="4" t="s">
        <v>21</v>
      </c>
      <c r="I14" s="4">
        <f t="shared" si="0"/>
        <v>950</v>
      </c>
      <c r="J14" s="13">
        <v>0</v>
      </c>
      <c r="K14" s="16"/>
      <c r="L14" s="30"/>
      <c r="M14" s="30"/>
      <c r="N14" s="55" t="s">
        <v>29</v>
      </c>
      <c r="O14" s="9">
        <f t="shared" si="1"/>
        <v>2726.364</v>
      </c>
      <c r="P14" s="52">
        <f t="shared" si="2"/>
        <v>2726.364</v>
      </c>
      <c r="Q14" s="44">
        <v>13</v>
      </c>
      <c r="R14" s="39" t="s">
        <v>42</v>
      </c>
      <c r="S14" s="48">
        <v>23230</v>
      </c>
      <c r="T14" s="43">
        <v>0</v>
      </c>
      <c r="U14" s="43"/>
      <c r="V14" s="39" t="s">
        <v>51</v>
      </c>
    </row>
    <row r="15" spans="1:22" x14ac:dyDescent="0.2">
      <c r="A15" s="4">
        <v>14</v>
      </c>
      <c r="B15" s="4" t="s">
        <v>6</v>
      </c>
      <c r="C15" s="4">
        <v>80</v>
      </c>
      <c r="D15" s="4">
        <v>0</v>
      </c>
      <c r="E15" s="4">
        <f>D16</f>
        <v>450</v>
      </c>
      <c r="F15" s="4" t="s">
        <v>35</v>
      </c>
      <c r="G15" s="9">
        <v>80</v>
      </c>
      <c r="H15" s="4" t="s">
        <v>22</v>
      </c>
      <c r="I15" s="4">
        <f t="shared" si="0"/>
        <v>80</v>
      </c>
      <c r="J15" s="13">
        <v>0</v>
      </c>
      <c r="K15" s="13">
        <f>J16</f>
        <v>0.1</v>
      </c>
      <c r="L15" s="30"/>
      <c r="M15" s="30"/>
      <c r="N15" s="55"/>
      <c r="O15" s="9">
        <f t="shared" si="1"/>
        <v>2806.364</v>
      </c>
      <c r="P15" s="52">
        <f t="shared" si="2"/>
        <v>2806.364</v>
      </c>
      <c r="Q15" s="45">
        <v>14</v>
      </c>
      <c r="R15" s="46" t="s">
        <v>42</v>
      </c>
      <c r="S15" s="46">
        <v>50</v>
      </c>
      <c r="T15" s="47">
        <v>0</v>
      </c>
      <c r="U15" s="47"/>
      <c r="V15" s="46" t="s">
        <v>52</v>
      </c>
    </row>
    <row r="16" spans="1:22" x14ac:dyDescent="0.2">
      <c r="A16" s="4">
        <v>15</v>
      </c>
      <c r="B16" s="4" t="s">
        <v>8</v>
      </c>
      <c r="C16" s="4">
        <v>800</v>
      </c>
      <c r="D16" s="4">
        <v>450</v>
      </c>
      <c r="E16" s="15"/>
      <c r="F16" s="4" t="s">
        <v>66</v>
      </c>
      <c r="G16" s="9">
        <v>80</v>
      </c>
      <c r="H16" s="4" t="s">
        <v>21</v>
      </c>
      <c r="I16" s="4">
        <f t="shared" si="0"/>
        <v>800</v>
      </c>
      <c r="J16" s="13">
        <v>0.1</v>
      </c>
      <c r="K16" s="16"/>
      <c r="L16" s="32">
        <f t="shared" ref="L16" si="5">G16*G16/ABS(D16)*11.8-ABS(J16*1000)</f>
        <v>67.822222222222223</v>
      </c>
      <c r="M16" s="32">
        <f t="shared" ref="M16" si="6">(G16/3.6)^2/(ABS(D16)*9.81)-ABS(J16*1000)/1500</f>
        <v>4.5198133535808621E-2</v>
      </c>
      <c r="N16" s="55"/>
      <c r="O16" s="9">
        <f t="shared" si="1"/>
        <v>3606.364</v>
      </c>
      <c r="P16" s="52">
        <f t="shared" si="2"/>
        <v>3606.364</v>
      </c>
      <c r="Q16" s="45">
        <v>15</v>
      </c>
      <c r="R16" s="46" t="s">
        <v>41</v>
      </c>
      <c r="S16" s="46">
        <v>50</v>
      </c>
      <c r="T16" s="47">
        <v>0</v>
      </c>
      <c r="U16" s="47">
        <f>T17</f>
        <v>-0.03</v>
      </c>
      <c r="V16" s="46"/>
    </row>
    <row r="17" spans="1:22" x14ac:dyDescent="0.2">
      <c r="A17" s="4">
        <v>16</v>
      </c>
      <c r="B17" s="4" t="s">
        <v>6</v>
      </c>
      <c r="C17" s="4">
        <f>C15</f>
        <v>80</v>
      </c>
      <c r="D17" s="4">
        <f>D16</f>
        <v>450</v>
      </c>
      <c r="E17" s="4">
        <v>0</v>
      </c>
      <c r="F17" s="4" t="s">
        <v>68</v>
      </c>
      <c r="G17" s="9">
        <v>80</v>
      </c>
      <c r="H17" s="4" t="s">
        <v>22</v>
      </c>
      <c r="I17" s="4">
        <f t="shared" si="0"/>
        <v>80</v>
      </c>
      <c r="J17" s="13">
        <v>0.1</v>
      </c>
      <c r="K17" s="13">
        <v>0</v>
      </c>
      <c r="L17" s="30"/>
      <c r="M17" s="30"/>
      <c r="N17" s="55"/>
      <c r="O17" s="9">
        <f t="shared" si="1"/>
        <v>3686.364</v>
      </c>
      <c r="P17" s="52">
        <f t="shared" si="2"/>
        <v>3686.364</v>
      </c>
      <c r="Q17" s="45">
        <v>16</v>
      </c>
      <c r="R17" s="46" t="s">
        <v>42</v>
      </c>
      <c r="S17" s="46">
        <v>650</v>
      </c>
      <c r="T17" s="47">
        <f>-30/1000</f>
        <v>-0.03</v>
      </c>
      <c r="U17" s="47"/>
      <c r="V17" s="46"/>
    </row>
    <row r="18" spans="1:22" x14ac:dyDescent="0.2">
      <c r="A18" s="3">
        <v>17</v>
      </c>
      <c r="B18" s="3" t="s">
        <v>5</v>
      </c>
      <c r="C18" s="3">
        <v>50</v>
      </c>
      <c r="D18" s="15"/>
      <c r="E18" s="15"/>
      <c r="F18" s="3" t="s">
        <v>62</v>
      </c>
      <c r="G18" s="9">
        <v>80</v>
      </c>
      <c r="H18" s="3" t="s">
        <v>21</v>
      </c>
      <c r="I18" s="3">
        <f t="shared" si="0"/>
        <v>50</v>
      </c>
      <c r="J18" s="12">
        <v>0</v>
      </c>
      <c r="K18" s="16"/>
      <c r="L18" s="29"/>
      <c r="M18" s="29"/>
      <c r="N18" s="54" t="s">
        <v>27</v>
      </c>
      <c r="O18" s="9">
        <f t="shared" si="1"/>
        <v>3736.364</v>
      </c>
      <c r="P18" s="52">
        <f t="shared" si="2"/>
        <v>3736.364</v>
      </c>
      <c r="Q18" s="45">
        <v>17</v>
      </c>
      <c r="R18" s="46" t="s">
        <v>41</v>
      </c>
      <c r="S18" s="46">
        <v>50</v>
      </c>
      <c r="T18" s="47">
        <f>T17</f>
        <v>-0.03</v>
      </c>
      <c r="U18" s="47">
        <v>0</v>
      </c>
      <c r="V18" s="46"/>
    </row>
    <row r="19" spans="1:22" x14ac:dyDescent="0.2">
      <c r="A19" s="3">
        <v>18</v>
      </c>
      <c r="B19" s="3" t="s">
        <v>6</v>
      </c>
      <c r="C19" s="3">
        <v>100</v>
      </c>
      <c r="D19" s="3">
        <v>0</v>
      </c>
      <c r="E19" s="3">
        <f>D20</f>
        <v>-600</v>
      </c>
      <c r="F19" s="15"/>
      <c r="G19" s="9">
        <v>80</v>
      </c>
      <c r="H19" s="3" t="s">
        <v>22</v>
      </c>
      <c r="I19" s="3">
        <f t="shared" si="0"/>
        <v>100</v>
      </c>
      <c r="J19" s="12">
        <v>0</v>
      </c>
      <c r="K19" s="12">
        <f>J20</f>
        <v>-7.0000000000000007E-2</v>
      </c>
      <c r="L19" s="29"/>
      <c r="M19" s="29"/>
      <c r="N19" s="54"/>
      <c r="O19" s="9">
        <f t="shared" si="1"/>
        <v>3836.364</v>
      </c>
      <c r="P19" s="52">
        <f t="shared" si="2"/>
        <v>3836.364</v>
      </c>
      <c r="Q19" s="45">
        <v>18</v>
      </c>
      <c r="R19" s="46" t="s">
        <v>42</v>
      </c>
      <c r="S19" s="46">
        <v>1200</v>
      </c>
      <c r="T19" s="47">
        <v>0</v>
      </c>
      <c r="U19" s="47"/>
      <c r="V19" s="46" t="s">
        <v>53</v>
      </c>
    </row>
    <row r="20" spans="1:22" x14ac:dyDescent="0.2">
      <c r="A20" s="3">
        <v>19</v>
      </c>
      <c r="B20" s="3" t="s">
        <v>8</v>
      </c>
      <c r="C20" s="3">
        <v>150</v>
      </c>
      <c r="D20" s="3">
        <v>-600</v>
      </c>
      <c r="E20" s="15"/>
      <c r="F20" s="15"/>
      <c r="G20" s="9">
        <v>80</v>
      </c>
      <c r="H20" s="3" t="s">
        <v>21</v>
      </c>
      <c r="I20" s="3">
        <f t="shared" si="0"/>
        <v>150</v>
      </c>
      <c r="J20" s="12">
        <v>-7.0000000000000007E-2</v>
      </c>
      <c r="K20" s="16"/>
      <c r="L20" s="31">
        <f t="shared" ref="L20" si="7">G20*G20/ABS(D20)*11.8-ABS(J20*1000)</f>
        <v>55.866666666666674</v>
      </c>
      <c r="M20" s="31">
        <f t="shared" ref="M20" si="8">(G20/3.6)^2/(ABS(D20)*9.81)-ABS(J20*1000)/1500</f>
        <v>3.7231933485189793E-2</v>
      </c>
      <c r="N20" s="54"/>
      <c r="O20" s="9">
        <f t="shared" si="1"/>
        <v>3986.364</v>
      </c>
      <c r="P20" s="52">
        <f t="shared" si="2"/>
        <v>3986.364</v>
      </c>
      <c r="Q20" s="44">
        <v>19</v>
      </c>
      <c r="R20" s="39" t="s">
        <v>42</v>
      </c>
      <c r="S20" s="48">
        <v>150</v>
      </c>
      <c r="T20" s="43">
        <v>0</v>
      </c>
      <c r="U20" s="43"/>
      <c r="V20" s="39" t="s">
        <v>54</v>
      </c>
    </row>
    <row r="21" spans="1:22" x14ac:dyDescent="0.2">
      <c r="A21" s="3">
        <v>20</v>
      </c>
      <c r="B21" s="3" t="s">
        <v>6</v>
      </c>
      <c r="C21" s="3">
        <v>100</v>
      </c>
      <c r="D21" s="3">
        <f>D20</f>
        <v>-600</v>
      </c>
      <c r="E21" s="3">
        <v>0</v>
      </c>
      <c r="F21" s="15"/>
      <c r="G21" s="9">
        <v>80</v>
      </c>
      <c r="H21" s="3" t="s">
        <v>22</v>
      </c>
      <c r="I21" s="3">
        <f t="shared" si="0"/>
        <v>100</v>
      </c>
      <c r="J21" s="12">
        <v>-7.0000000000000007E-2</v>
      </c>
      <c r="K21" s="12">
        <v>0</v>
      </c>
      <c r="L21" s="30"/>
      <c r="M21" s="30"/>
      <c r="N21" s="54"/>
      <c r="O21" s="9">
        <f t="shared" si="1"/>
        <v>4086.364</v>
      </c>
      <c r="P21" s="53">
        <f t="shared" si="2"/>
        <v>4086.364</v>
      </c>
      <c r="Q21" s="1"/>
      <c r="R21" s="1"/>
      <c r="S21" s="1"/>
      <c r="T21" s="40"/>
      <c r="U21" s="5"/>
      <c r="V21" s="5"/>
    </row>
    <row r="22" spans="1:22" x14ac:dyDescent="0.2">
      <c r="A22" s="4">
        <v>21</v>
      </c>
      <c r="B22" s="25" t="s">
        <v>5</v>
      </c>
      <c r="C22" s="25">
        <v>200</v>
      </c>
      <c r="D22" s="15"/>
      <c r="E22" s="15"/>
      <c r="F22" s="4" t="s">
        <v>39</v>
      </c>
      <c r="G22" s="7">
        <v>100</v>
      </c>
      <c r="H22" s="4" t="s">
        <v>21</v>
      </c>
      <c r="I22" s="4">
        <f t="shared" si="0"/>
        <v>200</v>
      </c>
      <c r="J22" s="13">
        <v>0</v>
      </c>
      <c r="K22" s="16"/>
      <c r="L22" s="30"/>
      <c r="M22" s="30"/>
      <c r="N22" s="55" t="s">
        <v>29</v>
      </c>
      <c r="O22" s="9">
        <f t="shared" si="1"/>
        <v>4286.3639999999996</v>
      </c>
      <c r="P22" s="6"/>
      <c r="Q22" s="1"/>
      <c r="R22" s="1"/>
      <c r="S22" s="1"/>
      <c r="T22" s="40"/>
      <c r="U22" s="5"/>
      <c r="V22" s="5"/>
    </row>
    <row r="23" spans="1:22" x14ac:dyDescent="0.2">
      <c r="A23" s="4">
        <v>22</v>
      </c>
      <c r="B23" s="4" t="s">
        <v>6</v>
      </c>
      <c r="C23" s="4">
        <v>150</v>
      </c>
      <c r="D23" s="4">
        <v>0</v>
      </c>
      <c r="E23" s="4">
        <f>D24</f>
        <v>2000</v>
      </c>
      <c r="G23" s="7">
        <v>100</v>
      </c>
      <c r="H23" s="4" t="s">
        <v>22</v>
      </c>
      <c r="I23" s="4">
        <f t="shared" si="0"/>
        <v>150</v>
      </c>
      <c r="J23" s="13">
        <v>0</v>
      </c>
      <c r="K23" s="13">
        <f>J24</f>
        <v>0.03</v>
      </c>
      <c r="L23" s="30"/>
      <c r="M23" s="30"/>
      <c r="N23" s="55"/>
      <c r="O23" s="9">
        <f t="shared" si="1"/>
        <v>4436.3639999999996</v>
      </c>
      <c r="P23" s="52">
        <f>C23</f>
        <v>150</v>
      </c>
    </row>
    <row r="24" spans="1:22" x14ac:dyDescent="0.2">
      <c r="A24" s="4">
        <v>23</v>
      </c>
      <c r="B24" s="4" t="s">
        <v>8</v>
      </c>
      <c r="C24" s="4">
        <v>600</v>
      </c>
      <c r="D24" s="4">
        <v>2000</v>
      </c>
      <c r="E24" s="15"/>
      <c r="F24" s="15"/>
      <c r="G24" s="7">
        <v>100</v>
      </c>
      <c r="H24" s="4" t="s">
        <v>21</v>
      </c>
      <c r="I24" s="4">
        <f t="shared" si="0"/>
        <v>600</v>
      </c>
      <c r="J24" s="13">
        <v>0.03</v>
      </c>
      <c r="K24" s="16"/>
      <c r="L24" s="32">
        <f t="shared" ref="L24" si="9">G24*G24/ABS(D24)*11.8-ABS(J24*1000)</f>
        <v>29</v>
      </c>
      <c r="M24" s="32">
        <f t="shared" ref="M24" si="10">(G24/3.6)^2/(ABS(D24)*9.81)-ABS(J24*1000)/1500</f>
        <v>1.9327468821182723E-2</v>
      </c>
      <c r="N24" s="55"/>
      <c r="O24" s="9">
        <f t="shared" si="1"/>
        <v>5036.3639999999996</v>
      </c>
      <c r="P24" s="52">
        <f>P23+C24</f>
        <v>750</v>
      </c>
    </row>
    <row r="25" spans="1:22" x14ac:dyDescent="0.2">
      <c r="A25" s="4">
        <v>24</v>
      </c>
      <c r="B25" s="4" t="s">
        <v>6</v>
      </c>
      <c r="C25" s="4">
        <f>C23</f>
        <v>150</v>
      </c>
      <c r="D25" s="4">
        <f>D24</f>
        <v>2000</v>
      </c>
      <c r="E25" s="4">
        <v>0</v>
      </c>
      <c r="F25" s="15"/>
      <c r="G25" s="7">
        <v>100</v>
      </c>
      <c r="H25" s="4" t="s">
        <v>22</v>
      </c>
      <c r="I25" s="4">
        <f t="shared" si="0"/>
        <v>150</v>
      </c>
      <c r="J25" s="13">
        <v>0.03</v>
      </c>
      <c r="K25" s="13">
        <v>0</v>
      </c>
      <c r="L25" s="30"/>
      <c r="M25" s="30"/>
      <c r="N25" s="55"/>
      <c r="O25" s="9">
        <f t="shared" si="1"/>
        <v>5186.3639999999996</v>
      </c>
      <c r="P25" s="52">
        <f>P24+C25</f>
        <v>900</v>
      </c>
    </row>
    <row r="26" spans="1:22" x14ac:dyDescent="0.2">
      <c r="A26" s="3">
        <v>25</v>
      </c>
      <c r="B26" s="3" t="s">
        <v>5</v>
      </c>
      <c r="C26" s="3">
        <v>50</v>
      </c>
      <c r="D26" s="15"/>
      <c r="E26" s="15"/>
      <c r="F26" s="15"/>
      <c r="G26" s="7">
        <v>160</v>
      </c>
      <c r="H26" s="3" t="s">
        <v>21</v>
      </c>
      <c r="I26" s="3">
        <f t="shared" si="0"/>
        <v>50</v>
      </c>
      <c r="J26" s="12">
        <v>0</v>
      </c>
      <c r="K26" s="16"/>
      <c r="L26" s="29"/>
      <c r="M26" s="29"/>
      <c r="N26" s="54" t="s">
        <v>27</v>
      </c>
      <c r="O26" s="9">
        <f t="shared" si="1"/>
        <v>5236.3639999999996</v>
      </c>
      <c r="P26" s="52">
        <f>P25+C26</f>
        <v>950</v>
      </c>
    </row>
    <row r="27" spans="1:22" x14ac:dyDescent="0.2">
      <c r="A27" s="3">
        <v>26</v>
      </c>
      <c r="B27" s="3" t="s">
        <v>6</v>
      </c>
      <c r="C27" s="3">
        <v>50</v>
      </c>
      <c r="D27" s="3">
        <v>0</v>
      </c>
      <c r="E27" s="3">
        <f>D28</f>
        <v>-1600</v>
      </c>
      <c r="F27" s="3" t="s">
        <v>37</v>
      </c>
      <c r="G27" s="7">
        <v>160</v>
      </c>
      <c r="H27" s="3" t="s">
        <v>22</v>
      </c>
      <c r="I27" s="3">
        <f t="shared" si="0"/>
        <v>50</v>
      </c>
      <c r="J27" s="12">
        <v>0</v>
      </c>
      <c r="K27" s="12">
        <f>J28</f>
        <v>-0.12</v>
      </c>
      <c r="L27" s="29"/>
      <c r="M27" s="29"/>
      <c r="N27" s="54"/>
      <c r="O27" s="9">
        <f t="shared" si="1"/>
        <v>5286.3639999999996</v>
      </c>
      <c r="P27" s="52">
        <f t="shared" ref="P27:P33" si="11">P26+C27</f>
        <v>1000</v>
      </c>
    </row>
    <row r="28" spans="1:22" s="24" customFormat="1" x14ac:dyDescent="0.2">
      <c r="A28" s="3">
        <v>27</v>
      </c>
      <c r="B28" s="3" t="s">
        <v>8</v>
      </c>
      <c r="C28" s="3">
        <v>500</v>
      </c>
      <c r="D28" s="3">
        <v>-1600</v>
      </c>
      <c r="E28" s="20"/>
      <c r="F28" s="3" t="s">
        <v>33</v>
      </c>
      <c r="G28" s="7">
        <v>160</v>
      </c>
      <c r="H28" s="3" t="s">
        <v>21</v>
      </c>
      <c r="I28" s="3">
        <f t="shared" si="0"/>
        <v>500</v>
      </c>
      <c r="J28" s="12">
        <v>-0.12</v>
      </c>
      <c r="K28" s="12"/>
      <c r="L28" s="31">
        <f t="shared" ref="L28" si="12">G28*G28/ABS(D28)*11.8-ABS(J28*1000)</f>
        <v>68.800000000000011</v>
      </c>
      <c r="M28" s="31">
        <f t="shared" ref="M28:M44" si="13">(G28/3.6)^2/(ABS(D28)*9.81)-ABS(J28*1000)/1500</f>
        <v>4.5847900227784691E-2</v>
      </c>
      <c r="N28" s="54"/>
      <c r="O28" s="9">
        <f t="shared" si="1"/>
        <v>5786.3639999999996</v>
      </c>
      <c r="P28" s="52">
        <f t="shared" si="11"/>
        <v>1500</v>
      </c>
      <c r="Q28" s="23"/>
      <c r="T28" s="42"/>
    </row>
    <row r="29" spans="1:22" x14ac:dyDescent="0.2">
      <c r="A29" s="3">
        <v>28</v>
      </c>
      <c r="B29" s="3" t="s">
        <v>6</v>
      </c>
      <c r="C29" s="3">
        <f>C27</f>
        <v>50</v>
      </c>
      <c r="D29" s="3">
        <f>D28</f>
        <v>-1600</v>
      </c>
      <c r="E29" s="3">
        <v>0</v>
      </c>
      <c r="F29" s="15"/>
      <c r="G29" s="7">
        <v>160</v>
      </c>
      <c r="H29" s="3" t="s">
        <v>22</v>
      </c>
      <c r="I29" s="3">
        <f t="shared" si="0"/>
        <v>50</v>
      </c>
      <c r="J29" s="12">
        <v>-0.12</v>
      </c>
      <c r="K29" s="12">
        <v>0</v>
      </c>
      <c r="L29" s="30"/>
      <c r="M29" s="30"/>
      <c r="N29" s="54"/>
      <c r="O29" s="9">
        <f t="shared" si="1"/>
        <v>5836.3639999999996</v>
      </c>
      <c r="P29" s="52">
        <f t="shared" si="11"/>
        <v>1550</v>
      </c>
    </row>
    <row r="30" spans="1:22" x14ac:dyDescent="0.2">
      <c r="A30" s="4">
        <v>29</v>
      </c>
      <c r="B30" s="4" t="s">
        <v>5</v>
      </c>
      <c r="C30" s="4">
        <v>80</v>
      </c>
      <c r="D30" s="15"/>
      <c r="E30" s="15"/>
      <c r="F30" s="15"/>
      <c r="G30" s="7">
        <v>160</v>
      </c>
      <c r="H30" s="4" t="s">
        <v>21</v>
      </c>
      <c r="I30" s="4">
        <f t="shared" si="0"/>
        <v>80</v>
      </c>
      <c r="J30" s="13">
        <v>0</v>
      </c>
      <c r="K30" s="16"/>
      <c r="L30" s="30"/>
      <c r="M30" s="30"/>
      <c r="N30" s="55" t="s">
        <v>27</v>
      </c>
      <c r="O30" s="9">
        <f t="shared" si="1"/>
        <v>5916.3639999999996</v>
      </c>
      <c r="P30" s="52">
        <f t="shared" si="11"/>
        <v>1630</v>
      </c>
    </row>
    <row r="31" spans="1:22" x14ac:dyDescent="0.2">
      <c r="A31" s="4">
        <v>30</v>
      </c>
      <c r="B31" s="4" t="s">
        <v>6</v>
      </c>
      <c r="C31" s="4">
        <v>50</v>
      </c>
      <c r="D31" s="4">
        <v>0</v>
      </c>
      <c r="E31" s="4">
        <f>D32</f>
        <v>-1600</v>
      </c>
      <c r="F31" s="15"/>
      <c r="G31" s="7">
        <v>160</v>
      </c>
      <c r="H31" s="4" t="s">
        <v>22</v>
      </c>
      <c r="I31" s="4">
        <f t="shared" si="0"/>
        <v>50</v>
      </c>
      <c r="J31" s="13">
        <v>0</v>
      </c>
      <c r="K31" s="13">
        <f>J32</f>
        <v>-0.12</v>
      </c>
      <c r="L31" s="30"/>
      <c r="M31" s="30"/>
      <c r="N31" s="55"/>
      <c r="O31" s="9">
        <f t="shared" si="1"/>
        <v>5966.3639999999996</v>
      </c>
      <c r="P31" s="52">
        <f t="shared" si="11"/>
        <v>1680</v>
      </c>
    </row>
    <row r="32" spans="1:22" s="24" customFormat="1" x14ac:dyDescent="0.2">
      <c r="A32" s="4">
        <v>31</v>
      </c>
      <c r="B32" s="4" t="s">
        <v>8</v>
      </c>
      <c r="C32" s="4">
        <v>650</v>
      </c>
      <c r="D32" s="4">
        <v>-1600</v>
      </c>
      <c r="E32" s="20"/>
      <c r="F32" s="4" t="s">
        <v>33</v>
      </c>
      <c r="G32" s="7">
        <v>160</v>
      </c>
      <c r="H32" s="4" t="s">
        <v>21</v>
      </c>
      <c r="I32" s="4">
        <f t="shared" si="0"/>
        <v>650</v>
      </c>
      <c r="J32" s="13">
        <v>-0.12</v>
      </c>
      <c r="K32" s="36"/>
      <c r="L32" s="32">
        <f t="shared" ref="L32" si="14">G32*G32/ABS(D32)*11.8-ABS(J32*1000)</f>
        <v>68.800000000000011</v>
      </c>
      <c r="M32" s="32">
        <f t="shared" ref="M32" si="15">(G32/3.6)^2/(ABS(D32)*9.81)-ABS(J32*1000)/1500</f>
        <v>4.5847900227784691E-2</v>
      </c>
      <c r="N32" s="55"/>
      <c r="O32" s="9">
        <f t="shared" si="1"/>
        <v>6616.3639999999996</v>
      </c>
      <c r="P32" s="52">
        <f t="shared" si="11"/>
        <v>2330</v>
      </c>
      <c r="Q32" s="23"/>
      <c r="T32" s="42"/>
    </row>
    <row r="33" spans="1:20" x14ac:dyDescent="0.2">
      <c r="A33" s="4">
        <v>32</v>
      </c>
      <c r="B33" s="4" t="s">
        <v>6</v>
      </c>
      <c r="C33" s="4">
        <v>50</v>
      </c>
      <c r="D33" s="4">
        <f>D32</f>
        <v>-1600</v>
      </c>
      <c r="E33" s="4">
        <v>0</v>
      </c>
      <c r="F33" s="4" t="s">
        <v>38</v>
      </c>
      <c r="G33" s="7">
        <v>160</v>
      </c>
      <c r="H33" s="4" t="s">
        <v>22</v>
      </c>
      <c r="I33" s="4">
        <f t="shared" si="0"/>
        <v>50</v>
      </c>
      <c r="J33" s="13">
        <v>-0.12</v>
      </c>
      <c r="K33" s="13">
        <v>0</v>
      </c>
      <c r="L33" s="30"/>
      <c r="M33" s="30"/>
      <c r="N33" s="55"/>
      <c r="O33" s="9">
        <f t="shared" si="1"/>
        <v>6666.3639999999996</v>
      </c>
      <c r="P33" s="53">
        <f t="shared" si="11"/>
        <v>2380</v>
      </c>
    </row>
    <row r="34" spans="1:20" s="5" customFormat="1" x14ac:dyDescent="0.2">
      <c r="A34" s="3">
        <v>33</v>
      </c>
      <c r="B34" s="19" t="s">
        <v>5</v>
      </c>
      <c r="C34" s="19">
        <v>2000</v>
      </c>
      <c r="D34" s="15"/>
      <c r="E34" s="15"/>
      <c r="F34" s="3" t="s">
        <v>63</v>
      </c>
      <c r="G34" s="7">
        <v>180</v>
      </c>
      <c r="H34" s="3" t="s">
        <v>21</v>
      </c>
      <c r="I34" s="3">
        <f t="shared" si="0"/>
        <v>2000</v>
      </c>
      <c r="J34" s="12">
        <v>0</v>
      </c>
      <c r="K34" s="16"/>
      <c r="L34" s="29"/>
      <c r="M34" s="29"/>
      <c r="N34" s="54" t="s">
        <v>29</v>
      </c>
      <c r="O34" s="9">
        <f t="shared" si="1"/>
        <v>8666.3639999999996</v>
      </c>
      <c r="P34" s="6"/>
      <c r="T34" s="40"/>
    </row>
    <row r="35" spans="1:20" s="5" customFormat="1" x14ac:dyDescent="0.2">
      <c r="A35" s="3">
        <v>34</v>
      </c>
      <c r="B35" s="3" t="s">
        <v>6</v>
      </c>
      <c r="C35" s="3">
        <v>100</v>
      </c>
      <c r="D35" s="3">
        <v>0</v>
      </c>
      <c r="E35" s="3">
        <f>D36</f>
        <v>3000</v>
      </c>
      <c r="F35" s="15"/>
      <c r="G35" s="34">
        <v>180</v>
      </c>
      <c r="H35" s="3" t="s">
        <v>22</v>
      </c>
      <c r="I35" s="3">
        <f t="shared" si="0"/>
        <v>100</v>
      </c>
      <c r="J35" s="12">
        <v>0</v>
      </c>
      <c r="K35" s="12">
        <f>J36</f>
        <v>0.08</v>
      </c>
      <c r="L35" s="29"/>
      <c r="M35" s="29"/>
      <c r="N35" s="55"/>
      <c r="O35" s="9">
        <f t="shared" si="1"/>
        <v>8766.3639999999996</v>
      </c>
      <c r="P35" s="52">
        <f>C35</f>
        <v>100</v>
      </c>
      <c r="T35" s="40"/>
    </row>
    <row r="36" spans="1:20" s="5" customFormat="1" x14ac:dyDescent="0.2">
      <c r="A36" s="3">
        <v>35</v>
      </c>
      <c r="B36" s="3" t="s">
        <v>8</v>
      </c>
      <c r="C36" s="3">
        <v>360</v>
      </c>
      <c r="D36" s="3">
        <v>3000</v>
      </c>
      <c r="E36" s="15"/>
      <c r="F36" s="15"/>
      <c r="G36" s="34">
        <v>180</v>
      </c>
      <c r="H36" s="3" t="s">
        <v>21</v>
      </c>
      <c r="I36" s="3">
        <f t="shared" si="0"/>
        <v>360</v>
      </c>
      <c r="J36" s="12">
        <v>0.08</v>
      </c>
      <c r="K36" s="16"/>
      <c r="L36" s="31">
        <f t="shared" ref="L36" si="16">G36*G36/ABS(D36)*11.8-ABS(J36*1000)</f>
        <v>47.440000000000012</v>
      </c>
      <c r="M36" s="31">
        <f t="shared" ref="M36" si="17">(G36/3.6)^2/(ABS(D36)*9.81)-ABS(J36*1000)/1500</f>
        <v>3.1613999320421339E-2</v>
      </c>
      <c r="N36" s="55"/>
      <c r="O36" s="9">
        <f t="shared" si="1"/>
        <v>9126.3639999999996</v>
      </c>
      <c r="P36" s="52">
        <f>P35+C36</f>
        <v>460</v>
      </c>
      <c r="T36" s="40"/>
    </row>
    <row r="37" spans="1:20" s="5" customFormat="1" x14ac:dyDescent="0.2">
      <c r="A37" s="3">
        <v>36</v>
      </c>
      <c r="B37" s="3" t="s">
        <v>6</v>
      </c>
      <c r="C37" s="3">
        <f>C35</f>
        <v>100</v>
      </c>
      <c r="D37" s="3">
        <f>D36</f>
        <v>3000</v>
      </c>
      <c r="E37" s="3">
        <v>0</v>
      </c>
      <c r="F37" s="15"/>
      <c r="G37" s="34">
        <v>180</v>
      </c>
      <c r="H37" s="3" t="s">
        <v>22</v>
      </c>
      <c r="I37" s="3">
        <f t="shared" si="0"/>
        <v>100</v>
      </c>
      <c r="J37" s="12">
        <v>0.08</v>
      </c>
      <c r="K37" s="12">
        <v>0</v>
      </c>
      <c r="L37" s="30"/>
      <c r="M37" s="30"/>
      <c r="N37" s="55"/>
      <c r="O37" s="9">
        <f t="shared" si="1"/>
        <v>9226.3639999999996</v>
      </c>
      <c r="P37" s="52">
        <f>P36+C37</f>
        <v>560</v>
      </c>
      <c r="T37" s="40"/>
    </row>
    <row r="38" spans="1:20" s="5" customFormat="1" x14ac:dyDescent="0.2">
      <c r="A38" s="4">
        <v>37</v>
      </c>
      <c r="B38" s="4" t="s">
        <v>5</v>
      </c>
      <c r="C38" s="4">
        <v>50</v>
      </c>
      <c r="D38" s="15"/>
      <c r="E38" s="15"/>
      <c r="F38" s="4" t="s">
        <v>67</v>
      </c>
      <c r="G38" s="34">
        <v>180</v>
      </c>
      <c r="H38" s="4" t="s">
        <v>21</v>
      </c>
      <c r="I38" s="4">
        <f t="shared" si="0"/>
        <v>50</v>
      </c>
      <c r="J38" s="13">
        <v>0</v>
      </c>
      <c r="K38" s="16"/>
      <c r="L38" s="30"/>
      <c r="M38" s="30"/>
      <c r="N38" s="56" t="s">
        <v>27</v>
      </c>
      <c r="O38" s="9">
        <f t="shared" si="1"/>
        <v>9276.3639999999996</v>
      </c>
      <c r="P38" s="52">
        <f t="shared" ref="P38:P81" si="18">P37+C38</f>
        <v>610</v>
      </c>
      <c r="T38" s="40"/>
    </row>
    <row r="39" spans="1:20" s="5" customFormat="1" x14ac:dyDescent="0.2">
      <c r="A39" s="4">
        <v>38</v>
      </c>
      <c r="B39" s="4" t="s">
        <v>6</v>
      </c>
      <c r="C39" s="4">
        <v>50</v>
      </c>
      <c r="D39" s="4">
        <v>0</v>
      </c>
      <c r="E39" s="4">
        <f>D40</f>
        <v>-3000</v>
      </c>
      <c r="F39" s="4" t="s">
        <v>36</v>
      </c>
      <c r="G39" s="34">
        <v>180</v>
      </c>
      <c r="H39" s="4" t="s">
        <v>22</v>
      </c>
      <c r="I39" s="4">
        <f t="shared" si="0"/>
        <v>50</v>
      </c>
      <c r="J39" s="13">
        <v>0</v>
      </c>
      <c r="K39" s="13">
        <f>J40</f>
        <v>-0.08</v>
      </c>
      <c r="L39" s="30"/>
      <c r="M39" s="30"/>
      <c r="N39" s="54"/>
      <c r="O39" s="9">
        <f t="shared" si="1"/>
        <v>9326.3639999999996</v>
      </c>
      <c r="P39" s="52">
        <f t="shared" si="18"/>
        <v>660</v>
      </c>
      <c r="T39" s="40"/>
    </row>
    <row r="40" spans="1:20" s="5" customFormat="1" x14ac:dyDescent="0.2">
      <c r="A40" s="4">
        <v>39</v>
      </c>
      <c r="B40" s="4" t="s">
        <v>8</v>
      </c>
      <c r="C40" s="4">
        <v>600</v>
      </c>
      <c r="D40" s="4">
        <v>-3000</v>
      </c>
      <c r="E40" s="15"/>
      <c r="F40" s="15"/>
      <c r="G40" s="34">
        <v>180</v>
      </c>
      <c r="H40" s="4" t="s">
        <v>21</v>
      </c>
      <c r="I40" s="4">
        <f t="shared" si="0"/>
        <v>600</v>
      </c>
      <c r="J40" s="13">
        <v>-0.08</v>
      </c>
      <c r="K40" s="16"/>
      <c r="L40" s="32">
        <f t="shared" ref="L40" si="19">G40*G40/ABS(D40)*11.8-ABS(J40*1000)</f>
        <v>47.440000000000012</v>
      </c>
      <c r="M40" s="32">
        <f t="shared" ref="M40" si="20">(G40/3.6)^2/(ABS(D40)*9.81)-ABS(J40*1000)/1500</f>
        <v>3.1613999320421339E-2</v>
      </c>
      <c r="N40" s="54"/>
      <c r="O40" s="9">
        <f t="shared" si="1"/>
        <v>9926.3639999999996</v>
      </c>
      <c r="P40" s="52">
        <f t="shared" si="18"/>
        <v>1260</v>
      </c>
      <c r="T40" s="40"/>
    </row>
    <row r="41" spans="1:20" s="5" customFormat="1" x14ac:dyDescent="0.2">
      <c r="A41" s="4">
        <v>40</v>
      </c>
      <c r="B41" s="4" t="s">
        <v>6</v>
      </c>
      <c r="C41" s="4">
        <f>C39</f>
        <v>50</v>
      </c>
      <c r="D41" s="4">
        <f>D40</f>
        <v>-3000</v>
      </c>
      <c r="E41" s="4">
        <v>0</v>
      </c>
      <c r="F41" s="15"/>
      <c r="G41" s="34">
        <v>180</v>
      </c>
      <c r="H41" s="4" t="s">
        <v>22</v>
      </c>
      <c r="I41" s="4">
        <f t="shared" si="0"/>
        <v>50</v>
      </c>
      <c r="J41" s="13">
        <v>-0.08</v>
      </c>
      <c r="K41" s="13">
        <v>0</v>
      </c>
      <c r="L41" s="30"/>
      <c r="M41" s="30"/>
      <c r="N41" s="54"/>
      <c r="O41" s="9">
        <f t="shared" si="1"/>
        <v>9976.3639999999996</v>
      </c>
      <c r="P41" s="52">
        <f t="shared" si="18"/>
        <v>1310</v>
      </c>
      <c r="T41" s="40"/>
    </row>
    <row r="42" spans="1:20" s="5" customFormat="1" x14ac:dyDescent="0.2">
      <c r="A42" s="3">
        <v>41</v>
      </c>
      <c r="B42" s="3" t="s">
        <v>5</v>
      </c>
      <c r="C42" s="3">
        <v>2800</v>
      </c>
      <c r="D42" s="15"/>
      <c r="E42" s="15"/>
      <c r="F42" s="15"/>
      <c r="G42" s="34">
        <v>180</v>
      </c>
      <c r="H42" s="3" t="s">
        <v>21</v>
      </c>
      <c r="I42" s="3">
        <f t="shared" si="0"/>
        <v>2800</v>
      </c>
      <c r="J42" s="12">
        <v>0</v>
      </c>
      <c r="K42" s="16"/>
      <c r="L42" s="29"/>
      <c r="M42" s="29"/>
      <c r="N42" s="54" t="s">
        <v>29</v>
      </c>
      <c r="O42" s="9">
        <f t="shared" si="1"/>
        <v>12776.364</v>
      </c>
      <c r="P42" s="52">
        <f t="shared" si="18"/>
        <v>4110</v>
      </c>
      <c r="T42" s="40"/>
    </row>
    <row r="43" spans="1:20" s="5" customFormat="1" x14ac:dyDescent="0.2">
      <c r="A43" s="3">
        <v>42</v>
      </c>
      <c r="B43" s="3" t="s">
        <v>6</v>
      </c>
      <c r="C43" s="3">
        <v>100</v>
      </c>
      <c r="D43" s="3">
        <v>0</v>
      </c>
      <c r="E43" s="3">
        <f>D44</f>
        <v>3800</v>
      </c>
      <c r="F43" s="15"/>
      <c r="G43" s="34">
        <v>180</v>
      </c>
      <c r="H43" s="3" t="s">
        <v>22</v>
      </c>
      <c r="I43" s="3">
        <f t="shared" si="0"/>
        <v>100</v>
      </c>
      <c r="J43" s="12">
        <v>0</v>
      </c>
      <c r="K43" s="12">
        <f>J44</f>
        <v>7.0000000000000007E-2</v>
      </c>
      <c r="L43" s="29"/>
      <c r="M43" s="29"/>
      <c r="N43" s="55"/>
      <c r="O43" s="9">
        <f t="shared" si="1"/>
        <v>12876.364</v>
      </c>
      <c r="P43" s="52">
        <f t="shared" si="18"/>
        <v>4210</v>
      </c>
      <c r="T43" s="40"/>
    </row>
    <row r="44" spans="1:20" s="5" customFormat="1" x14ac:dyDescent="0.2">
      <c r="A44" s="3">
        <v>43</v>
      </c>
      <c r="B44" s="3" t="s">
        <v>8</v>
      </c>
      <c r="C44" s="3">
        <v>200</v>
      </c>
      <c r="D44" s="3">
        <v>3800</v>
      </c>
      <c r="E44" s="15"/>
      <c r="F44" s="15"/>
      <c r="G44" s="34">
        <v>180</v>
      </c>
      <c r="H44" s="3" t="s">
        <v>21</v>
      </c>
      <c r="I44" s="3">
        <f t="shared" si="0"/>
        <v>200</v>
      </c>
      <c r="J44" s="12">
        <v>7.0000000000000007E-2</v>
      </c>
      <c r="K44" s="16"/>
      <c r="L44" s="31">
        <f t="shared" ref="L44" si="21">G44*G44/ABS(D44)*11.8-ABS(J44*1000)</f>
        <v>30.610526315789485</v>
      </c>
      <c r="M44" s="31">
        <f t="shared" si="13"/>
        <v>2.0397017007350172E-2</v>
      </c>
      <c r="N44" s="55"/>
      <c r="O44" s="9">
        <f t="shared" si="1"/>
        <v>13076.364</v>
      </c>
      <c r="P44" s="52">
        <f t="shared" si="18"/>
        <v>4410</v>
      </c>
      <c r="T44" s="40"/>
    </row>
    <row r="45" spans="1:20" s="5" customFormat="1" x14ac:dyDescent="0.2">
      <c r="A45" s="3">
        <v>44</v>
      </c>
      <c r="B45" s="3" t="s">
        <v>6</v>
      </c>
      <c r="C45" s="3">
        <f>C43</f>
        <v>100</v>
      </c>
      <c r="D45" s="3">
        <f>D44</f>
        <v>3800</v>
      </c>
      <c r="E45" s="3">
        <v>0</v>
      </c>
      <c r="F45" s="15"/>
      <c r="G45" s="34">
        <v>180</v>
      </c>
      <c r="H45" s="3" t="s">
        <v>22</v>
      </c>
      <c r="I45" s="3">
        <f t="shared" si="0"/>
        <v>100</v>
      </c>
      <c r="J45" s="12">
        <v>7.0000000000000007E-2</v>
      </c>
      <c r="K45" s="12">
        <v>0</v>
      </c>
      <c r="L45" s="30"/>
      <c r="M45" s="30"/>
      <c r="N45" s="55"/>
      <c r="O45" s="9">
        <f t="shared" si="1"/>
        <v>13176.364</v>
      </c>
      <c r="P45" s="52">
        <f t="shared" si="18"/>
        <v>4510</v>
      </c>
      <c r="T45" s="40"/>
    </row>
    <row r="46" spans="1:20" s="5" customFormat="1" x14ac:dyDescent="0.2">
      <c r="A46" s="4">
        <v>45</v>
      </c>
      <c r="B46" s="4" t="s">
        <v>5</v>
      </c>
      <c r="C46" s="4">
        <v>400</v>
      </c>
      <c r="D46" s="15"/>
      <c r="E46" s="15"/>
      <c r="F46" s="15"/>
      <c r="G46" s="34">
        <v>180</v>
      </c>
      <c r="H46" s="4" t="s">
        <v>21</v>
      </c>
      <c r="I46" s="4">
        <f t="shared" si="0"/>
        <v>400</v>
      </c>
      <c r="J46" s="13">
        <v>0</v>
      </c>
      <c r="K46" s="16"/>
      <c r="L46" s="30"/>
      <c r="M46" s="29"/>
      <c r="N46" s="56" t="s">
        <v>27</v>
      </c>
      <c r="O46" s="9">
        <f t="shared" si="1"/>
        <v>13576.364</v>
      </c>
      <c r="P46" s="52">
        <f t="shared" si="18"/>
        <v>4910</v>
      </c>
      <c r="T46" s="40"/>
    </row>
    <row r="47" spans="1:20" s="5" customFormat="1" x14ac:dyDescent="0.2">
      <c r="A47" s="4">
        <v>46</v>
      </c>
      <c r="B47" s="4" t="s">
        <v>6</v>
      </c>
      <c r="C47" s="4">
        <v>100</v>
      </c>
      <c r="D47" s="4">
        <v>0</v>
      </c>
      <c r="E47" s="4">
        <f>D48</f>
        <v>-20000</v>
      </c>
      <c r="F47" s="15"/>
      <c r="G47" s="34">
        <v>180</v>
      </c>
      <c r="H47" s="4" t="s">
        <v>22</v>
      </c>
      <c r="I47" s="4">
        <f t="shared" si="0"/>
        <v>100</v>
      </c>
      <c r="J47" s="13">
        <v>0</v>
      </c>
      <c r="K47" s="13">
        <f>J48</f>
        <v>-0.01</v>
      </c>
      <c r="L47" s="30"/>
      <c r="M47" s="29"/>
      <c r="N47" s="54"/>
      <c r="O47" s="9">
        <f t="shared" si="1"/>
        <v>13676.364</v>
      </c>
      <c r="P47" s="52">
        <f t="shared" si="18"/>
        <v>5010</v>
      </c>
      <c r="T47" s="40"/>
    </row>
    <row r="48" spans="1:20" s="5" customFormat="1" x14ac:dyDescent="0.2">
      <c r="A48" s="4">
        <v>47</v>
      </c>
      <c r="B48" s="4" t="s">
        <v>8</v>
      </c>
      <c r="C48" s="4">
        <v>200</v>
      </c>
      <c r="D48" s="4">
        <v>-20000</v>
      </c>
      <c r="E48" s="15"/>
      <c r="F48" s="15"/>
      <c r="G48" s="34">
        <v>180</v>
      </c>
      <c r="H48" s="4" t="s">
        <v>21</v>
      </c>
      <c r="I48" s="4">
        <f t="shared" si="0"/>
        <v>200</v>
      </c>
      <c r="J48" s="13">
        <v>-0.01</v>
      </c>
      <c r="K48" s="16"/>
      <c r="L48" s="32">
        <f t="shared" ref="L48" si="22">G48*G48/ABS(D48)*11.8-ABS(J48*1000)</f>
        <v>9.1160000000000032</v>
      </c>
      <c r="M48" s="31">
        <f>(G48/3.6)^2/(ABS(D48)*9.81)-ABS(J48*1000)/1500</f>
        <v>6.0754332313965329E-3</v>
      </c>
      <c r="N48" s="54"/>
      <c r="O48" s="9">
        <f t="shared" si="1"/>
        <v>13876.364</v>
      </c>
      <c r="P48" s="52">
        <f t="shared" si="18"/>
        <v>5210</v>
      </c>
      <c r="T48" s="40"/>
    </row>
    <row r="49" spans="1:20" x14ac:dyDescent="0.2">
      <c r="A49" s="4">
        <v>48</v>
      </c>
      <c r="B49" s="4" t="s">
        <v>6</v>
      </c>
      <c r="C49" s="4">
        <f>C47</f>
        <v>100</v>
      </c>
      <c r="D49" s="4">
        <f>D48</f>
        <v>-20000</v>
      </c>
      <c r="E49" s="4">
        <v>0</v>
      </c>
      <c r="F49" s="15"/>
      <c r="G49" s="34">
        <v>180</v>
      </c>
      <c r="H49" s="4" t="s">
        <v>22</v>
      </c>
      <c r="I49" s="4">
        <f t="shared" si="0"/>
        <v>100</v>
      </c>
      <c r="J49" s="13">
        <v>-0.01</v>
      </c>
      <c r="K49" s="13">
        <v>0</v>
      </c>
      <c r="L49" s="30"/>
      <c r="M49" s="30"/>
      <c r="N49" s="54"/>
      <c r="O49" s="9">
        <f t="shared" si="1"/>
        <v>13976.364</v>
      </c>
      <c r="P49" s="52">
        <f t="shared" si="18"/>
        <v>5310</v>
      </c>
    </row>
    <row r="50" spans="1:20" x14ac:dyDescent="0.2">
      <c r="A50" s="3">
        <v>49</v>
      </c>
      <c r="B50" s="3" t="s">
        <v>5</v>
      </c>
      <c r="C50" s="3">
        <v>100</v>
      </c>
      <c r="D50" s="15"/>
      <c r="E50" s="15"/>
      <c r="F50" s="15"/>
      <c r="G50" s="7">
        <v>160</v>
      </c>
      <c r="H50" s="3" t="s">
        <v>21</v>
      </c>
      <c r="I50" s="3">
        <f t="shared" si="0"/>
        <v>100</v>
      </c>
      <c r="J50" s="12">
        <v>0</v>
      </c>
      <c r="K50" s="16"/>
      <c r="L50" s="29"/>
      <c r="M50" s="30"/>
      <c r="N50" s="54" t="s">
        <v>29</v>
      </c>
      <c r="O50" s="9">
        <f t="shared" si="1"/>
        <v>14076.364</v>
      </c>
      <c r="P50" s="52">
        <f t="shared" si="18"/>
        <v>5410</v>
      </c>
    </row>
    <row r="51" spans="1:20" x14ac:dyDescent="0.2">
      <c r="A51" s="3">
        <v>50</v>
      </c>
      <c r="B51" s="3" t="s">
        <v>6</v>
      </c>
      <c r="C51" s="3">
        <v>100</v>
      </c>
      <c r="D51" s="3">
        <v>0</v>
      </c>
      <c r="E51" s="3">
        <f>D52</f>
        <v>1900</v>
      </c>
      <c r="F51" s="15"/>
      <c r="G51" s="7">
        <v>160</v>
      </c>
      <c r="H51" s="3" t="s">
        <v>22</v>
      </c>
      <c r="I51" s="3">
        <f t="shared" si="0"/>
        <v>100</v>
      </c>
      <c r="J51" s="12">
        <v>0</v>
      </c>
      <c r="K51" s="12">
        <f>J52</f>
        <v>9.5000000000000001E-2</v>
      </c>
      <c r="L51" s="29"/>
      <c r="M51" s="30"/>
      <c r="N51" s="55"/>
      <c r="O51" s="9">
        <f t="shared" si="1"/>
        <v>14176.364</v>
      </c>
      <c r="P51" s="52">
        <f t="shared" si="18"/>
        <v>5510</v>
      </c>
    </row>
    <row r="52" spans="1:20" s="24" customFormat="1" x14ac:dyDescent="0.2">
      <c r="A52" s="3">
        <v>51</v>
      </c>
      <c r="B52" s="3" t="s">
        <v>8</v>
      </c>
      <c r="C52" s="3">
        <v>2400</v>
      </c>
      <c r="D52" s="3">
        <v>1900</v>
      </c>
      <c r="E52" s="20"/>
      <c r="F52" s="3" t="s">
        <v>32</v>
      </c>
      <c r="G52" s="7">
        <v>160</v>
      </c>
      <c r="H52" s="3" t="s">
        <v>21</v>
      </c>
      <c r="I52" s="3">
        <f t="shared" si="0"/>
        <v>2400</v>
      </c>
      <c r="J52" s="12">
        <v>9.5000000000000001E-2</v>
      </c>
      <c r="K52" s="16"/>
      <c r="L52" s="31">
        <f t="shared" ref="L52" si="23">G52*G52/ABS(D52)*11.8-ABS(J52*1000)</f>
        <v>63.989473684210537</v>
      </c>
      <c r="M52" s="32">
        <f>(G52/3.6)^2/(ABS(D52)*9.81)-ABS(J52*1000)/1500</f>
        <v>4.2643845805853772E-2</v>
      </c>
      <c r="N52" s="55"/>
      <c r="O52" s="9">
        <f t="shared" si="1"/>
        <v>16576.364000000001</v>
      </c>
      <c r="P52" s="52">
        <f t="shared" si="18"/>
        <v>7910</v>
      </c>
      <c r="Q52" s="23"/>
      <c r="T52" s="42"/>
    </row>
    <row r="53" spans="1:20" x14ac:dyDescent="0.2">
      <c r="A53" s="3">
        <v>52</v>
      </c>
      <c r="B53" s="3" t="s">
        <v>6</v>
      </c>
      <c r="C53" s="3">
        <f>C51</f>
        <v>100</v>
      </c>
      <c r="D53" s="3">
        <f>D52</f>
        <v>1900</v>
      </c>
      <c r="E53" s="3">
        <v>0</v>
      </c>
      <c r="F53" s="15"/>
      <c r="G53" s="7">
        <v>160</v>
      </c>
      <c r="H53" s="3" t="s">
        <v>22</v>
      </c>
      <c r="I53" s="3">
        <f t="shared" si="0"/>
        <v>100</v>
      </c>
      <c r="J53" s="12">
        <v>9.5000000000000001E-2</v>
      </c>
      <c r="K53" s="12">
        <v>0</v>
      </c>
      <c r="L53" s="30"/>
      <c r="M53" s="30"/>
      <c r="N53" s="55"/>
      <c r="O53" s="9">
        <f t="shared" si="1"/>
        <v>16676.364000000001</v>
      </c>
      <c r="P53" s="52">
        <f t="shared" si="18"/>
        <v>8010</v>
      </c>
    </row>
    <row r="54" spans="1:20" s="5" customFormat="1" x14ac:dyDescent="0.2">
      <c r="A54" s="10">
        <v>53</v>
      </c>
      <c r="B54" s="10" t="s">
        <v>14</v>
      </c>
      <c r="C54" s="10">
        <v>2000</v>
      </c>
      <c r="D54" s="15"/>
      <c r="E54" s="15"/>
      <c r="F54" s="10" t="s">
        <v>64</v>
      </c>
      <c r="G54" s="34">
        <v>200</v>
      </c>
      <c r="H54" s="10" t="s">
        <v>21</v>
      </c>
      <c r="I54" s="10">
        <f t="shared" si="0"/>
        <v>2000</v>
      </c>
      <c r="J54" s="13">
        <v>0</v>
      </c>
      <c r="K54" s="16"/>
      <c r="L54" s="30"/>
      <c r="M54" s="29"/>
      <c r="N54" s="56" t="s">
        <v>29</v>
      </c>
      <c r="O54" s="9">
        <f t="shared" si="1"/>
        <v>18676.364000000001</v>
      </c>
      <c r="P54" s="52">
        <f t="shared" si="18"/>
        <v>10010</v>
      </c>
      <c r="T54" s="40"/>
    </row>
    <row r="55" spans="1:20" s="5" customFormat="1" x14ac:dyDescent="0.2">
      <c r="A55" s="10">
        <v>54</v>
      </c>
      <c r="B55" s="10" t="s">
        <v>6</v>
      </c>
      <c r="C55" s="10">
        <v>100</v>
      </c>
      <c r="D55" s="10">
        <v>0</v>
      </c>
      <c r="E55" s="10">
        <f>D56</f>
        <v>3500</v>
      </c>
      <c r="F55" s="15"/>
      <c r="G55" s="34">
        <v>200</v>
      </c>
      <c r="H55" s="10" t="s">
        <v>22</v>
      </c>
      <c r="I55" s="10">
        <f t="shared" si="0"/>
        <v>100</v>
      </c>
      <c r="J55" s="18">
        <v>0</v>
      </c>
      <c r="K55" s="18">
        <f>J56</f>
        <v>0.08</v>
      </c>
      <c r="L55" s="30"/>
      <c r="M55" s="29"/>
      <c r="N55" s="56"/>
      <c r="O55" s="9">
        <f t="shared" si="1"/>
        <v>18776.364000000001</v>
      </c>
      <c r="P55" s="52">
        <f t="shared" si="18"/>
        <v>10110</v>
      </c>
      <c r="T55" s="40"/>
    </row>
    <row r="56" spans="1:20" s="5" customFormat="1" x14ac:dyDescent="0.2">
      <c r="A56" s="10">
        <v>55</v>
      </c>
      <c r="B56" s="10" t="s">
        <v>8</v>
      </c>
      <c r="C56" s="10">
        <v>800</v>
      </c>
      <c r="D56" s="10">
        <v>3500</v>
      </c>
      <c r="E56" s="15"/>
      <c r="F56" s="15"/>
      <c r="G56" s="34">
        <v>200</v>
      </c>
      <c r="H56" s="10" t="s">
        <v>21</v>
      </c>
      <c r="I56" s="10">
        <f t="shared" si="0"/>
        <v>800</v>
      </c>
      <c r="J56" s="18">
        <v>0.08</v>
      </c>
      <c r="K56" s="16"/>
      <c r="L56" s="32">
        <f t="shared" ref="L56" si="24">G56*G56/ABS(D56)*11.8-ABS(J56*1000)</f>
        <v>54.857142857142861</v>
      </c>
      <c r="M56" s="31">
        <f t="shared" ref="M56" si="25">(G56/3.6)^2/(ABS(D56)*9.81)-ABS(J56*1000)/1500</f>
        <v>3.6558023972227162E-2</v>
      </c>
      <c r="N56" s="56"/>
      <c r="O56" s="9">
        <f t="shared" si="1"/>
        <v>19576.364000000001</v>
      </c>
      <c r="P56" s="52">
        <f t="shared" si="18"/>
        <v>10910</v>
      </c>
      <c r="T56" s="40"/>
    </row>
    <row r="57" spans="1:20" s="5" customFormat="1" x14ac:dyDescent="0.2">
      <c r="A57" s="10">
        <v>56</v>
      </c>
      <c r="B57" s="10" t="s">
        <v>6</v>
      </c>
      <c r="C57" s="10">
        <f>C55</f>
        <v>100</v>
      </c>
      <c r="D57" s="10">
        <f>D56</f>
        <v>3500</v>
      </c>
      <c r="E57" s="10">
        <v>0</v>
      </c>
      <c r="F57" s="15"/>
      <c r="G57" s="34">
        <v>200</v>
      </c>
      <c r="H57" s="10" t="s">
        <v>22</v>
      </c>
      <c r="I57" s="10">
        <f t="shared" si="0"/>
        <v>100</v>
      </c>
      <c r="J57" s="18">
        <v>0.08</v>
      </c>
      <c r="K57" s="18">
        <v>0</v>
      </c>
      <c r="L57" s="30"/>
      <c r="M57" s="30"/>
      <c r="N57" s="56"/>
      <c r="O57" s="9">
        <f t="shared" si="1"/>
        <v>19676.364000000001</v>
      </c>
      <c r="P57" s="52">
        <f t="shared" si="18"/>
        <v>11010</v>
      </c>
      <c r="T57" s="40"/>
    </row>
    <row r="58" spans="1:20" s="5" customFormat="1" x14ac:dyDescent="0.2">
      <c r="A58" s="3">
        <v>57</v>
      </c>
      <c r="B58" s="3" t="s">
        <v>14</v>
      </c>
      <c r="C58" s="3">
        <v>250</v>
      </c>
      <c r="D58" s="15"/>
      <c r="E58" s="15"/>
      <c r="F58" s="15"/>
      <c r="G58" s="34">
        <v>200</v>
      </c>
      <c r="H58" s="3" t="s">
        <v>21</v>
      </c>
      <c r="I58" s="3">
        <f t="shared" si="0"/>
        <v>250</v>
      </c>
      <c r="J58" s="12">
        <v>0</v>
      </c>
      <c r="K58" s="16"/>
      <c r="L58" s="29"/>
      <c r="M58" s="30"/>
      <c r="N58" s="54" t="s">
        <v>27</v>
      </c>
      <c r="O58" s="9">
        <f t="shared" si="1"/>
        <v>19926.364000000001</v>
      </c>
      <c r="P58" s="52">
        <f t="shared" si="18"/>
        <v>11260</v>
      </c>
      <c r="T58" s="40"/>
    </row>
    <row r="59" spans="1:20" s="5" customFormat="1" x14ac:dyDescent="0.2">
      <c r="A59" s="3">
        <v>58</v>
      </c>
      <c r="B59" s="3" t="s">
        <v>6</v>
      </c>
      <c r="C59" s="3">
        <v>80</v>
      </c>
      <c r="D59" s="3">
        <v>0</v>
      </c>
      <c r="E59" s="3">
        <f>D60</f>
        <v>-6000</v>
      </c>
      <c r="F59" s="15"/>
      <c r="G59" s="34">
        <v>200</v>
      </c>
      <c r="H59" s="3" t="s">
        <v>22</v>
      </c>
      <c r="I59" s="3">
        <f t="shared" si="0"/>
        <v>80</v>
      </c>
      <c r="J59" s="12">
        <v>0</v>
      </c>
      <c r="K59" s="12">
        <f>J60</f>
        <v>-0.03</v>
      </c>
      <c r="L59" s="29"/>
      <c r="M59" s="30"/>
      <c r="N59" s="54"/>
      <c r="O59" s="9">
        <f t="shared" si="1"/>
        <v>20006.364000000001</v>
      </c>
      <c r="P59" s="52">
        <f t="shared" si="18"/>
        <v>11340</v>
      </c>
      <c r="T59" s="40"/>
    </row>
    <row r="60" spans="1:20" s="5" customFormat="1" x14ac:dyDescent="0.2">
      <c r="A60" s="3">
        <v>59</v>
      </c>
      <c r="B60" s="3" t="s">
        <v>8</v>
      </c>
      <c r="C60" s="3">
        <v>100</v>
      </c>
      <c r="D60" s="3">
        <v>-6000</v>
      </c>
      <c r="E60" s="15"/>
      <c r="F60" s="15"/>
      <c r="G60" s="34">
        <v>200</v>
      </c>
      <c r="H60" s="3" t="s">
        <v>21</v>
      </c>
      <c r="I60" s="3">
        <f t="shared" si="0"/>
        <v>100</v>
      </c>
      <c r="J60" s="12">
        <v>-0.03</v>
      </c>
      <c r="K60" s="16"/>
      <c r="L60" s="31">
        <f t="shared" ref="L60" si="26">G60*G60/ABS(D60)*11.8-ABS(J60*1000)</f>
        <v>48.666666666666671</v>
      </c>
      <c r="M60" s="32">
        <f t="shared" ref="M60" si="27">(G60/3.6)^2/(ABS(D60)*9.81)-ABS(J60*1000)/1500</f>
        <v>3.2436625094910299E-2</v>
      </c>
      <c r="N60" s="54"/>
      <c r="O60" s="9">
        <f t="shared" si="1"/>
        <v>20106.364000000001</v>
      </c>
      <c r="P60" s="52">
        <f t="shared" si="18"/>
        <v>11440</v>
      </c>
      <c r="T60" s="40"/>
    </row>
    <row r="61" spans="1:20" s="5" customFormat="1" x14ac:dyDescent="0.2">
      <c r="A61" s="3">
        <v>60</v>
      </c>
      <c r="B61" s="3" t="s">
        <v>6</v>
      </c>
      <c r="C61" s="3">
        <f>C59</f>
        <v>80</v>
      </c>
      <c r="D61" s="3">
        <f>D60</f>
        <v>-6000</v>
      </c>
      <c r="E61" s="3">
        <v>0</v>
      </c>
      <c r="F61" s="15"/>
      <c r="G61" s="34">
        <v>200</v>
      </c>
      <c r="H61" s="3" t="s">
        <v>22</v>
      </c>
      <c r="I61" s="3">
        <f t="shared" si="0"/>
        <v>80</v>
      </c>
      <c r="J61" s="12">
        <v>-0.03</v>
      </c>
      <c r="K61" s="12">
        <v>0</v>
      </c>
      <c r="L61" s="30"/>
      <c r="M61" s="30"/>
      <c r="N61" s="54"/>
      <c r="O61" s="9">
        <f t="shared" si="1"/>
        <v>20186.364000000001</v>
      </c>
      <c r="P61" s="52">
        <f t="shared" si="18"/>
        <v>11520</v>
      </c>
      <c r="T61" s="40"/>
    </row>
    <row r="62" spans="1:20" s="5" customFormat="1" x14ac:dyDescent="0.2">
      <c r="A62" s="10">
        <v>61</v>
      </c>
      <c r="B62" s="10" t="s">
        <v>14</v>
      </c>
      <c r="C62" s="10">
        <v>2500</v>
      </c>
      <c r="D62" s="15"/>
      <c r="E62" s="15"/>
      <c r="F62" s="15"/>
      <c r="G62" s="34">
        <v>200</v>
      </c>
      <c r="H62" s="10" t="s">
        <v>21</v>
      </c>
      <c r="I62" s="10">
        <f t="shared" si="0"/>
        <v>2500</v>
      </c>
      <c r="J62" s="13">
        <v>0</v>
      </c>
      <c r="K62" s="16"/>
      <c r="L62" s="30"/>
      <c r="M62" s="29"/>
      <c r="N62" s="56" t="s">
        <v>27</v>
      </c>
      <c r="O62" s="9">
        <f t="shared" si="1"/>
        <v>22686.364000000001</v>
      </c>
      <c r="P62" s="52">
        <f t="shared" si="18"/>
        <v>14020</v>
      </c>
      <c r="T62" s="40"/>
    </row>
    <row r="63" spans="1:20" s="5" customFormat="1" x14ac:dyDescent="0.2">
      <c r="A63" s="10">
        <v>62</v>
      </c>
      <c r="B63" s="10" t="s">
        <v>6</v>
      </c>
      <c r="C63" s="10">
        <v>150</v>
      </c>
      <c r="D63" s="10">
        <v>0</v>
      </c>
      <c r="E63" s="10">
        <f>D64</f>
        <v>-8000</v>
      </c>
      <c r="F63" s="15"/>
      <c r="G63" s="34">
        <v>200</v>
      </c>
      <c r="H63" s="10" t="s">
        <v>22</v>
      </c>
      <c r="I63" s="10">
        <f t="shared" si="0"/>
        <v>150</v>
      </c>
      <c r="J63" s="18">
        <v>0</v>
      </c>
      <c r="K63" s="18">
        <f>J64</f>
        <v>-0.02</v>
      </c>
      <c r="L63" s="30"/>
      <c r="M63" s="29"/>
      <c r="N63" s="56"/>
      <c r="O63" s="9">
        <f t="shared" si="1"/>
        <v>22836.364000000001</v>
      </c>
      <c r="P63" s="52">
        <f t="shared" si="18"/>
        <v>14170</v>
      </c>
      <c r="T63" s="40"/>
    </row>
    <row r="64" spans="1:20" s="5" customFormat="1" x14ac:dyDescent="0.2">
      <c r="A64" s="10">
        <v>63</v>
      </c>
      <c r="B64" s="10" t="s">
        <v>8</v>
      </c>
      <c r="C64" s="10">
        <v>2000</v>
      </c>
      <c r="D64" s="10">
        <v>-8000</v>
      </c>
      <c r="E64" s="15"/>
      <c r="F64" s="15"/>
      <c r="G64" s="34">
        <v>200</v>
      </c>
      <c r="H64" s="10" t="s">
        <v>21</v>
      </c>
      <c r="I64" s="10">
        <f t="shared" si="0"/>
        <v>2000</v>
      </c>
      <c r="J64" s="18">
        <v>-0.02</v>
      </c>
      <c r="K64" s="16"/>
      <c r="L64" s="32">
        <f t="shared" ref="L64" si="28">G64*G64/ABS(D64)*11.8-ABS(J64*1000)</f>
        <v>39</v>
      </c>
      <c r="M64" s="31">
        <f t="shared" ref="M64" si="29">(G64/3.6)^2/(ABS(D64)*9.81)-ABS(J64*1000)/1500</f>
        <v>2.5994135487849387E-2</v>
      </c>
      <c r="N64" s="56"/>
      <c r="O64" s="9">
        <f t="shared" si="1"/>
        <v>24836.364000000001</v>
      </c>
      <c r="P64" s="52">
        <f t="shared" si="18"/>
        <v>16170</v>
      </c>
      <c r="T64" s="40"/>
    </row>
    <row r="65" spans="1:20" s="5" customFormat="1" x14ac:dyDescent="0.2">
      <c r="A65" s="10">
        <v>64</v>
      </c>
      <c r="B65" s="10" t="s">
        <v>6</v>
      </c>
      <c r="C65" s="10">
        <v>150</v>
      </c>
      <c r="D65" s="10">
        <f>D64</f>
        <v>-8000</v>
      </c>
      <c r="E65" s="10">
        <v>0</v>
      </c>
      <c r="F65" s="15"/>
      <c r="G65" s="34">
        <v>200</v>
      </c>
      <c r="H65" s="10" t="s">
        <v>22</v>
      </c>
      <c r="I65" s="10">
        <f t="shared" si="0"/>
        <v>150</v>
      </c>
      <c r="J65" s="18">
        <v>-0.02</v>
      </c>
      <c r="K65" s="18">
        <v>0</v>
      </c>
      <c r="L65" s="30"/>
      <c r="M65" s="30"/>
      <c r="N65" s="56"/>
      <c r="O65" s="9">
        <f t="shared" si="1"/>
        <v>24986.364000000001</v>
      </c>
      <c r="P65" s="52">
        <f t="shared" si="18"/>
        <v>16320</v>
      </c>
      <c r="T65" s="40"/>
    </row>
    <row r="66" spans="1:20" s="5" customFormat="1" x14ac:dyDescent="0.2">
      <c r="A66" s="3">
        <v>65</v>
      </c>
      <c r="B66" s="3" t="s">
        <v>14</v>
      </c>
      <c r="C66" s="3">
        <v>2000</v>
      </c>
      <c r="D66" s="15"/>
      <c r="E66" s="15"/>
      <c r="F66" s="15"/>
      <c r="G66" s="34">
        <v>200</v>
      </c>
      <c r="H66" s="3" t="s">
        <v>21</v>
      </c>
      <c r="I66" s="3">
        <f t="shared" ref="I66:I84" si="30">C66</f>
        <v>2000</v>
      </c>
      <c r="J66" s="12">
        <v>0</v>
      </c>
      <c r="K66" s="16"/>
      <c r="L66" s="29"/>
      <c r="M66" s="30"/>
      <c r="N66" s="54" t="s">
        <v>27</v>
      </c>
      <c r="O66" s="9">
        <f t="shared" si="1"/>
        <v>26986.364000000001</v>
      </c>
      <c r="P66" s="52">
        <f t="shared" si="18"/>
        <v>18320</v>
      </c>
      <c r="T66" s="40"/>
    </row>
    <row r="67" spans="1:20" s="5" customFormat="1" x14ac:dyDescent="0.2">
      <c r="A67" s="3">
        <v>66</v>
      </c>
      <c r="B67" s="3" t="s">
        <v>6</v>
      </c>
      <c r="C67" s="3">
        <v>100</v>
      </c>
      <c r="D67" s="3">
        <v>0</v>
      </c>
      <c r="E67" s="3">
        <f>D68</f>
        <v>-6000</v>
      </c>
      <c r="F67" s="15"/>
      <c r="G67" s="34">
        <v>200</v>
      </c>
      <c r="H67" s="3" t="s">
        <v>22</v>
      </c>
      <c r="I67" s="3">
        <f t="shared" si="30"/>
        <v>100</v>
      </c>
      <c r="J67" s="12">
        <v>0</v>
      </c>
      <c r="K67" s="12">
        <f>J68</f>
        <v>-0.05</v>
      </c>
      <c r="L67" s="29"/>
      <c r="M67" s="30"/>
      <c r="N67" s="54"/>
      <c r="O67" s="9">
        <f t="shared" si="1"/>
        <v>27086.364000000001</v>
      </c>
      <c r="P67" s="52">
        <f t="shared" si="18"/>
        <v>18420</v>
      </c>
      <c r="T67" s="40"/>
    </row>
    <row r="68" spans="1:20" s="5" customFormat="1" x14ac:dyDescent="0.2">
      <c r="A68" s="3">
        <v>67</v>
      </c>
      <c r="B68" s="3" t="s">
        <v>8</v>
      </c>
      <c r="C68" s="3">
        <v>900</v>
      </c>
      <c r="D68" s="3">
        <v>-6000</v>
      </c>
      <c r="E68" s="3"/>
      <c r="F68" s="15"/>
      <c r="G68" s="34">
        <v>200</v>
      </c>
      <c r="H68" s="3" t="s">
        <v>21</v>
      </c>
      <c r="I68" s="3">
        <f t="shared" si="30"/>
        <v>900</v>
      </c>
      <c r="J68" s="12">
        <v>-0.05</v>
      </c>
      <c r="K68" s="16"/>
      <c r="L68" s="31">
        <f t="shared" ref="L68" si="31">G68*G68/ABS(D68)*11.8-ABS(J68*1000)</f>
        <v>28.666666666666671</v>
      </c>
      <c r="M68" s="32">
        <f t="shared" ref="M68" si="32">(G68/3.6)^2/(ABS(D68)*9.81)-ABS(J68*1000)/1500</f>
        <v>1.9103291761576963E-2</v>
      </c>
      <c r="N68" s="54"/>
      <c r="O68" s="9">
        <f t="shared" si="1"/>
        <v>27986.364000000001</v>
      </c>
      <c r="P68" s="52">
        <f t="shared" si="18"/>
        <v>19320</v>
      </c>
      <c r="T68" s="40"/>
    </row>
    <row r="69" spans="1:20" s="5" customFormat="1" x14ac:dyDescent="0.2">
      <c r="A69" s="3">
        <v>68</v>
      </c>
      <c r="B69" s="3" t="s">
        <v>6</v>
      </c>
      <c r="C69" s="3">
        <f>C67</f>
        <v>100</v>
      </c>
      <c r="D69" s="3">
        <f>D68</f>
        <v>-6000</v>
      </c>
      <c r="E69" s="3">
        <v>0</v>
      </c>
      <c r="F69" s="15"/>
      <c r="G69" s="34">
        <v>200</v>
      </c>
      <c r="H69" s="3" t="s">
        <v>22</v>
      </c>
      <c r="I69" s="3">
        <f t="shared" si="30"/>
        <v>100</v>
      </c>
      <c r="J69" s="12">
        <v>-0.05</v>
      </c>
      <c r="K69" s="12">
        <v>0</v>
      </c>
      <c r="L69" s="30"/>
      <c r="M69" s="30"/>
      <c r="N69" s="54"/>
      <c r="O69" s="9">
        <f t="shared" ref="O69:O84" si="33">O68+C69</f>
        <v>28086.364000000001</v>
      </c>
      <c r="P69" s="52">
        <f t="shared" si="18"/>
        <v>19420</v>
      </c>
      <c r="T69" s="40"/>
    </row>
    <row r="70" spans="1:20" s="5" customFormat="1" x14ac:dyDescent="0.2">
      <c r="A70" s="10">
        <v>69</v>
      </c>
      <c r="B70" s="10" t="s">
        <v>14</v>
      </c>
      <c r="C70" s="10">
        <v>300</v>
      </c>
      <c r="D70" s="15"/>
      <c r="E70" s="15"/>
      <c r="F70" s="15"/>
      <c r="G70" s="34">
        <v>200</v>
      </c>
      <c r="H70" s="10" t="s">
        <v>21</v>
      </c>
      <c r="I70" s="10">
        <f t="shared" si="30"/>
        <v>300</v>
      </c>
      <c r="J70" s="13">
        <v>0</v>
      </c>
      <c r="K70" s="16"/>
      <c r="L70" s="30"/>
      <c r="M70" s="29"/>
      <c r="N70" s="56" t="s">
        <v>27</v>
      </c>
      <c r="O70" s="9">
        <f t="shared" si="33"/>
        <v>28386.364000000001</v>
      </c>
      <c r="P70" s="52">
        <f t="shared" si="18"/>
        <v>19720</v>
      </c>
      <c r="T70" s="40"/>
    </row>
    <row r="71" spans="1:20" s="5" customFormat="1" x14ac:dyDescent="0.2">
      <c r="A71" s="10">
        <v>70</v>
      </c>
      <c r="B71" s="10" t="s">
        <v>6</v>
      </c>
      <c r="C71" s="10">
        <v>120</v>
      </c>
      <c r="D71" s="10">
        <v>0</v>
      </c>
      <c r="E71" s="10">
        <f>D72</f>
        <v>-10000</v>
      </c>
      <c r="F71" s="15"/>
      <c r="G71" s="34">
        <v>200</v>
      </c>
      <c r="H71" s="10" t="s">
        <v>22</v>
      </c>
      <c r="I71" s="10">
        <f t="shared" si="30"/>
        <v>120</v>
      </c>
      <c r="J71" s="18">
        <v>0</v>
      </c>
      <c r="K71" s="18">
        <f>J72</f>
        <v>-0.03</v>
      </c>
      <c r="L71" s="30"/>
      <c r="M71" s="29"/>
      <c r="N71" s="56"/>
      <c r="O71" s="9">
        <f t="shared" si="33"/>
        <v>28506.364000000001</v>
      </c>
      <c r="P71" s="52">
        <f t="shared" si="18"/>
        <v>19840</v>
      </c>
      <c r="T71" s="40"/>
    </row>
    <row r="72" spans="1:20" s="5" customFormat="1" x14ac:dyDescent="0.2">
      <c r="A72" s="10">
        <v>71</v>
      </c>
      <c r="B72" s="10" t="s">
        <v>8</v>
      </c>
      <c r="C72" s="10">
        <v>800</v>
      </c>
      <c r="D72" s="10">
        <v>-10000</v>
      </c>
      <c r="E72" s="15"/>
      <c r="F72" s="15"/>
      <c r="G72" s="34">
        <v>200</v>
      </c>
      <c r="H72" s="10" t="s">
        <v>21</v>
      </c>
      <c r="I72" s="10">
        <f t="shared" si="30"/>
        <v>800</v>
      </c>
      <c r="J72" s="18">
        <v>-0.03</v>
      </c>
      <c r="K72" s="16"/>
      <c r="L72" s="32">
        <f t="shared" ref="L72" si="34">G72*G72/ABS(D72)*11.8-ABS(J72*1000)</f>
        <v>17.200000000000003</v>
      </c>
      <c r="M72" s="31">
        <f t="shared" ref="M72" si="35">(G72/3.6)^2/(ABS(D72)*9.81)-ABS(J72*1000)/1500</f>
        <v>1.1461975056946173E-2</v>
      </c>
      <c r="N72" s="56"/>
      <c r="O72" s="9">
        <f t="shared" si="33"/>
        <v>29306.364000000001</v>
      </c>
      <c r="P72" s="52">
        <f t="shared" si="18"/>
        <v>20640</v>
      </c>
      <c r="T72" s="40"/>
    </row>
    <row r="73" spans="1:20" s="5" customFormat="1" x14ac:dyDescent="0.2">
      <c r="A73" s="10">
        <v>72</v>
      </c>
      <c r="B73" s="10" t="s">
        <v>6</v>
      </c>
      <c r="C73" s="10">
        <f>C71</f>
        <v>120</v>
      </c>
      <c r="D73" s="10">
        <f>D72</f>
        <v>-10000</v>
      </c>
      <c r="E73" s="10">
        <v>0</v>
      </c>
      <c r="F73" s="15"/>
      <c r="G73" s="34">
        <v>200</v>
      </c>
      <c r="H73" s="10" t="s">
        <v>22</v>
      </c>
      <c r="I73" s="10">
        <f t="shared" si="30"/>
        <v>120</v>
      </c>
      <c r="J73" s="18">
        <v>-0.03</v>
      </c>
      <c r="K73" s="18">
        <v>0</v>
      </c>
      <c r="L73" s="30"/>
      <c r="M73" s="30"/>
      <c r="N73" s="56"/>
      <c r="O73" s="9">
        <f t="shared" si="33"/>
        <v>29426.364000000001</v>
      </c>
      <c r="P73" s="52">
        <f t="shared" si="18"/>
        <v>20760</v>
      </c>
      <c r="T73" s="40"/>
    </row>
    <row r="74" spans="1:20" s="5" customFormat="1" x14ac:dyDescent="0.2">
      <c r="A74" s="3">
        <v>73</v>
      </c>
      <c r="B74" s="3" t="s">
        <v>14</v>
      </c>
      <c r="C74" s="3">
        <v>500</v>
      </c>
      <c r="D74" s="15"/>
      <c r="E74" s="15"/>
      <c r="F74" s="15"/>
      <c r="G74" s="34">
        <v>200</v>
      </c>
      <c r="H74" s="3" t="s">
        <v>21</v>
      </c>
      <c r="I74" s="3">
        <f t="shared" si="30"/>
        <v>500</v>
      </c>
      <c r="J74" s="12">
        <v>0</v>
      </c>
      <c r="K74" s="16"/>
      <c r="L74" s="29"/>
      <c r="M74" s="30"/>
      <c r="N74" s="54" t="s">
        <v>29</v>
      </c>
      <c r="O74" s="9">
        <f t="shared" si="33"/>
        <v>29926.364000000001</v>
      </c>
      <c r="P74" s="52">
        <f t="shared" si="18"/>
        <v>21260</v>
      </c>
      <c r="T74" s="40"/>
    </row>
    <row r="75" spans="1:20" s="5" customFormat="1" x14ac:dyDescent="0.2">
      <c r="A75" s="3">
        <v>74</v>
      </c>
      <c r="B75" s="3" t="s">
        <v>6</v>
      </c>
      <c r="C75" s="3">
        <v>80</v>
      </c>
      <c r="D75" s="3">
        <v>0</v>
      </c>
      <c r="E75" s="3">
        <f>D76</f>
        <v>2600</v>
      </c>
      <c r="F75" s="15"/>
      <c r="G75" s="34">
        <v>200</v>
      </c>
      <c r="H75" s="3" t="s">
        <v>22</v>
      </c>
      <c r="I75" s="3">
        <f t="shared" si="30"/>
        <v>80</v>
      </c>
      <c r="J75" s="12">
        <v>0</v>
      </c>
      <c r="K75" s="12">
        <f>J76</f>
        <v>0.115</v>
      </c>
      <c r="L75" s="29"/>
      <c r="M75" s="30"/>
      <c r="N75" s="54"/>
      <c r="O75" s="9">
        <f t="shared" si="33"/>
        <v>30006.364000000001</v>
      </c>
      <c r="P75" s="52">
        <f t="shared" si="18"/>
        <v>21340</v>
      </c>
      <c r="T75" s="40"/>
    </row>
    <row r="76" spans="1:20" s="5" customFormat="1" x14ac:dyDescent="0.2">
      <c r="A76" s="3">
        <v>75</v>
      </c>
      <c r="B76" s="3" t="s">
        <v>8</v>
      </c>
      <c r="C76" s="3">
        <v>1200</v>
      </c>
      <c r="D76" s="3">
        <v>2600</v>
      </c>
      <c r="E76" s="15"/>
      <c r="F76" s="15"/>
      <c r="G76" s="34">
        <v>200</v>
      </c>
      <c r="H76" s="3" t="s">
        <v>21</v>
      </c>
      <c r="I76" s="3">
        <f t="shared" si="30"/>
        <v>1200</v>
      </c>
      <c r="J76" s="12">
        <v>0.115</v>
      </c>
      <c r="K76" s="16"/>
      <c r="L76" s="31">
        <f t="shared" ref="L76" si="36">G76*G76/ABS(D76)*11.8-ABS(J76*1000)</f>
        <v>66.538461538461547</v>
      </c>
      <c r="M76" s="32">
        <f t="shared" ref="M76" si="37">(G76/3.6)^2/(ABS(D76)*9.81)-ABS(J76*1000)/1500</f>
        <v>4.434092970620325E-2</v>
      </c>
      <c r="N76" s="54"/>
      <c r="O76" s="9">
        <f t="shared" si="33"/>
        <v>31206.364000000001</v>
      </c>
      <c r="P76" s="52">
        <f t="shared" si="18"/>
        <v>22540</v>
      </c>
      <c r="T76" s="40"/>
    </row>
    <row r="77" spans="1:20" s="5" customFormat="1" x14ac:dyDescent="0.2">
      <c r="A77" s="3">
        <v>76</v>
      </c>
      <c r="B77" s="3" t="s">
        <v>6</v>
      </c>
      <c r="C77" s="3">
        <f>C75</f>
        <v>80</v>
      </c>
      <c r="D77" s="3">
        <f>D76</f>
        <v>2600</v>
      </c>
      <c r="E77" s="3">
        <v>0</v>
      </c>
      <c r="F77" s="15"/>
      <c r="G77" s="34">
        <v>200</v>
      </c>
      <c r="H77" s="3" t="s">
        <v>22</v>
      </c>
      <c r="I77" s="3">
        <f t="shared" si="30"/>
        <v>80</v>
      </c>
      <c r="J77" s="12">
        <v>0.115</v>
      </c>
      <c r="K77" s="12">
        <v>0</v>
      </c>
      <c r="L77" s="30"/>
      <c r="M77" s="30"/>
      <c r="N77" s="54"/>
      <c r="O77" s="9">
        <f t="shared" si="33"/>
        <v>31286.364000000001</v>
      </c>
      <c r="P77" s="52">
        <f t="shared" si="18"/>
        <v>22620</v>
      </c>
      <c r="T77" s="40"/>
    </row>
    <row r="78" spans="1:20" s="5" customFormat="1" x14ac:dyDescent="0.2">
      <c r="A78" s="10">
        <v>77</v>
      </c>
      <c r="B78" s="10" t="s">
        <v>14</v>
      </c>
      <c r="C78" s="10">
        <v>50</v>
      </c>
      <c r="D78" s="15"/>
      <c r="E78" s="15"/>
      <c r="F78" s="15"/>
      <c r="G78" s="34">
        <v>200</v>
      </c>
      <c r="H78" s="10" t="s">
        <v>21</v>
      </c>
      <c r="I78" s="10">
        <f t="shared" si="30"/>
        <v>50</v>
      </c>
      <c r="J78" s="13">
        <v>0</v>
      </c>
      <c r="K78" s="16"/>
      <c r="L78" s="30"/>
      <c r="M78" s="29"/>
      <c r="N78" s="56" t="s">
        <v>29</v>
      </c>
      <c r="O78" s="9">
        <f t="shared" si="33"/>
        <v>31336.364000000001</v>
      </c>
      <c r="P78" s="52">
        <f t="shared" si="18"/>
        <v>22670</v>
      </c>
      <c r="T78" s="40"/>
    </row>
    <row r="79" spans="1:20" s="5" customFormat="1" x14ac:dyDescent="0.2">
      <c r="A79" s="10">
        <v>78</v>
      </c>
      <c r="B79" s="10" t="s">
        <v>6</v>
      </c>
      <c r="C79" s="10">
        <v>80</v>
      </c>
      <c r="D79" s="10">
        <v>0</v>
      </c>
      <c r="E79" s="10">
        <f>D80</f>
        <v>2500</v>
      </c>
      <c r="F79" s="15"/>
      <c r="G79" s="34">
        <v>200</v>
      </c>
      <c r="H79" s="10" t="s">
        <v>22</v>
      </c>
      <c r="I79" s="10">
        <f t="shared" si="30"/>
        <v>80</v>
      </c>
      <c r="J79" s="18">
        <v>0</v>
      </c>
      <c r="K79" s="18">
        <f>J80</f>
        <v>0.12</v>
      </c>
      <c r="L79" s="30"/>
      <c r="M79" s="29"/>
      <c r="N79" s="56"/>
      <c r="O79" s="9">
        <f t="shared" si="33"/>
        <v>31416.364000000001</v>
      </c>
      <c r="P79" s="52">
        <f t="shared" si="18"/>
        <v>22750</v>
      </c>
      <c r="T79" s="40"/>
    </row>
    <row r="80" spans="1:20" s="5" customFormat="1" x14ac:dyDescent="0.2">
      <c r="A80" s="10">
        <v>79</v>
      </c>
      <c r="B80" s="10" t="s">
        <v>8</v>
      </c>
      <c r="C80" s="10">
        <v>400</v>
      </c>
      <c r="D80" s="10">
        <v>2500</v>
      </c>
      <c r="E80" s="15"/>
      <c r="F80" s="15"/>
      <c r="G80" s="34">
        <v>200</v>
      </c>
      <c r="H80" s="10" t="s">
        <v>21</v>
      </c>
      <c r="I80" s="10">
        <f t="shared" si="30"/>
        <v>400</v>
      </c>
      <c r="J80" s="18">
        <v>0.12</v>
      </c>
      <c r="K80" s="16"/>
      <c r="L80" s="32">
        <f>G80*G80/ABS(D80)*11.8-ABS(J80*1000)</f>
        <v>68.800000000000011</v>
      </c>
      <c r="M80" s="31">
        <f>(G80/3.6)^2/(ABS(D80)*9.81)-ABS(J80*1000)/1500</f>
        <v>4.5847900227784691E-2</v>
      </c>
      <c r="N80" s="56"/>
      <c r="O80" s="9">
        <f t="shared" si="33"/>
        <v>31816.364000000001</v>
      </c>
      <c r="P80" s="52">
        <f t="shared" si="18"/>
        <v>23150</v>
      </c>
      <c r="T80" s="40"/>
    </row>
    <row r="81" spans="1:20" s="5" customFormat="1" x14ac:dyDescent="0.2">
      <c r="A81" s="10">
        <v>80</v>
      </c>
      <c r="B81" s="10" t="s">
        <v>6</v>
      </c>
      <c r="C81" s="10">
        <f>C79</f>
        <v>80</v>
      </c>
      <c r="D81" s="10">
        <f>D80</f>
        <v>2500</v>
      </c>
      <c r="E81" s="10">
        <v>0</v>
      </c>
      <c r="F81" s="15"/>
      <c r="G81" s="34">
        <v>200</v>
      </c>
      <c r="H81" s="10" t="s">
        <v>22</v>
      </c>
      <c r="I81" s="10">
        <f t="shared" si="30"/>
        <v>80</v>
      </c>
      <c r="J81" s="18">
        <v>0.12</v>
      </c>
      <c r="K81" s="18">
        <v>0</v>
      </c>
      <c r="L81" s="30"/>
      <c r="M81" s="30"/>
      <c r="N81" s="56"/>
      <c r="O81" s="9">
        <f t="shared" si="33"/>
        <v>31896.364000000001</v>
      </c>
      <c r="P81" s="53">
        <f t="shared" si="18"/>
        <v>23230</v>
      </c>
      <c r="T81" s="40"/>
    </row>
    <row r="82" spans="1:20" s="5" customFormat="1" x14ac:dyDescent="0.2">
      <c r="A82" s="3">
        <v>81</v>
      </c>
      <c r="B82" s="3" t="s">
        <v>14</v>
      </c>
      <c r="C82" s="3">
        <v>2000</v>
      </c>
      <c r="D82" s="15"/>
      <c r="E82" s="15"/>
      <c r="F82" s="3" t="s">
        <v>65</v>
      </c>
      <c r="G82" s="34">
        <v>200</v>
      </c>
      <c r="H82" s="3" t="s">
        <v>21</v>
      </c>
      <c r="I82" s="3">
        <f t="shared" si="30"/>
        <v>2000</v>
      </c>
      <c r="J82" s="12">
        <v>0</v>
      </c>
      <c r="K82" s="16"/>
      <c r="L82" s="29"/>
      <c r="M82" s="30"/>
      <c r="N82" s="54" t="s">
        <v>29</v>
      </c>
      <c r="O82" s="9">
        <f t="shared" si="33"/>
        <v>33896.364000000001</v>
      </c>
      <c r="P82" s="6"/>
      <c r="T82" s="40"/>
    </row>
    <row r="83" spans="1:20" s="5" customFormat="1" x14ac:dyDescent="0.2">
      <c r="A83" s="3">
        <v>82</v>
      </c>
      <c r="B83" s="3" t="s">
        <v>6</v>
      </c>
      <c r="C83" s="3">
        <v>50</v>
      </c>
      <c r="D83" s="3">
        <v>0</v>
      </c>
      <c r="E83" s="3">
        <f>D84</f>
        <v>50000</v>
      </c>
      <c r="F83" s="15"/>
      <c r="G83" s="34">
        <v>0</v>
      </c>
      <c r="H83" s="3" t="s">
        <v>22</v>
      </c>
      <c r="I83" s="3">
        <f t="shared" si="30"/>
        <v>50</v>
      </c>
      <c r="J83" s="12">
        <v>0</v>
      </c>
      <c r="K83" s="12">
        <f>J84</f>
        <v>0</v>
      </c>
      <c r="L83" s="29"/>
      <c r="M83" s="30"/>
      <c r="N83" s="54"/>
      <c r="O83" s="9">
        <f t="shared" si="33"/>
        <v>33946.364000000001</v>
      </c>
      <c r="P83" s="52">
        <f>C83</f>
        <v>50</v>
      </c>
      <c r="T83" s="40"/>
    </row>
    <row r="84" spans="1:20" s="5" customFormat="1" x14ac:dyDescent="0.2">
      <c r="A84" s="3">
        <v>83</v>
      </c>
      <c r="B84" s="3" t="s">
        <v>8</v>
      </c>
      <c r="C84" s="3">
        <v>50</v>
      </c>
      <c r="D84" s="3">
        <v>50000</v>
      </c>
      <c r="E84" s="15"/>
      <c r="F84" s="15"/>
      <c r="G84" s="34">
        <v>0</v>
      </c>
      <c r="H84" s="3" t="s">
        <v>21</v>
      </c>
      <c r="I84" s="3">
        <f t="shared" si="30"/>
        <v>50</v>
      </c>
      <c r="J84" s="12">
        <v>0</v>
      </c>
      <c r="K84" s="16"/>
      <c r="L84" s="31">
        <f t="shared" ref="L84" si="38">G84*G84/ABS(D84)*11.8-ABS(J84*1000)</f>
        <v>0</v>
      </c>
      <c r="M84" s="32">
        <f>(G84/3.6)^2/(ABS(D84)*9.81)-ABS(J84*1000)/1500</f>
        <v>0</v>
      </c>
      <c r="N84" s="54"/>
      <c r="O84" s="9">
        <f t="shared" si="33"/>
        <v>33996.364000000001</v>
      </c>
      <c r="P84" s="52">
        <f>P83+C84</f>
        <v>100</v>
      </c>
      <c r="T84" s="40"/>
    </row>
    <row r="85" spans="1:20" s="5" customFormat="1" x14ac:dyDescent="0.2">
      <c r="A85" s="3">
        <v>84</v>
      </c>
      <c r="B85" s="3" t="s">
        <v>6</v>
      </c>
      <c r="C85" s="3">
        <f>C83</f>
        <v>50</v>
      </c>
      <c r="D85" s="3">
        <f>D84</f>
        <v>50000</v>
      </c>
      <c r="E85" s="3">
        <v>0</v>
      </c>
      <c r="F85" s="15"/>
      <c r="G85" s="34">
        <v>0</v>
      </c>
      <c r="H85" s="3" t="s">
        <v>22</v>
      </c>
      <c r="I85" s="3">
        <f>D85</f>
        <v>50000</v>
      </c>
      <c r="J85" s="12">
        <v>0</v>
      </c>
      <c r="K85" s="12">
        <v>0</v>
      </c>
      <c r="L85" s="30"/>
      <c r="M85" s="30"/>
      <c r="N85" s="54"/>
      <c r="O85" s="9">
        <f>O84+D85</f>
        <v>83996.364000000001</v>
      </c>
      <c r="P85" s="53">
        <f>P84+C85</f>
        <v>150</v>
      </c>
      <c r="T85" s="40"/>
    </row>
    <row r="86" spans="1:20" x14ac:dyDescent="0.2">
      <c r="G86" s="1"/>
      <c r="H86" s="1"/>
      <c r="I86" s="1"/>
      <c r="J86" s="38"/>
      <c r="K86" s="38"/>
      <c r="N86" s="1"/>
      <c r="O86" s="1"/>
    </row>
    <row r="87" spans="1:20" x14ac:dyDescent="0.2">
      <c r="G87" s="1"/>
      <c r="H87" s="1"/>
      <c r="I87" s="1"/>
      <c r="J87" s="38"/>
      <c r="K87" s="38"/>
      <c r="N87" s="1"/>
      <c r="O87" s="1"/>
    </row>
    <row r="88" spans="1:20" x14ac:dyDescent="0.2">
      <c r="G88" s="1"/>
      <c r="H88" s="1"/>
      <c r="I88" s="1"/>
      <c r="J88" s="38"/>
      <c r="K88" s="38"/>
      <c r="N88" s="1"/>
      <c r="O88" s="1"/>
    </row>
    <row r="89" spans="1:20" x14ac:dyDescent="0.2">
      <c r="G89" s="1"/>
      <c r="H89" s="1"/>
      <c r="I89" s="1"/>
      <c r="J89" s="38"/>
      <c r="K89" s="38"/>
      <c r="N89" s="1"/>
      <c r="O89" s="1"/>
    </row>
    <row r="90" spans="1:20" x14ac:dyDescent="0.2">
      <c r="G90" s="1"/>
      <c r="H90" s="1"/>
      <c r="I90" s="1"/>
      <c r="J90" s="38"/>
      <c r="K90" s="38"/>
      <c r="N90" s="1"/>
      <c r="O90" s="1"/>
    </row>
    <row r="91" spans="1:20" x14ac:dyDescent="0.2">
      <c r="G91" s="1"/>
      <c r="H91" s="1"/>
      <c r="I91" s="1"/>
      <c r="J91" s="38"/>
      <c r="K91" s="38"/>
      <c r="N91" s="1"/>
      <c r="O91" s="1"/>
    </row>
    <row r="92" spans="1:20" x14ac:dyDescent="0.2">
      <c r="G92" s="1"/>
      <c r="H92" s="1"/>
      <c r="I92" s="1"/>
      <c r="J92" s="38"/>
      <c r="K92" s="38"/>
      <c r="N92" s="1"/>
      <c r="O92" s="1"/>
    </row>
    <row r="93" spans="1:20" x14ac:dyDescent="0.2">
      <c r="G93" s="1"/>
      <c r="H93" s="1"/>
      <c r="I93" s="1"/>
      <c r="J93" s="38"/>
      <c r="K93" s="38"/>
      <c r="N93" s="1"/>
      <c r="O93" s="1"/>
    </row>
    <row r="94" spans="1:20" x14ac:dyDescent="0.2">
      <c r="I94" s="1"/>
      <c r="J94" s="38"/>
      <c r="K94" s="38"/>
      <c r="N94" s="1"/>
      <c r="O94" s="1"/>
    </row>
    <row r="95" spans="1:20" x14ac:dyDescent="0.2">
      <c r="I95" s="1"/>
      <c r="J95" s="38"/>
      <c r="K95" s="38"/>
      <c r="N95" s="1"/>
      <c r="O95" s="1"/>
    </row>
    <row r="96" spans="1:20" x14ac:dyDescent="0.2">
      <c r="I96" s="1"/>
      <c r="J96" s="38"/>
      <c r="K96" s="38"/>
      <c r="N96" s="1"/>
      <c r="O96" s="1"/>
    </row>
    <row r="97" spans="9:15" x14ac:dyDescent="0.2">
      <c r="I97" s="1"/>
      <c r="J97" s="38"/>
      <c r="K97" s="38"/>
      <c r="N97" s="1"/>
      <c r="O97" s="1"/>
    </row>
    <row r="98" spans="9:15" x14ac:dyDescent="0.2">
      <c r="I98" s="1"/>
      <c r="J98" s="38"/>
      <c r="K98" s="38"/>
      <c r="N98" s="1"/>
      <c r="O98" s="1"/>
    </row>
    <row r="116" spans="5:5" x14ac:dyDescent="0.2">
      <c r="E116" s="14"/>
    </row>
    <row r="117" spans="5:5" x14ac:dyDescent="0.2">
      <c r="E117" s="14"/>
    </row>
    <row r="118" spans="5:5" x14ac:dyDescent="0.2">
      <c r="E118" s="14"/>
    </row>
    <row r="119" spans="5:5" x14ac:dyDescent="0.2">
      <c r="E119" s="14"/>
    </row>
    <row r="120" spans="5:5" x14ac:dyDescent="0.2">
      <c r="E120" s="14"/>
    </row>
    <row r="121" spans="5:5" x14ac:dyDescent="0.2">
      <c r="E121" s="14"/>
    </row>
    <row r="122" spans="5:5" x14ac:dyDescent="0.2">
      <c r="E122" s="14"/>
    </row>
    <row r="123" spans="5:5" x14ac:dyDescent="0.2">
      <c r="E123" s="14"/>
    </row>
    <row r="124" spans="5:5" x14ac:dyDescent="0.2">
      <c r="E124" s="14"/>
    </row>
    <row r="125" spans="5:5" x14ac:dyDescent="0.2">
      <c r="E125" s="14"/>
    </row>
    <row r="126" spans="5:5" x14ac:dyDescent="0.2">
      <c r="E126" s="14"/>
    </row>
    <row r="127" spans="5:5" x14ac:dyDescent="0.2">
      <c r="E127" s="14"/>
    </row>
    <row r="128" spans="5:5" x14ac:dyDescent="0.2">
      <c r="E128" s="14"/>
    </row>
    <row r="129" spans="5:5" x14ac:dyDescent="0.2">
      <c r="E129" s="14"/>
    </row>
    <row r="130" spans="5:5" x14ac:dyDescent="0.2">
      <c r="E130" s="14"/>
    </row>
    <row r="131" spans="5:5" x14ac:dyDescent="0.2">
      <c r="E131" s="14"/>
    </row>
    <row r="132" spans="5:5" x14ac:dyDescent="0.2">
      <c r="E132" s="14"/>
    </row>
    <row r="133" spans="5:5" x14ac:dyDescent="0.2">
      <c r="E133" s="14"/>
    </row>
    <row r="134" spans="5:5" x14ac:dyDescent="0.2">
      <c r="E134" s="14"/>
    </row>
    <row r="135" spans="5:5" x14ac:dyDescent="0.2">
      <c r="E135" s="14"/>
    </row>
    <row r="136" spans="5:5" x14ac:dyDescent="0.2">
      <c r="E136" s="14"/>
    </row>
    <row r="137" spans="5:5" x14ac:dyDescent="0.2">
      <c r="E137" s="14"/>
    </row>
    <row r="138" spans="5:5" x14ac:dyDescent="0.2">
      <c r="E138" s="14"/>
    </row>
    <row r="139" spans="5:5" x14ac:dyDescent="0.2">
      <c r="E139" s="14"/>
    </row>
    <row r="140" spans="5:5" x14ac:dyDescent="0.2">
      <c r="E140" s="14"/>
    </row>
    <row r="141" spans="5:5" x14ac:dyDescent="0.2">
      <c r="E141" s="14"/>
    </row>
    <row r="142" spans="5:5" x14ac:dyDescent="0.2">
      <c r="E142" s="14"/>
    </row>
    <row r="143" spans="5:5" x14ac:dyDescent="0.2">
      <c r="E143" s="14"/>
    </row>
    <row r="144" spans="5:5" x14ac:dyDescent="0.2">
      <c r="E144" s="14"/>
    </row>
    <row r="145" spans="5:5" x14ac:dyDescent="0.2">
      <c r="E145" s="14"/>
    </row>
    <row r="146" spans="5:5" x14ac:dyDescent="0.2">
      <c r="E146" s="14"/>
    </row>
    <row r="147" spans="5:5" x14ac:dyDescent="0.2">
      <c r="E147" s="14"/>
    </row>
    <row r="148" spans="5:5" x14ac:dyDescent="0.2">
      <c r="E148" s="14"/>
    </row>
    <row r="149" spans="5:5" x14ac:dyDescent="0.2">
      <c r="E149" s="14"/>
    </row>
    <row r="150" spans="5:5" x14ac:dyDescent="0.2">
      <c r="E150" s="14"/>
    </row>
    <row r="151" spans="5:5" x14ac:dyDescent="0.2">
      <c r="E151" s="14"/>
    </row>
    <row r="152" spans="5:5" x14ac:dyDescent="0.2">
      <c r="E152" s="14"/>
    </row>
    <row r="153" spans="5:5" x14ac:dyDescent="0.2">
      <c r="E153" s="14"/>
    </row>
    <row r="154" spans="5:5" x14ac:dyDescent="0.2">
      <c r="E154" s="14"/>
    </row>
    <row r="155" spans="5:5" x14ac:dyDescent="0.2">
      <c r="E155" s="14"/>
    </row>
    <row r="156" spans="5:5" x14ac:dyDescent="0.2">
      <c r="E156" s="14"/>
    </row>
    <row r="157" spans="5:5" x14ac:dyDescent="0.2">
      <c r="E157" s="14"/>
    </row>
    <row r="158" spans="5:5" x14ac:dyDescent="0.2">
      <c r="E158" s="14"/>
    </row>
    <row r="159" spans="5:5" x14ac:dyDescent="0.2">
      <c r="E159" s="14"/>
    </row>
    <row r="160" spans="5:5" x14ac:dyDescent="0.2">
      <c r="E160" s="14"/>
    </row>
    <row r="161" spans="5:5" x14ac:dyDescent="0.2">
      <c r="E161" s="14"/>
    </row>
    <row r="162" spans="5:5" x14ac:dyDescent="0.2">
      <c r="E162" s="14"/>
    </row>
    <row r="163" spans="5:5" x14ac:dyDescent="0.2">
      <c r="E163" s="14"/>
    </row>
    <row r="164" spans="5:5" x14ac:dyDescent="0.2">
      <c r="E164" s="14"/>
    </row>
    <row r="165" spans="5:5" x14ac:dyDescent="0.2">
      <c r="E165" s="14"/>
    </row>
    <row r="166" spans="5:5" x14ac:dyDescent="0.2">
      <c r="E166" s="14"/>
    </row>
    <row r="167" spans="5:5" x14ac:dyDescent="0.2">
      <c r="E167" s="14"/>
    </row>
    <row r="168" spans="5:5" x14ac:dyDescent="0.2">
      <c r="E168" s="14"/>
    </row>
    <row r="169" spans="5:5" x14ac:dyDescent="0.2">
      <c r="E169" s="14"/>
    </row>
    <row r="170" spans="5:5" x14ac:dyDescent="0.2">
      <c r="E170" s="14"/>
    </row>
    <row r="171" spans="5:5" x14ac:dyDescent="0.2">
      <c r="E171" s="14"/>
    </row>
    <row r="172" spans="5:5" x14ac:dyDescent="0.2">
      <c r="E172" s="14"/>
    </row>
    <row r="173" spans="5:5" x14ac:dyDescent="0.2">
      <c r="E173" s="14"/>
    </row>
    <row r="174" spans="5:5" x14ac:dyDescent="0.2">
      <c r="E174" s="14"/>
    </row>
    <row r="175" spans="5:5" x14ac:dyDescent="0.2">
      <c r="E175" s="14"/>
    </row>
    <row r="176" spans="5:5" x14ac:dyDescent="0.2">
      <c r="E176" s="14"/>
    </row>
    <row r="177" spans="5:5" x14ac:dyDescent="0.2">
      <c r="E177" s="14"/>
    </row>
    <row r="178" spans="5:5" x14ac:dyDescent="0.2">
      <c r="E178" s="14"/>
    </row>
    <row r="179" spans="5:5" x14ac:dyDescent="0.2">
      <c r="E179" s="14"/>
    </row>
    <row r="180" spans="5:5" x14ac:dyDescent="0.2">
      <c r="E180" s="14"/>
    </row>
    <row r="181" spans="5:5" x14ac:dyDescent="0.2">
      <c r="E181" s="14"/>
    </row>
    <row r="182" spans="5:5" x14ac:dyDescent="0.2">
      <c r="E182" s="14"/>
    </row>
    <row r="183" spans="5:5" x14ac:dyDescent="0.2">
      <c r="E183" s="14"/>
    </row>
    <row r="184" spans="5:5" x14ac:dyDescent="0.2">
      <c r="E184" s="14"/>
    </row>
    <row r="185" spans="5:5" x14ac:dyDescent="0.2">
      <c r="E185" s="14"/>
    </row>
    <row r="186" spans="5:5" x14ac:dyDescent="0.2">
      <c r="E186" s="14"/>
    </row>
    <row r="187" spans="5:5" x14ac:dyDescent="0.2">
      <c r="E187" s="14"/>
    </row>
    <row r="188" spans="5:5" x14ac:dyDescent="0.2">
      <c r="E188" s="14"/>
    </row>
    <row r="189" spans="5:5" x14ac:dyDescent="0.2">
      <c r="E189" s="14"/>
    </row>
    <row r="190" spans="5:5" x14ac:dyDescent="0.2">
      <c r="E190" s="14"/>
    </row>
    <row r="191" spans="5:5" x14ac:dyDescent="0.2">
      <c r="E191" s="14"/>
    </row>
    <row r="192" spans="5:5" x14ac:dyDescent="0.2">
      <c r="E192" s="14"/>
    </row>
    <row r="193" spans="5:5" x14ac:dyDescent="0.2">
      <c r="E193" s="14"/>
    </row>
    <row r="194" spans="5:5" x14ac:dyDescent="0.2">
      <c r="E194" s="14"/>
    </row>
    <row r="195" spans="5:5" x14ac:dyDescent="0.2">
      <c r="E195" s="14"/>
    </row>
    <row r="196" spans="5:5" x14ac:dyDescent="0.2">
      <c r="E196" s="14"/>
    </row>
    <row r="197" spans="5:5" x14ac:dyDescent="0.2">
      <c r="E197" s="14"/>
    </row>
    <row r="198" spans="5:5" x14ac:dyDescent="0.2">
      <c r="E198" s="14"/>
    </row>
    <row r="199" spans="5:5" x14ac:dyDescent="0.2">
      <c r="E199" s="14"/>
    </row>
  </sheetData>
  <sheetProtection sheet="1" objects="1" scenarios="1"/>
  <mergeCells count="21">
    <mergeCell ref="N82:N85"/>
    <mergeCell ref="N42:N45"/>
    <mergeCell ref="N46:N49"/>
    <mergeCell ref="N50:N53"/>
    <mergeCell ref="N54:N57"/>
    <mergeCell ref="N58:N61"/>
    <mergeCell ref="N62:N65"/>
    <mergeCell ref="N66:N69"/>
    <mergeCell ref="N70:N73"/>
    <mergeCell ref="N74:N77"/>
    <mergeCell ref="N78:N81"/>
    <mergeCell ref="N22:N25"/>
    <mergeCell ref="N26:N29"/>
    <mergeCell ref="N30:N33"/>
    <mergeCell ref="N34:N37"/>
    <mergeCell ref="N38:N41"/>
    <mergeCell ref="N2:N5"/>
    <mergeCell ref="N6:N9"/>
    <mergeCell ref="N10:N13"/>
    <mergeCell ref="N14:N17"/>
    <mergeCell ref="N18:N2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6C52-766B-4245-8E25-85805ED3F631}">
  <dimension ref="A1:G342"/>
  <sheetViews>
    <sheetView zoomScale="190" zoomScaleNormal="190" workbookViewId="0">
      <selection activeCell="F41" sqref="F41"/>
    </sheetView>
  </sheetViews>
  <sheetFormatPr defaultRowHeight="14.25" x14ac:dyDescent="0.2"/>
  <cols>
    <col min="1" max="3" width="10.625" style="5" customWidth="1"/>
    <col min="4" max="4" width="11.125" style="5" customWidth="1"/>
    <col min="5" max="7" width="10.625" customWidth="1"/>
  </cols>
  <sheetData>
    <row r="1" spans="1:7" ht="20.25" customHeight="1" x14ac:dyDescent="0.2">
      <c r="A1" s="61" t="s">
        <v>70</v>
      </c>
      <c r="B1" s="61" t="s">
        <v>71</v>
      </c>
      <c r="C1" s="61" t="s">
        <v>72</v>
      </c>
      <c r="D1" s="62" t="s">
        <v>76</v>
      </c>
      <c r="E1" s="57" t="s">
        <v>75</v>
      </c>
      <c r="F1" s="58" t="s">
        <v>74</v>
      </c>
      <c r="G1" s="58" t="s">
        <v>73</v>
      </c>
    </row>
    <row r="2" spans="1:7" x14ac:dyDescent="0.2">
      <c r="A2" s="60">
        <v>-15</v>
      </c>
      <c r="B2" s="60">
        <v>0</v>
      </c>
      <c r="C2" s="60">
        <v>0</v>
      </c>
      <c r="D2" s="59">
        <v>1</v>
      </c>
      <c r="E2" s="9">
        <f>轨道坐标采样_VirtualRailway_XYZinSPCK_Rotated_21deg[[#This Row],[X]]*100</f>
        <v>-1500</v>
      </c>
      <c r="F2" s="9">
        <f>轨道坐标采样_VirtualRailway_XYZinSPCK_Rotated_21deg[[#This Row],[Y]]*100</f>
        <v>0</v>
      </c>
      <c r="G2" s="9">
        <f>轨道坐标采样_VirtualRailway_XYZinSPCK_Rotated_21deg[[#This Row],[Z]]*100</f>
        <v>0</v>
      </c>
    </row>
    <row r="3" spans="1:7" x14ac:dyDescent="0.2">
      <c r="A3" s="60">
        <v>85</v>
      </c>
      <c r="B3" s="60">
        <v>0</v>
      </c>
      <c r="C3" s="60">
        <v>0</v>
      </c>
      <c r="D3" s="59">
        <v>2</v>
      </c>
      <c r="E3" s="9">
        <f>轨道坐标采样_VirtualRailway_XYZinSPCK_Rotated_21deg[[#This Row],[X]]*100</f>
        <v>8500</v>
      </c>
      <c r="F3" s="9">
        <f>轨道坐标采样_VirtualRailway_XYZinSPCK_Rotated_21deg[[#This Row],[Y]]*100</f>
        <v>0</v>
      </c>
      <c r="G3" s="9">
        <f>轨道坐标采样_VirtualRailway_XYZinSPCK_Rotated_21deg[[#This Row],[Z]]*100</f>
        <v>0</v>
      </c>
    </row>
    <row r="4" spans="1:7" x14ac:dyDescent="0.2">
      <c r="A4" s="60">
        <v>185</v>
      </c>
      <c r="B4" s="60">
        <v>0</v>
      </c>
      <c r="C4" s="60">
        <v>0</v>
      </c>
      <c r="D4" s="59">
        <v>3</v>
      </c>
      <c r="E4" s="9">
        <f>轨道坐标采样_VirtualRailway_XYZinSPCK_Rotated_21deg[[#This Row],[X]]*100</f>
        <v>18500</v>
      </c>
      <c r="F4" s="9">
        <f>轨道坐标采样_VirtualRailway_XYZinSPCK_Rotated_21deg[[#This Row],[Y]]*100</f>
        <v>0</v>
      </c>
      <c r="G4" s="9">
        <f>轨道坐标采样_VirtualRailway_XYZinSPCK_Rotated_21deg[[#This Row],[Z]]*100</f>
        <v>0</v>
      </c>
    </row>
    <row r="5" spans="1:7" x14ac:dyDescent="0.2">
      <c r="A5" s="60">
        <v>285</v>
      </c>
      <c r="B5" s="60">
        <v>0</v>
      </c>
      <c r="C5" s="60">
        <v>0</v>
      </c>
      <c r="D5" s="59">
        <v>4</v>
      </c>
      <c r="E5" s="9">
        <f>轨道坐标采样_VirtualRailway_XYZinSPCK_Rotated_21deg[[#This Row],[X]]*100</f>
        <v>28500</v>
      </c>
      <c r="F5" s="9">
        <f>轨道坐标采样_VirtualRailway_XYZinSPCK_Rotated_21deg[[#This Row],[Y]]*100</f>
        <v>0</v>
      </c>
      <c r="G5" s="9">
        <f>轨道坐标采样_VirtualRailway_XYZinSPCK_Rotated_21deg[[#This Row],[Z]]*100</f>
        <v>0</v>
      </c>
    </row>
    <row r="6" spans="1:7" x14ac:dyDescent="0.2">
      <c r="A6" s="60">
        <v>384.97</v>
      </c>
      <c r="B6" s="60">
        <v>-1.7</v>
      </c>
      <c r="C6" s="60">
        <v>0</v>
      </c>
      <c r="D6" s="59">
        <v>5</v>
      </c>
      <c r="E6" s="9">
        <f>轨道坐标采样_VirtualRailway_XYZinSPCK_Rotated_21deg[[#This Row],[X]]*100</f>
        <v>38497</v>
      </c>
      <c r="F6" s="9">
        <f>轨道坐标采样_VirtualRailway_XYZinSPCK_Rotated_21deg[[#This Row],[Y]]*100</f>
        <v>-170</v>
      </c>
      <c r="G6" s="9">
        <f>轨道坐标采样_VirtualRailway_XYZinSPCK_Rotated_21deg[[#This Row],[Z]]*100</f>
        <v>0</v>
      </c>
    </row>
    <row r="7" spans="1:7" x14ac:dyDescent="0.2">
      <c r="A7" s="60">
        <v>484.63</v>
      </c>
      <c r="B7" s="60">
        <v>-9.76</v>
      </c>
      <c r="C7" s="60">
        <v>0</v>
      </c>
      <c r="D7" s="59">
        <v>6</v>
      </c>
      <c r="E7" s="9">
        <f>轨道坐标采样_VirtualRailway_XYZinSPCK_Rotated_21deg[[#This Row],[X]]*100</f>
        <v>48463</v>
      </c>
      <c r="F7" s="9">
        <f>轨道坐标采样_VirtualRailway_XYZinSPCK_Rotated_21deg[[#This Row],[Y]]*100</f>
        <v>-976</v>
      </c>
      <c r="G7" s="9">
        <f>轨道坐标采样_VirtualRailway_XYZinSPCK_Rotated_21deg[[#This Row],[Z]]*100</f>
        <v>0</v>
      </c>
    </row>
    <row r="8" spans="1:7" x14ac:dyDescent="0.2">
      <c r="A8" s="60">
        <v>584.02</v>
      </c>
      <c r="B8" s="60">
        <v>-20.83</v>
      </c>
      <c r="C8" s="60">
        <v>0</v>
      </c>
      <c r="D8" s="59">
        <v>7</v>
      </c>
      <c r="E8" s="9">
        <f>轨道坐标采样_VirtualRailway_XYZinSPCK_Rotated_21deg[[#This Row],[X]]*100</f>
        <v>58402</v>
      </c>
      <c r="F8" s="9">
        <f>轨道坐标采样_VirtualRailway_XYZinSPCK_Rotated_21deg[[#This Row],[Y]]*100</f>
        <v>-2083</v>
      </c>
      <c r="G8" s="9">
        <f>轨道坐标采样_VirtualRailway_XYZinSPCK_Rotated_21deg[[#This Row],[Z]]*100</f>
        <v>0</v>
      </c>
    </row>
    <row r="9" spans="1:7" x14ac:dyDescent="0.2">
      <c r="A9" s="60">
        <v>683.4</v>
      </c>
      <c r="B9" s="60">
        <v>-31.9</v>
      </c>
      <c r="C9" s="60">
        <v>0</v>
      </c>
      <c r="D9" s="59">
        <v>8</v>
      </c>
      <c r="E9" s="9">
        <f>轨道坐标采样_VirtualRailway_XYZinSPCK_Rotated_21deg[[#This Row],[X]]*100</f>
        <v>68340</v>
      </c>
      <c r="F9" s="9">
        <f>轨道坐标采样_VirtualRailway_XYZinSPCK_Rotated_21deg[[#This Row],[Y]]*100</f>
        <v>-3190</v>
      </c>
      <c r="G9" s="9">
        <f>轨道坐标采样_VirtualRailway_XYZinSPCK_Rotated_21deg[[#This Row],[Z]]*100</f>
        <v>0</v>
      </c>
    </row>
    <row r="10" spans="1:7" x14ac:dyDescent="0.2">
      <c r="A10" s="60">
        <v>782.82</v>
      </c>
      <c r="B10" s="60">
        <v>-42.6</v>
      </c>
      <c r="C10" s="60">
        <v>0</v>
      </c>
      <c r="D10" s="59">
        <v>9</v>
      </c>
      <c r="E10" s="9">
        <f>轨道坐标采样_VirtualRailway_XYZinSPCK_Rotated_21deg[[#This Row],[X]]*100</f>
        <v>78282</v>
      </c>
      <c r="F10" s="9">
        <f>轨道坐标采样_VirtualRailway_XYZinSPCK_Rotated_21deg[[#This Row],[Y]]*100</f>
        <v>-4260</v>
      </c>
      <c r="G10" s="9">
        <f>轨道坐标采样_VirtualRailway_XYZinSPCK_Rotated_21deg[[#This Row],[Z]]*100</f>
        <v>0</v>
      </c>
    </row>
    <row r="11" spans="1:7" x14ac:dyDescent="0.2">
      <c r="A11" s="60">
        <v>882.73</v>
      </c>
      <c r="B11" s="60">
        <v>-42.94</v>
      </c>
      <c r="C11" s="60">
        <v>0</v>
      </c>
      <c r="D11" s="59">
        <v>10</v>
      </c>
      <c r="E11" s="9">
        <f>轨道坐标采样_VirtualRailway_XYZinSPCK_Rotated_21deg[[#This Row],[X]]*100</f>
        <v>88273</v>
      </c>
      <c r="F11" s="9">
        <f>轨道坐标采样_VirtualRailway_XYZinSPCK_Rotated_21deg[[#This Row],[Y]]*100</f>
        <v>-4294</v>
      </c>
      <c r="G11" s="9">
        <f>轨道坐标采样_VirtualRailway_XYZinSPCK_Rotated_21deg[[#This Row],[Z]]*100</f>
        <v>0</v>
      </c>
    </row>
    <row r="12" spans="1:7" x14ac:dyDescent="0.2">
      <c r="A12" s="60">
        <v>981.5</v>
      </c>
      <c r="B12" s="60">
        <v>-27.97</v>
      </c>
      <c r="C12" s="60">
        <v>0</v>
      </c>
      <c r="D12" s="59">
        <v>11</v>
      </c>
      <c r="E12" s="9">
        <f>轨道坐标采样_VirtualRailway_XYZinSPCK_Rotated_21deg[[#This Row],[X]]*100</f>
        <v>98150</v>
      </c>
      <c r="F12" s="9">
        <f>轨道坐标采样_VirtualRailway_XYZinSPCK_Rotated_21deg[[#This Row],[Y]]*100</f>
        <v>-2797</v>
      </c>
      <c r="G12" s="9">
        <f>轨道坐标采样_VirtualRailway_XYZinSPCK_Rotated_21deg[[#This Row],[Z]]*100</f>
        <v>0</v>
      </c>
    </row>
    <row r="13" spans="1:7" x14ac:dyDescent="0.2">
      <c r="A13" s="60">
        <v>1076.81</v>
      </c>
      <c r="B13" s="60">
        <v>1.95</v>
      </c>
      <c r="C13" s="60">
        <v>0</v>
      </c>
      <c r="D13" s="59">
        <v>12</v>
      </c>
      <c r="E13" s="9">
        <f>轨道坐标采样_VirtualRailway_XYZinSPCK_Rotated_21deg[[#This Row],[X]]*100</f>
        <v>107681</v>
      </c>
      <c r="F13" s="9">
        <f>轨道坐标采样_VirtualRailway_XYZinSPCK_Rotated_21deg[[#This Row],[Y]]*100</f>
        <v>195</v>
      </c>
      <c r="G13" s="9">
        <f>轨道坐标采样_VirtualRailway_XYZinSPCK_Rotated_21deg[[#This Row],[Z]]*100</f>
        <v>0</v>
      </c>
    </row>
    <row r="14" spans="1:7" x14ac:dyDescent="0.2">
      <c r="A14" s="60">
        <v>1166.4100000000001</v>
      </c>
      <c r="B14" s="60">
        <v>46.13</v>
      </c>
      <c r="C14" s="60">
        <v>0</v>
      </c>
      <c r="D14" s="59">
        <v>13</v>
      </c>
      <c r="E14" s="9">
        <f>轨道坐标采样_VirtualRailway_XYZinSPCK_Rotated_21deg[[#This Row],[X]]*100</f>
        <v>116641.00000000001</v>
      </c>
      <c r="F14" s="9">
        <f>轨道坐标采样_VirtualRailway_XYZinSPCK_Rotated_21deg[[#This Row],[Y]]*100</f>
        <v>4613</v>
      </c>
      <c r="G14" s="9">
        <f>轨道坐标采样_VirtualRailway_XYZinSPCK_Rotated_21deg[[#This Row],[Z]]*100</f>
        <v>0</v>
      </c>
    </row>
    <row r="15" spans="1:7" x14ac:dyDescent="0.2">
      <c r="A15" s="60">
        <v>1248.19</v>
      </c>
      <c r="B15" s="60">
        <v>103.52</v>
      </c>
      <c r="C15" s="60">
        <v>0</v>
      </c>
      <c r="D15" s="59">
        <v>14</v>
      </c>
      <c r="E15" s="9">
        <f>轨道坐标采样_VirtualRailway_XYZinSPCK_Rotated_21deg[[#This Row],[X]]*100</f>
        <v>124819</v>
      </c>
      <c r="F15" s="9">
        <f>轨道坐标采样_VirtualRailway_XYZinSPCK_Rotated_21deg[[#This Row],[Y]]*100</f>
        <v>10352</v>
      </c>
      <c r="G15" s="9">
        <f>轨道坐标采样_VirtualRailway_XYZinSPCK_Rotated_21deg[[#This Row],[Z]]*100</f>
        <v>0</v>
      </c>
    </row>
    <row r="16" spans="1:7" x14ac:dyDescent="0.2">
      <c r="A16" s="60">
        <v>1320.34</v>
      </c>
      <c r="B16" s="60">
        <v>172.64</v>
      </c>
      <c r="C16" s="60">
        <v>0</v>
      </c>
      <c r="D16" s="59">
        <v>15</v>
      </c>
      <c r="E16" s="9">
        <f>轨道坐标采样_VirtualRailway_XYZinSPCK_Rotated_21deg[[#This Row],[X]]*100</f>
        <v>132034</v>
      </c>
      <c r="F16" s="9">
        <f>轨道坐标采样_VirtualRailway_XYZinSPCK_Rotated_21deg[[#This Row],[Y]]*100</f>
        <v>17264</v>
      </c>
      <c r="G16" s="9">
        <f>轨道坐标采样_VirtualRailway_XYZinSPCK_Rotated_21deg[[#This Row],[Z]]*100</f>
        <v>0</v>
      </c>
    </row>
    <row r="17" spans="1:7" x14ac:dyDescent="0.2">
      <c r="A17" s="60">
        <v>1388.64</v>
      </c>
      <c r="B17" s="60">
        <v>245.67</v>
      </c>
      <c r="C17" s="60">
        <v>0</v>
      </c>
      <c r="D17" s="59">
        <v>16</v>
      </c>
      <c r="E17" s="9">
        <f>轨道坐标采样_VirtualRailway_XYZinSPCK_Rotated_21deg[[#This Row],[X]]*100</f>
        <v>138864</v>
      </c>
      <c r="F17" s="9">
        <f>轨道坐标采样_VirtualRailway_XYZinSPCK_Rotated_21deg[[#This Row],[Y]]*100</f>
        <v>24567</v>
      </c>
      <c r="G17" s="9">
        <f>轨道坐标采样_VirtualRailway_XYZinSPCK_Rotated_21deg[[#This Row],[Z]]*100</f>
        <v>0</v>
      </c>
    </row>
    <row r="18" spans="1:7" x14ac:dyDescent="0.2">
      <c r="A18" s="60">
        <v>1465.49</v>
      </c>
      <c r="B18" s="60">
        <v>309.44</v>
      </c>
      <c r="C18" s="60">
        <v>0</v>
      </c>
      <c r="D18" s="59">
        <v>17</v>
      </c>
      <c r="E18" s="9">
        <f>轨道坐标采样_VirtualRailway_XYZinSPCK_Rotated_21deg[[#This Row],[X]]*100</f>
        <v>146549</v>
      </c>
      <c r="F18" s="9">
        <f>轨道坐标采样_VirtualRailway_XYZinSPCK_Rotated_21deg[[#This Row],[Y]]*100</f>
        <v>30944</v>
      </c>
      <c r="G18" s="9">
        <f>轨道坐标采样_VirtualRailway_XYZinSPCK_Rotated_21deg[[#This Row],[Z]]*100</f>
        <v>0</v>
      </c>
    </row>
    <row r="19" spans="1:7" x14ac:dyDescent="0.2">
      <c r="A19" s="60">
        <v>1552.6</v>
      </c>
      <c r="B19" s="60">
        <v>358.27</v>
      </c>
      <c r="C19" s="60">
        <v>0</v>
      </c>
      <c r="D19" s="59">
        <v>18</v>
      </c>
      <c r="E19" s="9">
        <f>轨道坐标采样_VirtualRailway_XYZinSPCK_Rotated_21deg[[#This Row],[X]]*100</f>
        <v>155260</v>
      </c>
      <c r="F19" s="9">
        <f>轨道坐标采样_VirtualRailway_XYZinSPCK_Rotated_21deg[[#This Row],[Y]]*100</f>
        <v>35827</v>
      </c>
      <c r="G19" s="9">
        <f>轨道坐标采样_VirtualRailway_XYZinSPCK_Rotated_21deg[[#This Row],[Z]]*100</f>
        <v>0</v>
      </c>
    </row>
    <row r="20" spans="1:7" x14ac:dyDescent="0.2">
      <c r="A20" s="60">
        <v>1646.9</v>
      </c>
      <c r="B20" s="60">
        <v>391.26</v>
      </c>
      <c r="C20" s="60">
        <v>0</v>
      </c>
      <c r="D20" s="59">
        <v>19</v>
      </c>
      <c r="E20" s="9">
        <f>轨道坐标采样_VirtualRailway_XYZinSPCK_Rotated_21deg[[#This Row],[X]]*100</f>
        <v>164690</v>
      </c>
      <c r="F20" s="9">
        <f>轨道坐标采样_VirtualRailway_XYZinSPCK_Rotated_21deg[[#This Row],[Y]]*100</f>
        <v>39126</v>
      </c>
      <c r="G20" s="9">
        <f>轨道坐标采样_VirtualRailway_XYZinSPCK_Rotated_21deg[[#This Row],[Z]]*100</f>
        <v>0</v>
      </c>
    </row>
    <row r="21" spans="1:7" x14ac:dyDescent="0.2">
      <c r="A21" s="60">
        <v>1742.78</v>
      </c>
      <c r="B21" s="60">
        <v>419.66</v>
      </c>
      <c r="C21" s="60">
        <v>0</v>
      </c>
      <c r="D21" s="59">
        <v>20</v>
      </c>
      <c r="E21" s="9">
        <f>轨道坐标采样_VirtualRailway_XYZinSPCK_Rotated_21deg[[#This Row],[X]]*100</f>
        <v>174278</v>
      </c>
      <c r="F21" s="9">
        <f>轨道坐标采样_VirtualRailway_XYZinSPCK_Rotated_21deg[[#This Row],[Y]]*100</f>
        <v>41966</v>
      </c>
      <c r="G21" s="9">
        <f>轨道坐标采样_VirtualRailway_XYZinSPCK_Rotated_21deg[[#This Row],[Z]]*100</f>
        <v>0</v>
      </c>
    </row>
    <row r="22" spans="1:7" x14ac:dyDescent="0.2">
      <c r="A22" s="60">
        <v>1838.66</v>
      </c>
      <c r="B22" s="60">
        <v>448.06</v>
      </c>
      <c r="C22" s="60">
        <v>0</v>
      </c>
      <c r="D22" s="59">
        <v>21</v>
      </c>
      <c r="E22" s="9">
        <f>轨道坐标采样_VirtualRailway_XYZinSPCK_Rotated_21deg[[#This Row],[X]]*100</f>
        <v>183866</v>
      </c>
      <c r="F22" s="9">
        <f>轨道坐标采样_VirtualRailway_XYZinSPCK_Rotated_21deg[[#This Row],[Y]]*100</f>
        <v>44806</v>
      </c>
      <c r="G22" s="9">
        <f>轨道坐标采样_VirtualRailway_XYZinSPCK_Rotated_21deg[[#This Row],[Z]]*100</f>
        <v>0</v>
      </c>
    </row>
    <row r="23" spans="1:7" x14ac:dyDescent="0.2">
      <c r="A23" s="60">
        <v>1934.55</v>
      </c>
      <c r="B23" s="60">
        <v>476.46</v>
      </c>
      <c r="C23" s="60">
        <v>0</v>
      </c>
      <c r="D23" s="59">
        <v>22</v>
      </c>
      <c r="E23" s="9">
        <f>轨道坐标采样_VirtualRailway_XYZinSPCK_Rotated_21deg[[#This Row],[X]]*100</f>
        <v>193455</v>
      </c>
      <c r="F23" s="9">
        <f>轨道坐标采样_VirtualRailway_XYZinSPCK_Rotated_21deg[[#This Row],[Y]]*100</f>
        <v>47646</v>
      </c>
      <c r="G23" s="9">
        <f>轨道坐标采样_VirtualRailway_XYZinSPCK_Rotated_21deg[[#This Row],[Z]]*100</f>
        <v>0</v>
      </c>
    </row>
    <row r="24" spans="1:7" x14ac:dyDescent="0.2">
      <c r="A24" s="60">
        <v>2030.43</v>
      </c>
      <c r="B24" s="60">
        <v>504.86</v>
      </c>
      <c r="C24" s="60">
        <v>0</v>
      </c>
      <c r="D24" s="59">
        <v>23</v>
      </c>
      <c r="E24" s="9">
        <f>轨道坐标采样_VirtualRailway_XYZinSPCK_Rotated_21deg[[#This Row],[X]]*100</f>
        <v>203043</v>
      </c>
      <c r="F24" s="9">
        <f>轨道坐标采样_VirtualRailway_XYZinSPCK_Rotated_21deg[[#This Row],[Y]]*100</f>
        <v>50486</v>
      </c>
      <c r="G24" s="9">
        <f>轨道坐标采样_VirtualRailway_XYZinSPCK_Rotated_21deg[[#This Row],[Z]]*100</f>
        <v>0</v>
      </c>
    </row>
    <row r="25" spans="1:7" x14ac:dyDescent="0.2">
      <c r="A25" s="60">
        <v>2126.31</v>
      </c>
      <c r="B25" s="60">
        <v>533.26</v>
      </c>
      <c r="C25" s="60">
        <v>0</v>
      </c>
      <c r="D25" s="59">
        <v>24</v>
      </c>
      <c r="E25" s="9">
        <f>轨道坐标采样_VirtualRailway_XYZinSPCK_Rotated_21deg[[#This Row],[X]]*100</f>
        <v>212631</v>
      </c>
      <c r="F25" s="9">
        <f>轨道坐标采样_VirtualRailway_XYZinSPCK_Rotated_21deg[[#This Row],[Y]]*100</f>
        <v>53326</v>
      </c>
      <c r="G25" s="9">
        <f>轨道坐标采样_VirtualRailway_XYZinSPCK_Rotated_21deg[[#This Row],[Z]]*100</f>
        <v>0</v>
      </c>
    </row>
    <row r="26" spans="1:7" x14ac:dyDescent="0.2">
      <c r="A26" s="60">
        <v>2222.19</v>
      </c>
      <c r="B26" s="60">
        <v>561.66</v>
      </c>
      <c r="C26" s="60">
        <v>0</v>
      </c>
      <c r="D26" s="59">
        <v>25</v>
      </c>
      <c r="E26" s="9">
        <f>轨道坐标采样_VirtualRailway_XYZinSPCK_Rotated_21deg[[#This Row],[X]]*100</f>
        <v>222219</v>
      </c>
      <c r="F26" s="9">
        <f>轨道坐标采样_VirtualRailway_XYZinSPCK_Rotated_21deg[[#This Row],[Y]]*100</f>
        <v>56166</v>
      </c>
      <c r="G26" s="9">
        <f>轨道坐标采样_VirtualRailway_XYZinSPCK_Rotated_21deg[[#This Row],[Z]]*100</f>
        <v>0</v>
      </c>
    </row>
    <row r="27" spans="1:7" x14ac:dyDescent="0.2">
      <c r="A27" s="60">
        <v>2318.08</v>
      </c>
      <c r="B27" s="60">
        <v>590.05999999999995</v>
      </c>
      <c r="C27" s="60">
        <v>0</v>
      </c>
      <c r="D27" s="59">
        <v>26</v>
      </c>
      <c r="E27" s="9">
        <f>轨道坐标采样_VirtualRailway_XYZinSPCK_Rotated_21deg[[#This Row],[X]]*100</f>
        <v>231808</v>
      </c>
      <c r="F27" s="9">
        <f>轨道坐标采样_VirtualRailway_XYZinSPCK_Rotated_21deg[[#This Row],[Y]]*100</f>
        <v>59005.999999999993</v>
      </c>
      <c r="G27" s="9">
        <f>轨道坐标采样_VirtualRailway_XYZinSPCK_Rotated_21deg[[#This Row],[Z]]*100</f>
        <v>0</v>
      </c>
    </row>
    <row r="28" spans="1:7" x14ac:dyDescent="0.2">
      <c r="A28" s="60">
        <v>2413.96</v>
      </c>
      <c r="B28" s="60">
        <v>618.46</v>
      </c>
      <c r="C28" s="60">
        <v>0</v>
      </c>
      <c r="D28" s="59">
        <v>27</v>
      </c>
      <c r="E28" s="9">
        <f>轨道坐标采样_VirtualRailway_XYZinSPCK_Rotated_21deg[[#This Row],[X]]*100</f>
        <v>241396</v>
      </c>
      <c r="F28" s="9">
        <f>轨道坐标采样_VirtualRailway_XYZinSPCK_Rotated_21deg[[#This Row],[Y]]*100</f>
        <v>61846</v>
      </c>
      <c r="G28" s="9">
        <f>轨道坐标采样_VirtualRailway_XYZinSPCK_Rotated_21deg[[#This Row],[Z]]*100</f>
        <v>0</v>
      </c>
    </row>
    <row r="29" spans="1:7" x14ac:dyDescent="0.2">
      <c r="A29" s="60">
        <v>2509.84</v>
      </c>
      <c r="B29" s="60">
        <v>646.86</v>
      </c>
      <c r="C29" s="60">
        <v>0</v>
      </c>
      <c r="D29" s="59">
        <v>28</v>
      </c>
      <c r="E29" s="9">
        <f>轨道坐标采样_VirtualRailway_XYZinSPCK_Rotated_21deg[[#This Row],[X]]*100</f>
        <v>250984</v>
      </c>
      <c r="F29" s="9">
        <f>轨道坐标采样_VirtualRailway_XYZinSPCK_Rotated_21deg[[#This Row],[Y]]*100</f>
        <v>64686</v>
      </c>
      <c r="G29" s="9">
        <f>轨道坐标采样_VirtualRailway_XYZinSPCK_Rotated_21deg[[#This Row],[Z]]*100</f>
        <v>0</v>
      </c>
    </row>
    <row r="30" spans="1:7" x14ac:dyDescent="0.2">
      <c r="A30" s="60">
        <v>2605.5100000000002</v>
      </c>
      <c r="B30" s="60">
        <v>675.95</v>
      </c>
      <c r="C30" s="60">
        <v>0</v>
      </c>
      <c r="D30" s="59">
        <v>29</v>
      </c>
      <c r="E30" s="9">
        <f>轨道坐标采样_VirtualRailway_XYZinSPCK_Rotated_21deg[[#This Row],[X]]*100</f>
        <v>260551.00000000003</v>
      </c>
      <c r="F30" s="9">
        <f>轨道坐标采样_VirtualRailway_XYZinSPCK_Rotated_21deg[[#This Row],[Y]]*100</f>
        <v>67595</v>
      </c>
      <c r="G30" s="9">
        <f>轨道坐标采样_VirtualRailway_XYZinSPCK_Rotated_21deg[[#This Row],[Z]]*100</f>
        <v>0</v>
      </c>
    </row>
    <row r="31" spans="1:7" x14ac:dyDescent="0.2">
      <c r="A31" s="60">
        <v>2695.77</v>
      </c>
      <c r="B31" s="60">
        <v>718.52</v>
      </c>
      <c r="C31" s="60">
        <v>0</v>
      </c>
      <c r="D31" s="59">
        <v>30</v>
      </c>
      <c r="E31" s="9">
        <f>轨道坐标采样_VirtualRailway_XYZinSPCK_Rotated_21deg[[#This Row],[X]]*100</f>
        <v>269577</v>
      </c>
      <c r="F31" s="9">
        <f>轨道坐标采样_VirtualRailway_XYZinSPCK_Rotated_21deg[[#This Row],[Y]]*100</f>
        <v>71852</v>
      </c>
      <c r="G31" s="9">
        <f>轨道坐标采样_VirtualRailway_XYZinSPCK_Rotated_21deg[[#This Row],[Z]]*100</f>
        <v>0</v>
      </c>
    </row>
    <row r="32" spans="1:7" x14ac:dyDescent="0.2">
      <c r="A32" s="60">
        <v>2774.44</v>
      </c>
      <c r="B32" s="60">
        <v>779.92</v>
      </c>
      <c r="C32" s="60">
        <v>0</v>
      </c>
      <c r="D32" s="59">
        <v>31</v>
      </c>
      <c r="E32" s="9">
        <f>轨道坐标采样_VirtualRailway_XYZinSPCK_Rotated_21deg[[#This Row],[X]]*100</f>
        <v>277444</v>
      </c>
      <c r="F32" s="9">
        <f>轨道坐标采样_VirtualRailway_XYZinSPCK_Rotated_21deg[[#This Row],[Y]]*100</f>
        <v>77992</v>
      </c>
      <c r="G32" s="9">
        <f>轨道坐标采样_VirtualRailway_XYZinSPCK_Rotated_21deg[[#This Row],[Z]]*100</f>
        <v>0</v>
      </c>
    </row>
    <row r="33" spans="1:7" x14ac:dyDescent="0.2">
      <c r="A33" s="60">
        <v>2837.65</v>
      </c>
      <c r="B33" s="60">
        <v>857.14</v>
      </c>
      <c r="C33" s="60">
        <v>0</v>
      </c>
      <c r="D33" s="59">
        <v>32</v>
      </c>
      <c r="E33" s="9">
        <f>轨道坐标采样_VirtualRailway_XYZinSPCK_Rotated_21deg[[#This Row],[X]]*100</f>
        <v>283765</v>
      </c>
      <c r="F33" s="9">
        <f>轨道坐标采样_VirtualRailway_XYZinSPCK_Rotated_21deg[[#This Row],[Y]]*100</f>
        <v>85714</v>
      </c>
      <c r="G33" s="9">
        <f>轨道坐标采样_VirtualRailway_XYZinSPCK_Rotated_21deg[[#This Row],[Z]]*100</f>
        <v>0</v>
      </c>
    </row>
    <row r="34" spans="1:7" x14ac:dyDescent="0.2">
      <c r="A34" s="60">
        <v>2882.28</v>
      </c>
      <c r="B34" s="60">
        <v>946.4</v>
      </c>
      <c r="C34" s="60">
        <v>0</v>
      </c>
      <c r="D34" s="59">
        <v>33</v>
      </c>
      <c r="E34" s="9">
        <f>轨道坐标采样_VirtualRailway_XYZinSPCK_Rotated_21deg[[#This Row],[X]]*100</f>
        <v>288228</v>
      </c>
      <c r="F34" s="9">
        <f>轨道坐标采样_VirtualRailway_XYZinSPCK_Rotated_21deg[[#This Row],[Y]]*100</f>
        <v>94640</v>
      </c>
      <c r="G34" s="9">
        <f>轨道坐标采样_VirtualRailway_XYZinSPCK_Rotated_21deg[[#This Row],[Z]]*100</f>
        <v>0</v>
      </c>
    </row>
    <row r="35" spans="1:7" x14ac:dyDescent="0.2">
      <c r="A35" s="60">
        <v>2906.14</v>
      </c>
      <c r="B35" s="60">
        <v>1043.3</v>
      </c>
      <c r="C35" s="60">
        <v>0</v>
      </c>
      <c r="D35" s="59">
        <v>34</v>
      </c>
      <c r="E35" s="9">
        <f>轨道坐标采样_VirtualRailway_XYZinSPCK_Rotated_21deg[[#This Row],[X]]*100</f>
        <v>290614</v>
      </c>
      <c r="F35" s="9">
        <f>轨道坐标采样_VirtualRailway_XYZinSPCK_Rotated_21deg[[#This Row],[Y]]*100</f>
        <v>104330</v>
      </c>
      <c r="G35" s="9">
        <f>轨道坐标采样_VirtualRailway_XYZinSPCK_Rotated_21deg[[#This Row],[Z]]*100</f>
        <v>0</v>
      </c>
    </row>
    <row r="36" spans="1:7" x14ac:dyDescent="0.2">
      <c r="A36" s="60">
        <v>2908.05</v>
      </c>
      <c r="B36" s="60">
        <v>1143.08</v>
      </c>
      <c r="C36" s="60">
        <v>0</v>
      </c>
      <c r="D36" s="59">
        <v>35</v>
      </c>
      <c r="E36" s="9">
        <f>轨道坐标采样_VirtualRailway_XYZinSPCK_Rotated_21deg[[#This Row],[X]]*100</f>
        <v>290805</v>
      </c>
      <c r="F36" s="9">
        <f>轨道坐标采样_VirtualRailway_XYZinSPCK_Rotated_21deg[[#This Row],[Y]]*100</f>
        <v>114308</v>
      </c>
      <c r="G36" s="9">
        <f>轨道坐标采样_VirtualRailway_XYZinSPCK_Rotated_21deg[[#This Row],[Z]]*100</f>
        <v>0</v>
      </c>
    </row>
    <row r="37" spans="1:7" x14ac:dyDescent="0.2">
      <c r="A37" s="60">
        <v>2887.93</v>
      </c>
      <c r="B37" s="60">
        <v>1240.82</v>
      </c>
      <c r="C37" s="60">
        <v>0</v>
      </c>
      <c r="D37" s="59">
        <v>36</v>
      </c>
      <c r="E37" s="9">
        <f>轨道坐标采样_VirtualRailway_XYZinSPCK_Rotated_21deg[[#This Row],[X]]*100</f>
        <v>288793</v>
      </c>
      <c r="F37" s="9">
        <f>轨道坐标采样_VirtualRailway_XYZinSPCK_Rotated_21deg[[#This Row],[Y]]*100</f>
        <v>124082</v>
      </c>
      <c r="G37" s="9">
        <f>轨道坐标采样_VirtualRailway_XYZinSPCK_Rotated_21deg[[#This Row],[Z]]*100</f>
        <v>0</v>
      </c>
    </row>
    <row r="38" spans="1:7" x14ac:dyDescent="0.2">
      <c r="A38" s="60">
        <v>2846.76</v>
      </c>
      <c r="B38" s="60">
        <v>1331.73</v>
      </c>
      <c r="C38" s="60">
        <v>0</v>
      </c>
      <c r="D38" s="59">
        <v>37</v>
      </c>
      <c r="E38" s="9">
        <f>轨道坐标采样_VirtualRailway_XYZinSPCK_Rotated_21deg[[#This Row],[X]]*100</f>
        <v>284676</v>
      </c>
      <c r="F38" s="9">
        <f>轨道坐标采样_VirtualRailway_XYZinSPCK_Rotated_21deg[[#This Row],[Y]]*100</f>
        <v>133173</v>
      </c>
      <c r="G38" s="9">
        <f>轨道坐标采样_VirtualRailway_XYZinSPCK_Rotated_21deg[[#This Row],[Z]]*100</f>
        <v>0</v>
      </c>
    </row>
    <row r="39" spans="1:7" x14ac:dyDescent="0.2">
      <c r="A39" s="60">
        <v>2788.12</v>
      </c>
      <c r="B39" s="60">
        <v>1412.62</v>
      </c>
      <c r="C39" s="60">
        <v>0</v>
      </c>
      <c r="D39" s="59">
        <v>38</v>
      </c>
      <c r="E39" s="9">
        <f>轨道坐标采样_VirtualRailway_XYZinSPCK_Rotated_21deg[[#This Row],[X]]*100</f>
        <v>278812</v>
      </c>
      <c r="F39" s="9">
        <f>轨道坐标采样_VirtualRailway_XYZinSPCK_Rotated_21deg[[#This Row],[Y]]*100</f>
        <v>141262</v>
      </c>
      <c r="G39" s="9">
        <f>轨道坐标采样_VirtualRailway_XYZinSPCK_Rotated_21deg[[#This Row],[Z]]*100</f>
        <v>0</v>
      </c>
    </row>
    <row r="40" spans="1:7" x14ac:dyDescent="0.2">
      <c r="A40" s="60">
        <v>2725.95</v>
      </c>
      <c r="B40" s="60">
        <v>1490.94</v>
      </c>
      <c r="C40" s="60">
        <v>0</v>
      </c>
      <c r="D40" s="59">
        <v>39</v>
      </c>
      <c r="E40" s="9">
        <f>轨道坐标采样_VirtualRailway_XYZinSPCK_Rotated_21deg[[#This Row],[X]]*100</f>
        <v>272595</v>
      </c>
      <c r="F40" s="9">
        <f>轨道坐标采样_VirtualRailway_XYZinSPCK_Rotated_21deg[[#This Row],[Y]]*100</f>
        <v>149094</v>
      </c>
      <c r="G40" s="9">
        <f>轨道坐标采样_VirtualRailway_XYZinSPCK_Rotated_21deg[[#This Row],[Z]]*100</f>
        <v>0</v>
      </c>
    </row>
    <row r="41" spans="1:7" x14ac:dyDescent="0.2">
      <c r="A41" s="60">
        <v>2670.43</v>
      </c>
      <c r="B41" s="60">
        <v>1573.99</v>
      </c>
      <c r="C41" s="60">
        <v>0</v>
      </c>
      <c r="D41" s="59">
        <v>40</v>
      </c>
      <c r="E41" s="9">
        <f>轨道坐标采样_VirtualRailway_XYZinSPCK_Rotated_21deg[[#This Row],[X]]*100</f>
        <v>267043</v>
      </c>
      <c r="F41" s="9">
        <f>轨道坐标采样_VirtualRailway_XYZinSPCK_Rotated_21deg[[#This Row],[Y]]*100</f>
        <v>157399</v>
      </c>
      <c r="G41" s="9">
        <f>轨道坐标采样_VirtualRailway_XYZinSPCK_Rotated_21deg[[#This Row],[Z]]*100</f>
        <v>0</v>
      </c>
    </row>
    <row r="42" spans="1:7" x14ac:dyDescent="0.2">
      <c r="A42" s="60">
        <v>2629.24</v>
      </c>
      <c r="B42" s="60">
        <v>1664.99</v>
      </c>
      <c r="C42" s="60">
        <v>0</v>
      </c>
      <c r="D42" s="59">
        <v>41</v>
      </c>
      <c r="E42" s="9">
        <f>轨道坐标采样_VirtualRailway_XYZinSPCK_Rotated_21deg[[#This Row],[X]]*100</f>
        <v>262924</v>
      </c>
      <c r="F42" s="9">
        <f>轨道坐标采样_VirtualRailway_XYZinSPCK_Rotated_21deg[[#This Row],[Y]]*100</f>
        <v>166499</v>
      </c>
      <c r="G42" s="9">
        <f>轨道坐标采样_VirtualRailway_XYZinSPCK_Rotated_21deg[[#This Row],[Z]]*100</f>
        <v>0</v>
      </c>
    </row>
    <row r="43" spans="1:7" x14ac:dyDescent="0.2">
      <c r="A43" s="60">
        <v>2601.4</v>
      </c>
      <c r="B43" s="60">
        <v>1761</v>
      </c>
      <c r="C43" s="60">
        <v>0</v>
      </c>
      <c r="D43" s="59">
        <v>42</v>
      </c>
      <c r="E43" s="9">
        <f>轨道坐标采样_VirtualRailway_XYZinSPCK_Rotated_21deg[[#This Row],[X]]*100</f>
        <v>260140</v>
      </c>
      <c r="F43" s="9">
        <f>轨道坐标采样_VirtualRailway_XYZinSPCK_Rotated_21deg[[#This Row],[Y]]*100</f>
        <v>176100</v>
      </c>
      <c r="G43" s="9">
        <f>轨道坐标采样_VirtualRailway_XYZinSPCK_Rotated_21deg[[#This Row],[Z]]*100</f>
        <v>0</v>
      </c>
    </row>
    <row r="44" spans="1:7" x14ac:dyDescent="0.2">
      <c r="A44" s="60">
        <v>2576.08</v>
      </c>
      <c r="B44" s="60">
        <v>1857.74</v>
      </c>
      <c r="C44" s="60">
        <v>4.18</v>
      </c>
      <c r="D44" s="59">
        <v>43</v>
      </c>
      <c r="E44" s="9">
        <f>轨道坐标采样_VirtualRailway_XYZinSPCK_Rotated_21deg[[#This Row],[X]]*100</f>
        <v>257608</v>
      </c>
      <c r="F44" s="9">
        <f>轨道坐标采样_VirtualRailway_XYZinSPCK_Rotated_21deg[[#This Row],[Y]]*100</f>
        <v>185774</v>
      </c>
      <c r="G44" s="9">
        <f>轨道坐标采样_VirtualRailway_XYZinSPCK_Rotated_21deg[[#This Row],[Z]]*100</f>
        <v>418</v>
      </c>
    </row>
    <row r="45" spans="1:7" x14ac:dyDescent="0.2">
      <c r="A45" s="60">
        <v>2550.75</v>
      </c>
      <c r="B45" s="60">
        <v>1954.48</v>
      </c>
      <c r="C45" s="60">
        <v>8.5</v>
      </c>
      <c r="D45" s="59">
        <v>44</v>
      </c>
      <c r="E45" s="9">
        <f>轨道坐标采样_VirtualRailway_XYZinSPCK_Rotated_21deg[[#This Row],[X]]*100</f>
        <v>255075</v>
      </c>
      <c r="F45" s="9">
        <f>轨道坐标采样_VirtualRailway_XYZinSPCK_Rotated_21deg[[#This Row],[Y]]*100</f>
        <v>195448</v>
      </c>
      <c r="G45" s="9">
        <f>轨道坐标采样_VirtualRailway_XYZinSPCK_Rotated_21deg[[#This Row],[Z]]*100</f>
        <v>850</v>
      </c>
    </row>
    <row r="46" spans="1:7" x14ac:dyDescent="0.2">
      <c r="A46" s="60">
        <v>2525.0500000000002</v>
      </c>
      <c r="B46" s="60">
        <v>2051.12</v>
      </c>
      <c r="C46" s="60">
        <v>8.5</v>
      </c>
      <c r="D46" s="59">
        <v>45</v>
      </c>
      <c r="E46" s="9">
        <f>轨道坐标采样_VirtualRailway_XYZinSPCK_Rotated_21deg[[#This Row],[X]]*100</f>
        <v>252505.00000000003</v>
      </c>
      <c r="F46" s="9">
        <f>轨道坐标采样_VirtualRailway_XYZinSPCK_Rotated_21deg[[#This Row],[Y]]*100</f>
        <v>205112</v>
      </c>
      <c r="G46" s="9">
        <f>轨道坐标采样_VirtualRailway_XYZinSPCK_Rotated_21deg[[#This Row],[Z]]*100</f>
        <v>850</v>
      </c>
    </row>
    <row r="47" spans="1:7" x14ac:dyDescent="0.2">
      <c r="A47" s="60">
        <v>2496.15</v>
      </c>
      <c r="B47" s="60">
        <v>2146.84</v>
      </c>
      <c r="C47" s="60">
        <v>8.5</v>
      </c>
      <c r="D47" s="59">
        <v>46</v>
      </c>
      <c r="E47" s="9">
        <f>轨道坐标采样_VirtualRailway_XYZinSPCK_Rotated_21deg[[#This Row],[X]]*100</f>
        <v>249615</v>
      </c>
      <c r="F47" s="9">
        <f>轨道坐标采样_VirtualRailway_XYZinSPCK_Rotated_21deg[[#This Row],[Y]]*100</f>
        <v>214684</v>
      </c>
      <c r="G47" s="9">
        <f>轨道坐标采样_VirtualRailway_XYZinSPCK_Rotated_21deg[[#This Row],[Z]]*100</f>
        <v>850</v>
      </c>
    </row>
    <row r="48" spans="1:7" x14ac:dyDescent="0.2">
      <c r="A48" s="60">
        <v>2462.54</v>
      </c>
      <c r="B48" s="60">
        <v>2241.0100000000002</v>
      </c>
      <c r="C48" s="60">
        <v>8.5</v>
      </c>
      <c r="D48" s="59">
        <v>47</v>
      </c>
      <c r="E48" s="9">
        <f>轨道坐标采样_VirtualRailway_XYZinSPCK_Rotated_21deg[[#This Row],[X]]*100</f>
        <v>246254</v>
      </c>
      <c r="F48" s="9">
        <f>轨道坐标采样_VirtualRailway_XYZinSPCK_Rotated_21deg[[#This Row],[Y]]*100</f>
        <v>224101.00000000003</v>
      </c>
      <c r="G48" s="9">
        <f>轨道坐标采样_VirtualRailway_XYZinSPCK_Rotated_21deg[[#This Row],[Z]]*100</f>
        <v>850</v>
      </c>
    </row>
    <row r="49" spans="1:7" x14ac:dyDescent="0.2">
      <c r="A49" s="60">
        <v>2424.2600000000002</v>
      </c>
      <c r="B49" s="60">
        <v>2333.38</v>
      </c>
      <c r="C49" s="60">
        <v>8.5</v>
      </c>
      <c r="D49" s="59">
        <v>48</v>
      </c>
      <c r="E49" s="9">
        <f>轨道坐标采样_VirtualRailway_XYZinSPCK_Rotated_21deg[[#This Row],[X]]*100</f>
        <v>242426.00000000003</v>
      </c>
      <c r="F49" s="9">
        <f>轨道坐标采样_VirtualRailway_XYZinSPCK_Rotated_21deg[[#This Row],[Y]]*100</f>
        <v>233338</v>
      </c>
      <c r="G49" s="9">
        <f>轨道坐标采样_VirtualRailway_XYZinSPCK_Rotated_21deg[[#This Row],[Z]]*100</f>
        <v>850</v>
      </c>
    </row>
    <row r="50" spans="1:7" x14ac:dyDescent="0.2">
      <c r="A50" s="60">
        <v>2381.41</v>
      </c>
      <c r="B50" s="60">
        <v>2423.73</v>
      </c>
      <c r="C50" s="60">
        <v>8.5</v>
      </c>
      <c r="D50" s="59">
        <v>49</v>
      </c>
      <c r="E50" s="9">
        <f>轨道坐标采样_VirtualRailway_XYZinSPCK_Rotated_21deg[[#This Row],[X]]*100</f>
        <v>238141</v>
      </c>
      <c r="F50" s="9">
        <f>轨道坐标采样_VirtualRailway_XYZinSPCK_Rotated_21deg[[#This Row],[Y]]*100</f>
        <v>242373</v>
      </c>
      <c r="G50" s="9">
        <f>轨道坐标采样_VirtualRailway_XYZinSPCK_Rotated_21deg[[#This Row],[Z]]*100</f>
        <v>850</v>
      </c>
    </row>
    <row r="51" spans="1:7" x14ac:dyDescent="0.2">
      <c r="A51" s="60">
        <v>2334.1</v>
      </c>
      <c r="B51" s="60">
        <v>2511.8200000000002</v>
      </c>
      <c r="C51" s="60">
        <v>8.5</v>
      </c>
      <c r="D51" s="59">
        <v>50</v>
      </c>
      <c r="E51" s="9">
        <f>轨道坐标采样_VirtualRailway_XYZinSPCK_Rotated_21deg[[#This Row],[X]]*100</f>
        <v>233410</v>
      </c>
      <c r="F51" s="9">
        <f>轨道坐标采样_VirtualRailway_XYZinSPCK_Rotated_21deg[[#This Row],[Y]]*100</f>
        <v>251182.00000000003</v>
      </c>
      <c r="G51" s="9">
        <f>轨道坐标采样_VirtualRailway_XYZinSPCK_Rotated_21deg[[#This Row],[Z]]*100</f>
        <v>850</v>
      </c>
    </row>
    <row r="52" spans="1:7" x14ac:dyDescent="0.2">
      <c r="A52" s="60">
        <v>2282.44</v>
      </c>
      <c r="B52" s="60">
        <v>2597.4299999999998</v>
      </c>
      <c r="C52" s="60">
        <v>8.5</v>
      </c>
      <c r="D52" s="59">
        <v>51</v>
      </c>
      <c r="E52" s="9">
        <f>轨道坐标采样_VirtualRailway_XYZinSPCK_Rotated_21deg[[#This Row],[X]]*100</f>
        <v>228244</v>
      </c>
      <c r="F52" s="9">
        <f>轨道坐标采样_VirtualRailway_XYZinSPCK_Rotated_21deg[[#This Row],[Y]]*100</f>
        <v>259742.99999999997</v>
      </c>
      <c r="G52" s="9">
        <f>轨道坐标采样_VirtualRailway_XYZinSPCK_Rotated_21deg[[#This Row],[Z]]*100</f>
        <v>850</v>
      </c>
    </row>
    <row r="53" spans="1:7" x14ac:dyDescent="0.2">
      <c r="A53" s="60">
        <v>2226.6</v>
      </c>
      <c r="B53" s="60">
        <v>2680.37</v>
      </c>
      <c r="C53" s="60">
        <v>8.5</v>
      </c>
      <c r="D53" s="59">
        <v>52</v>
      </c>
      <c r="E53" s="9">
        <f>轨道坐标采样_VirtualRailway_XYZinSPCK_Rotated_21deg[[#This Row],[X]]*100</f>
        <v>222660</v>
      </c>
      <c r="F53" s="9">
        <f>轨道坐标采样_VirtualRailway_XYZinSPCK_Rotated_21deg[[#This Row],[Y]]*100</f>
        <v>268037</v>
      </c>
      <c r="G53" s="9">
        <f>轨道坐标采样_VirtualRailway_XYZinSPCK_Rotated_21deg[[#This Row],[Z]]*100</f>
        <v>850</v>
      </c>
    </row>
    <row r="54" spans="1:7" x14ac:dyDescent="0.2">
      <c r="A54" s="60">
        <v>2167.94</v>
      </c>
      <c r="B54" s="60">
        <v>2761.36</v>
      </c>
      <c r="C54" s="60">
        <v>8.5</v>
      </c>
      <c r="D54" s="59">
        <v>53</v>
      </c>
      <c r="E54" s="9">
        <f>轨道坐标采样_VirtualRailway_XYZinSPCK_Rotated_21deg[[#This Row],[X]]*100</f>
        <v>216794</v>
      </c>
      <c r="F54" s="9">
        <f>轨道坐标采样_VirtualRailway_XYZinSPCK_Rotated_21deg[[#This Row],[Y]]*100</f>
        <v>276136</v>
      </c>
      <c r="G54" s="9">
        <f>轨道坐标采样_VirtualRailway_XYZinSPCK_Rotated_21deg[[#This Row],[Z]]*100</f>
        <v>850</v>
      </c>
    </row>
    <row r="55" spans="1:7" x14ac:dyDescent="0.2">
      <c r="A55" s="60">
        <v>2109.12</v>
      </c>
      <c r="B55" s="60">
        <v>2842.23</v>
      </c>
      <c r="C55" s="60">
        <v>8.5</v>
      </c>
      <c r="D55" s="59">
        <v>54</v>
      </c>
      <c r="E55" s="9">
        <f>轨道坐标采样_VirtualRailway_XYZinSPCK_Rotated_21deg[[#This Row],[X]]*100</f>
        <v>210912</v>
      </c>
      <c r="F55" s="9">
        <f>轨道坐标采样_VirtualRailway_XYZinSPCK_Rotated_21deg[[#This Row],[Y]]*100</f>
        <v>284223</v>
      </c>
      <c r="G55" s="9">
        <f>轨道坐标采样_VirtualRailway_XYZinSPCK_Rotated_21deg[[#This Row],[Z]]*100</f>
        <v>850</v>
      </c>
    </row>
    <row r="56" spans="1:7" x14ac:dyDescent="0.2">
      <c r="A56" s="60">
        <v>2053.9</v>
      </c>
      <c r="B56" s="60">
        <v>2925.58</v>
      </c>
      <c r="C56" s="60">
        <v>8.5</v>
      </c>
      <c r="D56" s="59">
        <v>55</v>
      </c>
      <c r="E56" s="9">
        <f>轨道坐标采样_VirtualRailway_XYZinSPCK_Rotated_21deg[[#This Row],[X]]*100</f>
        <v>205390</v>
      </c>
      <c r="F56" s="9">
        <f>轨道坐标采样_VirtualRailway_XYZinSPCK_Rotated_21deg[[#This Row],[Y]]*100</f>
        <v>292558</v>
      </c>
      <c r="G56" s="9">
        <f>轨道坐标采样_VirtualRailway_XYZinSPCK_Rotated_21deg[[#This Row],[Z]]*100</f>
        <v>850</v>
      </c>
    </row>
    <row r="57" spans="1:7" x14ac:dyDescent="0.2">
      <c r="A57" s="60">
        <v>2004</v>
      </c>
      <c r="B57" s="60">
        <v>3012.23</v>
      </c>
      <c r="C57" s="60">
        <v>8.5</v>
      </c>
      <c r="D57" s="59">
        <v>56</v>
      </c>
      <c r="E57" s="9">
        <f>轨道坐标采样_VirtualRailway_XYZinSPCK_Rotated_21deg[[#This Row],[X]]*100</f>
        <v>200400</v>
      </c>
      <c r="F57" s="9">
        <f>轨道坐标采样_VirtualRailway_XYZinSPCK_Rotated_21deg[[#This Row],[Y]]*100</f>
        <v>301223</v>
      </c>
      <c r="G57" s="9">
        <f>轨道坐标采样_VirtualRailway_XYZinSPCK_Rotated_21deg[[#This Row],[Z]]*100</f>
        <v>850</v>
      </c>
    </row>
    <row r="58" spans="1:7" x14ac:dyDescent="0.2">
      <c r="A58" s="60">
        <v>1959.61</v>
      </c>
      <c r="B58" s="60">
        <v>3101.82</v>
      </c>
      <c r="C58" s="60">
        <v>8.5</v>
      </c>
      <c r="D58" s="59">
        <v>57</v>
      </c>
      <c r="E58" s="9">
        <f>轨道坐标采样_VirtualRailway_XYZinSPCK_Rotated_21deg[[#This Row],[X]]*100</f>
        <v>195961</v>
      </c>
      <c r="F58" s="9">
        <f>轨道坐标采样_VirtualRailway_XYZinSPCK_Rotated_21deg[[#This Row],[Y]]*100</f>
        <v>310182</v>
      </c>
      <c r="G58" s="9">
        <f>轨道坐标采样_VirtualRailway_XYZinSPCK_Rotated_21deg[[#This Row],[Z]]*100</f>
        <v>850</v>
      </c>
    </row>
    <row r="59" spans="1:7" x14ac:dyDescent="0.2">
      <c r="A59" s="60">
        <v>1920.91</v>
      </c>
      <c r="B59" s="60">
        <v>3194</v>
      </c>
      <c r="C59" s="60">
        <v>8.5</v>
      </c>
      <c r="D59" s="59">
        <v>58</v>
      </c>
      <c r="E59" s="9">
        <f>轨道坐标采样_VirtualRailway_XYZinSPCK_Rotated_21deg[[#This Row],[X]]*100</f>
        <v>192091</v>
      </c>
      <c r="F59" s="9">
        <f>轨道坐标采样_VirtualRailway_XYZinSPCK_Rotated_21deg[[#This Row],[Y]]*100</f>
        <v>319400</v>
      </c>
      <c r="G59" s="9">
        <f>轨道坐标采样_VirtualRailway_XYZinSPCK_Rotated_21deg[[#This Row],[Z]]*100</f>
        <v>850</v>
      </c>
    </row>
    <row r="60" spans="1:7" x14ac:dyDescent="0.2">
      <c r="A60" s="60">
        <v>1888.03</v>
      </c>
      <c r="B60" s="60">
        <v>3288.43</v>
      </c>
      <c r="C60" s="60">
        <v>8.5</v>
      </c>
      <c r="D60" s="59">
        <v>59</v>
      </c>
      <c r="E60" s="9">
        <f>轨道坐标采样_VirtualRailway_XYZinSPCK_Rotated_21deg[[#This Row],[X]]*100</f>
        <v>188803</v>
      </c>
      <c r="F60" s="9">
        <f>轨道坐标采样_VirtualRailway_XYZinSPCK_Rotated_21deg[[#This Row],[Y]]*100</f>
        <v>328843</v>
      </c>
      <c r="G60" s="9">
        <f>轨道坐标采样_VirtualRailway_XYZinSPCK_Rotated_21deg[[#This Row],[Z]]*100</f>
        <v>850</v>
      </c>
    </row>
    <row r="61" spans="1:7" x14ac:dyDescent="0.2">
      <c r="A61" s="60">
        <v>1859.45</v>
      </c>
      <c r="B61" s="60">
        <v>3384.25</v>
      </c>
      <c r="C61" s="60">
        <v>8.5</v>
      </c>
      <c r="D61" s="59">
        <v>60</v>
      </c>
      <c r="E61" s="9">
        <f>轨道坐标采样_VirtualRailway_XYZinSPCK_Rotated_21deg[[#This Row],[X]]*100</f>
        <v>185945</v>
      </c>
      <c r="F61" s="9">
        <f>轨道坐标采样_VirtualRailway_XYZinSPCK_Rotated_21deg[[#This Row],[Y]]*100</f>
        <v>338425</v>
      </c>
      <c r="G61" s="9">
        <f>轨道坐标采样_VirtualRailway_XYZinSPCK_Rotated_21deg[[#This Row],[Z]]*100</f>
        <v>850</v>
      </c>
    </row>
    <row r="62" spans="1:7" x14ac:dyDescent="0.2">
      <c r="A62" s="60">
        <v>1831.72</v>
      </c>
      <c r="B62" s="60">
        <v>3480.33</v>
      </c>
      <c r="C62" s="60">
        <v>8.5</v>
      </c>
      <c r="D62" s="59">
        <v>61</v>
      </c>
      <c r="E62" s="9">
        <f>轨道坐标采样_VirtualRailway_XYZinSPCK_Rotated_21deg[[#This Row],[X]]*100</f>
        <v>183172</v>
      </c>
      <c r="F62" s="9">
        <f>轨道坐标采样_VirtualRailway_XYZinSPCK_Rotated_21deg[[#This Row],[Y]]*100</f>
        <v>348033</v>
      </c>
      <c r="G62" s="9">
        <f>轨道坐标采样_VirtualRailway_XYZinSPCK_Rotated_21deg[[#This Row],[Z]]*100</f>
        <v>850</v>
      </c>
    </row>
    <row r="63" spans="1:7" x14ac:dyDescent="0.2">
      <c r="A63" s="60">
        <v>1809.05</v>
      </c>
      <c r="B63" s="60">
        <v>3577.71</v>
      </c>
      <c r="C63" s="60">
        <v>8.5</v>
      </c>
      <c r="D63" s="59">
        <v>62</v>
      </c>
      <c r="E63" s="9">
        <f>轨道坐标采样_VirtualRailway_XYZinSPCK_Rotated_21deg[[#This Row],[X]]*100</f>
        <v>180905</v>
      </c>
      <c r="F63" s="9">
        <f>轨道坐标采样_VirtualRailway_XYZinSPCK_Rotated_21deg[[#This Row],[Y]]*100</f>
        <v>357771</v>
      </c>
      <c r="G63" s="9">
        <f>轨道坐标采样_VirtualRailway_XYZinSPCK_Rotated_21deg[[#This Row],[Z]]*100</f>
        <v>850</v>
      </c>
    </row>
    <row r="64" spans="1:7" x14ac:dyDescent="0.2">
      <c r="A64" s="60">
        <v>1792.5</v>
      </c>
      <c r="B64" s="60">
        <v>3676.31</v>
      </c>
      <c r="C64" s="60">
        <v>8.5</v>
      </c>
      <c r="D64" s="59">
        <v>63</v>
      </c>
      <c r="E64" s="9">
        <f>轨道坐标采样_VirtualRailway_XYZinSPCK_Rotated_21deg[[#This Row],[X]]*100</f>
        <v>179250</v>
      </c>
      <c r="F64" s="9">
        <f>轨道坐标采样_VirtualRailway_XYZinSPCK_Rotated_21deg[[#This Row],[Y]]*100</f>
        <v>367631</v>
      </c>
      <c r="G64" s="9">
        <f>轨道坐标采样_VirtualRailway_XYZinSPCK_Rotated_21deg[[#This Row],[Z]]*100</f>
        <v>850</v>
      </c>
    </row>
    <row r="65" spans="1:7" x14ac:dyDescent="0.2">
      <c r="A65" s="60">
        <v>1782.14</v>
      </c>
      <c r="B65" s="60">
        <v>3775.76</v>
      </c>
      <c r="C65" s="60">
        <v>8.5</v>
      </c>
      <c r="D65" s="59">
        <v>64</v>
      </c>
      <c r="E65" s="9">
        <f>轨道坐标采样_VirtualRailway_XYZinSPCK_Rotated_21deg[[#This Row],[X]]*100</f>
        <v>178214</v>
      </c>
      <c r="F65" s="9">
        <f>轨道坐标采样_VirtualRailway_XYZinSPCK_Rotated_21deg[[#This Row],[Y]]*100</f>
        <v>377576</v>
      </c>
      <c r="G65" s="9">
        <f>轨道坐标采样_VirtualRailway_XYZinSPCK_Rotated_21deg[[#This Row],[Z]]*100</f>
        <v>850</v>
      </c>
    </row>
    <row r="66" spans="1:7" x14ac:dyDescent="0.2">
      <c r="A66" s="60">
        <v>1778.01</v>
      </c>
      <c r="B66" s="60">
        <v>3875.66</v>
      </c>
      <c r="C66" s="60">
        <v>8.5</v>
      </c>
      <c r="D66" s="59">
        <v>65</v>
      </c>
      <c r="E66" s="9">
        <f>轨道坐标采样_VirtualRailway_XYZinSPCK_Rotated_21deg[[#This Row],[X]]*100</f>
        <v>177801</v>
      </c>
      <c r="F66" s="9">
        <f>轨道坐标采样_VirtualRailway_XYZinSPCK_Rotated_21deg[[#This Row],[Y]]*100</f>
        <v>387566</v>
      </c>
      <c r="G66" s="9">
        <f>轨道坐标采样_VirtualRailway_XYZinSPCK_Rotated_21deg[[#This Row],[Z]]*100</f>
        <v>850</v>
      </c>
    </row>
    <row r="67" spans="1:7" x14ac:dyDescent="0.2">
      <c r="A67" s="60">
        <v>1780.14</v>
      </c>
      <c r="B67" s="60">
        <v>3975.62</v>
      </c>
      <c r="C67" s="60">
        <v>8.5</v>
      </c>
      <c r="D67" s="59">
        <v>66</v>
      </c>
      <c r="E67" s="9">
        <f>轨道坐标采样_VirtualRailway_XYZinSPCK_Rotated_21deg[[#This Row],[X]]*100</f>
        <v>178014</v>
      </c>
      <c r="F67" s="9">
        <f>轨道坐标采样_VirtualRailway_XYZinSPCK_Rotated_21deg[[#This Row],[Y]]*100</f>
        <v>397562</v>
      </c>
      <c r="G67" s="9">
        <f>轨道坐标采样_VirtualRailway_XYZinSPCK_Rotated_21deg[[#This Row],[Z]]*100</f>
        <v>850</v>
      </c>
    </row>
    <row r="68" spans="1:7" x14ac:dyDescent="0.2">
      <c r="A68" s="60">
        <v>1788.5</v>
      </c>
      <c r="B68" s="60">
        <v>4075.25</v>
      </c>
      <c r="C68" s="60">
        <v>8.5</v>
      </c>
      <c r="D68" s="59">
        <v>67</v>
      </c>
      <c r="E68" s="9">
        <f>轨道坐标采样_VirtualRailway_XYZinSPCK_Rotated_21deg[[#This Row],[X]]*100</f>
        <v>178850</v>
      </c>
      <c r="F68" s="9">
        <f>轨道坐标采样_VirtualRailway_XYZinSPCK_Rotated_21deg[[#This Row],[Y]]*100</f>
        <v>407525</v>
      </c>
      <c r="G68" s="9">
        <f>轨道坐标采样_VirtualRailway_XYZinSPCK_Rotated_21deg[[#This Row],[Z]]*100</f>
        <v>850</v>
      </c>
    </row>
    <row r="69" spans="1:7" x14ac:dyDescent="0.2">
      <c r="A69" s="60">
        <v>1802.44</v>
      </c>
      <c r="B69" s="60">
        <v>4174.2700000000004</v>
      </c>
      <c r="C69" s="60">
        <v>8.5</v>
      </c>
      <c r="D69" s="59">
        <v>68</v>
      </c>
      <c r="E69" s="9">
        <f>轨道坐标采样_VirtualRailway_XYZinSPCK_Rotated_21deg[[#This Row],[X]]*100</f>
        <v>180244</v>
      </c>
      <c r="F69" s="9">
        <f>轨道坐标采样_VirtualRailway_XYZinSPCK_Rotated_21deg[[#This Row],[Y]]*100</f>
        <v>417427.00000000006</v>
      </c>
      <c r="G69" s="9">
        <f>轨道坐标采样_VirtualRailway_XYZinSPCK_Rotated_21deg[[#This Row],[Z]]*100</f>
        <v>850</v>
      </c>
    </row>
    <row r="70" spans="1:7" x14ac:dyDescent="0.2">
      <c r="A70" s="60">
        <v>1817.4</v>
      </c>
      <c r="B70" s="60">
        <v>4273.1400000000003</v>
      </c>
      <c r="C70" s="60">
        <v>9.81</v>
      </c>
      <c r="D70" s="59">
        <v>69</v>
      </c>
      <c r="E70" s="9">
        <f>轨道坐标采样_VirtualRailway_XYZinSPCK_Rotated_21deg[[#This Row],[X]]*100</f>
        <v>181740</v>
      </c>
      <c r="F70" s="9">
        <f>轨道坐标采样_VirtualRailway_XYZinSPCK_Rotated_21deg[[#This Row],[Y]]*100</f>
        <v>427314.00000000006</v>
      </c>
      <c r="G70" s="9">
        <f>轨道坐标采样_VirtualRailway_XYZinSPCK_Rotated_21deg[[#This Row],[Z]]*100</f>
        <v>981</v>
      </c>
    </row>
    <row r="71" spans="1:7" x14ac:dyDescent="0.2">
      <c r="A71" s="60">
        <v>1832.36</v>
      </c>
      <c r="B71" s="60">
        <v>4372.0200000000004</v>
      </c>
      <c r="C71" s="60">
        <v>12.81</v>
      </c>
      <c r="D71" s="59">
        <v>70</v>
      </c>
      <c r="E71" s="9">
        <f>轨道坐标采样_VirtualRailway_XYZinSPCK_Rotated_21deg[[#This Row],[X]]*100</f>
        <v>183236</v>
      </c>
      <c r="F71" s="9">
        <f>轨道坐标采样_VirtualRailway_XYZinSPCK_Rotated_21deg[[#This Row],[Y]]*100</f>
        <v>437202.00000000006</v>
      </c>
      <c r="G71" s="9">
        <f>轨道坐标采样_VirtualRailway_XYZinSPCK_Rotated_21deg[[#This Row],[Z]]*100</f>
        <v>1281</v>
      </c>
    </row>
    <row r="72" spans="1:7" x14ac:dyDescent="0.2">
      <c r="A72" s="60">
        <v>1847.33</v>
      </c>
      <c r="B72" s="60">
        <v>4470.8900000000003</v>
      </c>
      <c r="C72" s="60">
        <v>15.81</v>
      </c>
      <c r="D72" s="59">
        <v>71</v>
      </c>
      <c r="E72" s="9">
        <f>轨道坐标采样_VirtualRailway_XYZinSPCK_Rotated_21deg[[#This Row],[X]]*100</f>
        <v>184733</v>
      </c>
      <c r="F72" s="9">
        <f>轨道坐标采样_VirtualRailway_XYZinSPCK_Rotated_21deg[[#This Row],[Y]]*100</f>
        <v>447089.00000000006</v>
      </c>
      <c r="G72" s="9">
        <f>轨道坐标采样_VirtualRailway_XYZinSPCK_Rotated_21deg[[#This Row],[Z]]*100</f>
        <v>1581</v>
      </c>
    </row>
    <row r="73" spans="1:7" x14ac:dyDescent="0.2">
      <c r="A73" s="60">
        <v>1862.29</v>
      </c>
      <c r="B73" s="60">
        <v>4569.7700000000004</v>
      </c>
      <c r="C73" s="60">
        <v>18.809999999999999</v>
      </c>
      <c r="D73" s="59">
        <v>72</v>
      </c>
      <c r="E73" s="9">
        <f>轨道坐标采样_VirtualRailway_XYZinSPCK_Rotated_21deg[[#This Row],[X]]*100</f>
        <v>186229</v>
      </c>
      <c r="F73" s="9">
        <f>轨道坐标采样_VirtualRailway_XYZinSPCK_Rotated_21deg[[#This Row],[Y]]*100</f>
        <v>456977.00000000006</v>
      </c>
      <c r="G73" s="9">
        <f>轨道坐标采样_VirtualRailway_XYZinSPCK_Rotated_21deg[[#This Row],[Z]]*100</f>
        <v>1880.9999999999998</v>
      </c>
    </row>
    <row r="74" spans="1:7" x14ac:dyDescent="0.2">
      <c r="A74" s="60">
        <v>1877.25</v>
      </c>
      <c r="B74" s="60">
        <v>4668.6400000000003</v>
      </c>
      <c r="C74" s="60">
        <v>21.81</v>
      </c>
      <c r="D74" s="59">
        <v>73</v>
      </c>
      <c r="E74" s="9">
        <f>轨道坐标采样_VirtualRailway_XYZinSPCK_Rotated_21deg[[#This Row],[X]]*100</f>
        <v>187725</v>
      </c>
      <c r="F74" s="9">
        <f>轨道坐标采样_VirtualRailway_XYZinSPCK_Rotated_21deg[[#This Row],[Y]]*100</f>
        <v>466864.00000000006</v>
      </c>
      <c r="G74" s="9">
        <f>轨道坐标采样_VirtualRailway_XYZinSPCK_Rotated_21deg[[#This Row],[Z]]*100</f>
        <v>2181</v>
      </c>
    </row>
    <row r="75" spans="1:7" x14ac:dyDescent="0.2">
      <c r="A75" s="60">
        <v>1892.22</v>
      </c>
      <c r="B75" s="60">
        <v>4767.51</v>
      </c>
      <c r="C75" s="60">
        <v>24.81</v>
      </c>
      <c r="D75" s="59">
        <v>74</v>
      </c>
      <c r="E75" s="9">
        <f>轨道坐标采样_VirtualRailway_XYZinSPCK_Rotated_21deg[[#This Row],[X]]*100</f>
        <v>189222</v>
      </c>
      <c r="F75" s="9">
        <f>轨道坐标采样_VirtualRailway_XYZinSPCK_Rotated_21deg[[#This Row],[Y]]*100</f>
        <v>476751</v>
      </c>
      <c r="G75" s="9">
        <f>轨道坐标采样_VirtualRailway_XYZinSPCK_Rotated_21deg[[#This Row],[Z]]*100</f>
        <v>2481</v>
      </c>
    </row>
    <row r="76" spans="1:7" x14ac:dyDescent="0.2">
      <c r="A76" s="60">
        <v>1907.18</v>
      </c>
      <c r="B76" s="60">
        <v>4866.3900000000003</v>
      </c>
      <c r="C76" s="60">
        <v>27.81</v>
      </c>
      <c r="D76" s="59">
        <v>75</v>
      </c>
      <c r="E76" s="9">
        <f>轨道坐标采样_VirtualRailway_XYZinSPCK_Rotated_21deg[[#This Row],[X]]*100</f>
        <v>190718</v>
      </c>
      <c r="F76" s="9">
        <f>轨道坐标采样_VirtualRailway_XYZinSPCK_Rotated_21deg[[#This Row],[Y]]*100</f>
        <v>486639.00000000006</v>
      </c>
      <c r="G76" s="9">
        <f>轨道坐标采样_VirtualRailway_XYZinSPCK_Rotated_21deg[[#This Row],[Z]]*100</f>
        <v>2781</v>
      </c>
    </row>
    <row r="77" spans="1:7" x14ac:dyDescent="0.2">
      <c r="A77" s="60">
        <v>1922.14</v>
      </c>
      <c r="B77" s="60">
        <v>4965.26</v>
      </c>
      <c r="C77" s="60">
        <v>29.5</v>
      </c>
      <c r="D77" s="59">
        <v>76</v>
      </c>
      <c r="E77" s="9">
        <f>轨道坐标采样_VirtualRailway_XYZinSPCK_Rotated_21deg[[#This Row],[X]]*100</f>
        <v>192214</v>
      </c>
      <c r="F77" s="9">
        <f>轨道坐标采样_VirtualRailway_XYZinSPCK_Rotated_21deg[[#This Row],[Y]]*100</f>
        <v>496526</v>
      </c>
      <c r="G77" s="9">
        <f>轨道坐标采样_VirtualRailway_XYZinSPCK_Rotated_21deg[[#This Row],[Z]]*100</f>
        <v>2950</v>
      </c>
    </row>
    <row r="78" spans="1:7" x14ac:dyDescent="0.2">
      <c r="A78" s="60">
        <v>1937.11</v>
      </c>
      <c r="B78" s="60">
        <v>5064.1400000000003</v>
      </c>
      <c r="C78" s="60">
        <v>29.5</v>
      </c>
      <c r="D78" s="59">
        <v>77</v>
      </c>
      <c r="E78" s="9">
        <f>轨道坐标采样_VirtualRailway_XYZinSPCK_Rotated_21deg[[#This Row],[X]]*100</f>
        <v>193711</v>
      </c>
      <c r="F78" s="9">
        <f>轨道坐标采样_VirtualRailway_XYZinSPCK_Rotated_21deg[[#This Row],[Y]]*100</f>
        <v>506414.00000000006</v>
      </c>
      <c r="G78" s="9">
        <f>轨道坐标采样_VirtualRailway_XYZinSPCK_Rotated_21deg[[#This Row],[Z]]*100</f>
        <v>2950</v>
      </c>
    </row>
    <row r="79" spans="1:7" x14ac:dyDescent="0.2">
      <c r="A79" s="60">
        <v>1952.07</v>
      </c>
      <c r="B79" s="60">
        <v>5163.01</v>
      </c>
      <c r="C79" s="60">
        <v>29.5</v>
      </c>
      <c r="D79" s="59">
        <v>78</v>
      </c>
      <c r="E79" s="9">
        <f>轨道坐标采样_VirtualRailway_XYZinSPCK_Rotated_21deg[[#This Row],[X]]*100</f>
        <v>195207</v>
      </c>
      <c r="F79" s="9">
        <f>轨道坐标采样_VirtualRailway_XYZinSPCK_Rotated_21deg[[#This Row],[Y]]*100</f>
        <v>516301</v>
      </c>
      <c r="G79" s="9">
        <f>轨道坐标采样_VirtualRailway_XYZinSPCK_Rotated_21deg[[#This Row],[Z]]*100</f>
        <v>2950</v>
      </c>
    </row>
    <row r="80" spans="1:7" x14ac:dyDescent="0.2">
      <c r="A80" s="60">
        <v>1967.03</v>
      </c>
      <c r="B80" s="60">
        <v>5261.89</v>
      </c>
      <c r="C80" s="60">
        <v>29.5</v>
      </c>
      <c r="D80" s="59">
        <v>79</v>
      </c>
      <c r="E80" s="9">
        <f>轨道坐标采样_VirtualRailway_XYZinSPCK_Rotated_21deg[[#This Row],[X]]*100</f>
        <v>196703</v>
      </c>
      <c r="F80" s="9">
        <f>轨道坐标采样_VirtualRailway_XYZinSPCK_Rotated_21deg[[#This Row],[Y]]*100</f>
        <v>526189</v>
      </c>
      <c r="G80" s="9">
        <f>轨道坐标采样_VirtualRailway_XYZinSPCK_Rotated_21deg[[#This Row],[Z]]*100</f>
        <v>2950</v>
      </c>
    </row>
    <row r="81" spans="1:7" x14ac:dyDescent="0.2">
      <c r="A81" s="60">
        <v>1982</v>
      </c>
      <c r="B81" s="60">
        <v>5360.76</v>
      </c>
      <c r="C81" s="60">
        <v>29.5</v>
      </c>
      <c r="D81" s="59">
        <v>80</v>
      </c>
      <c r="E81" s="9">
        <f>轨道坐标采样_VirtualRailway_XYZinSPCK_Rotated_21deg[[#This Row],[X]]*100</f>
        <v>198200</v>
      </c>
      <c r="F81" s="9">
        <f>轨道坐标采样_VirtualRailway_XYZinSPCK_Rotated_21deg[[#This Row],[Y]]*100</f>
        <v>536076</v>
      </c>
      <c r="G81" s="9">
        <f>轨道坐标采样_VirtualRailway_XYZinSPCK_Rotated_21deg[[#This Row],[Z]]*100</f>
        <v>2950</v>
      </c>
    </row>
    <row r="82" spans="1:7" x14ac:dyDescent="0.2">
      <c r="A82" s="60">
        <v>1996.96</v>
      </c>
      <c r="B82" s="60">
        <v>5459.63</v>
      </c>
      <c r="C82" s="60">
        <v>29.5</v>
      </c>
      <c r="D82" s="59">
        <v>81</v>
      </c>
      <c r="E82" s="9">
        <f>轨道坐标采样_VirtualRailway_XYZinSPCK_Rotated_21deg[[#This Row],[X]]*100</f>
        <v>199696</v>
      </c>
      <c r="F82" s="9">
        <f>轨道坐标采样_VirtualRailway_XYZinSPCK_Rotated_21deg[[#This Row],[Y]]*100</f>
        <v>545963</v>
      </c>
      <c r="G82" s="9">
        <f>轨道坐标采样_VirtualRailway_XYZinSPCK_Rotated_21deg[[#This Row],[Z]]*100</f>
        <v>2950</v>
      </c>
    </row>
    <row r="83" spans="1:7" x14ac:dyDescent="0.2">
      <c r="A83" s="60">
        <v>2011.92</v>
      </c>
      <c r="B83" s="60">
        <v>5558.51</v>
      </c>
      <c r="C83" s="60">
        <v>29.5</v>
      </c>
      <c r="D83" s="59">
        <v>82</v>
      </c>
      <c r="E83" s="9">
        <f>轨道坐标采样_VirtualRailway_XYZinSPCK_Rotated_21deg[[#This Row],[X]]*100</f>
        <v>201192</v>
      </c>
      <c r="F83" s="9">
        <f>轨道坐标采样_VirtualRailway_XYZinSPCK_Rotated_21deg[[#This Row],[Y]]*100</f>
        <v>555851</v>
      </c>
      <c r="G83" s="9">
        <f>轨道坐标采样_VirtualRailway_XYZinSPCK_Rotated_21deg[[#This Row],[Z]]*100</f>
        <v>2950</v>
      </c>
    </row>
    <row r="84" spans="1:7" x14ac:dyDescent="0.2">
      <c r="A84" s="60">
        <v>2026.89</v>
      </c>
      <c r="B84" s="60">
        <v>5657.38</v>
      </c>
      <c r="C84" s="60">
        <v>29.5</v>
      </c>
      <c r="D84" s="59">
        <v>83</v>
      </c>
      <c r="E84" s="9">
        <f>轨道坐标采样_VirtualRailway_XYZinSPCK_Rotated_21deg[[#This Row],[X]]*100</f>
        <v>202689</v>
      </c>
      <c r="F84" s="9">
        <f>轨道坐标采样_VirtualRailway_XYZinSPCK_Rotated_21deg[[#This Row],[Y]]*100</f>
        <v>565738</v>
      </c>
      <c r="G84" s="9">
        <f>轨道坐标采样_VirtualRailway_XYZinSPCK_Rotated_21deg[[#This Row],[Z]]*100</f>
        <v>2950</v>
      </c>
    </row>
    <row r="85" spans="1:7" x14ac:dyDescent="0.2">
      <c r="A85" s="60">
        <v>2041.85</v>
      </c>
      <c r="B85" s="60">
        <v>5756.26</v>
      </c>
      <c r="C85" s="60">
        <v>29.5</v>
      </c>
      <c r="D85" s="59">
        <v>84</v>
      </c>
      <c r="E85" s="9">
        <f>轨道坐标采样_VirtualRailway_XYZinSPCK_Rotated_21deg[[#This Row],[X]]*100</f>
        <v>204185</v>
      </c>
      <c r="F85" s="9">
        <f>轨道坐标采样_VirtualRailway_XYZinSPCK_Rotated_21deg[[#This Row],[Y]]*100</f>
        <v>575626</v>
      </c>
      <c r="G85" s="9">
        <f>轨道坐标采样_VirtualRailway_XYZinSPCK_Rotated_21deg[[#This Row],[Z]]*100</f>
        <v>2950</v>
      </c>
    </row>
    <row r="86" spans="1:7" x14ac:dyDescent="0.2">
      <c r="A86" s="60">
        <v>2056.81</v>
      </c>
      <c r="B86" s="60">
        <v>5855.13</v>
      </c>
      <c r="C86" s="60">
        <v>29.5</v>
      </c>
      <c r="D86" s="59">
        <v>85</v>
      </c>
      <c r="E86" s="9">
        <f>轨道坐标采样_VirtualRailway_XYZinSPCK_Rotated_21deg[[#This Row],[X]]*100</f>
        <v>205681</v>
      </c>
      <c r="F86" s="9">
        <f>轨道坐标采样_VirtualRailway_XYZinSPCK_Rotated_21deg[[#This Row],[Y]]*100</f>
        <v>585513</v>
      </c>
      <c r="G86" s="9">
        <f>轨道坐标采样_VirtualRailway_XYZinSPCK_Rotated_21deg[[#This Row],[Z]]*100</f>
        <v>2950</v>
      </c>
    </row>
    <row r="87" spans="1:7" x14ac:dyDescent="0.2">
      <c r="A87" s="60">
        <v>2071.7800000000002</v>
      </c>
      <c r="B87" s="60">
        <v>5954</v>
      </c>
      <c r="C87" s="60">
        <v>29.5</v>
      </c>
      <c r="D87" s="59">
        <v>86</v>
      </c>
      <c r="E87" s="9">
        <f>轨道坐标采样_VirtualRailway_XYZinSPCK_Rotated_21deg[[#This Row],[X]]*100</f>
        <v>207178.00000000003</v>
      </c>
      <c r="F87" s="9">
        <f>轨道坐标采样_VirtualRailway_XYZinSPCK_Rotated_21deg[[#This Row],[Y]]*100</f>
        <v>595400</v>
      </c>
      <c r="G87" s="9">
        <f>轨道坐标采样_VirtualRailway_XYZinSPCK_Rotated_21deg[[#This Row],[Z]]*100</f>
        <v>2950</v>
      </c>
    </row>
    <row r="88" spans="1:7" x14ac:dyDescent="0.2">
      <c r="A88" s="60">
        <v>2086.7399999999998</v>
      </c>
      <c r="B88" s="60">
        <v>6052.88</v>
      </c>
      <c r="C88" s="60">
        <v>29.5</v>
      </c>
      <c r="D88" s="59">
        <v>87</v>
      </c>
      <c r="E88" s="9">
        <f>轨道坐标采样_VirtualRailway_XYZinSPCK_Rotated_21deg[[#This Row],[X]]*100</f>
        <v>208673.99999999997</v>
      </c>
      <c r="F88" s="9">
        <f>轨道坐标采样_VirtualRailway_XYZinSPCK_Rotated_21deg[[#This Row],[Y]]*100</f>
        <v>605288</v>
      </c>
      <c r="G88" s="9">
        <f>轨道坐标采样_VirtualRailway_XYZinSPCK_Rotated_21deg[[#This Row],[Z]]*100</f>
        <v>2950</v>
      </c>
    </row>
    <row r="89" spans="1:7" x14ac:dyDescent="0.2">
      <c r="A89" s="60">
        <v>2101.6999999999998</v>
      </c>
      <c r="B89" s="60">
        <v>6151.75</v>
      </c>
      <c r="C89" s="60">
        <v>29.5</v>
      </c>
      <c r="D89" s="59">
        <v>88</v>
      </c>
      <c r="E89" s="9">
        <f>轨道坐标采样_VirtualRailway_XYZinSPCK_Rotated_21deg[[#This Row],[X]]*100</f>
        <v>210169.99999999997</v>
      </c>
      <c r="F89" s="9">
        <f>轨道坐标采样_VirtualRailway_XYZinSPCK_Rotated_21deg[[#This Row],[Y]]*100</f>
        <v>615175</v>
      </c>
      <c r="G89" s="9">
        <f>轨道坐标采样_VirtualRailway_XYZinSPCK_Rotated_21deg[[#This Row],[Z]]*100</f>
        <v>2950</v>
      </c>
    </row>
    <row r="90" spans="1:7" x14ac:dyDescent="0.2">
      <c r="A90" s="60">
        <v>2115.81</v>
      </c>
      <c r="B90" s="60">
        <v>6250.75</v>
      </c>
      <c r="C90" s="60">
        <v>29.5</v>
      </c>
      <c r="D90" s="59">
        <v>89</v>
      </c>
      <c r="E90" s="9">
        <f>轨道坐标采样_VirtualRailway_XYZinSPCK_Rotated_21deg[[#This Row],[X]]*100</f>
        <v>211581</v>
      </c>
      <c r="F90" s="9">
        <f>轨道坐标采样_VirtualRailway_XYZinSPCK_Rotated_21deg[[#This Row],[Y]]*100</f>
        <v>625075</v>
      </c>
      <c r="G90" s="9">
        <f>轨道坐标采样_VirtualRailway_XYZinSPCK_Rotated_21deg[[#This Row],[Z]]*100</f>
        <v>2950</v>
      </c>
    </row>
    <row r="91" spans="1:7" x14ac:dyDescent="0.2">
      <c r="A91" s="60">
        <v>2126.85</v>
      </c>
      <c r="B91" s="60">
        <v>6350.13</v>
      </c>
      <c r="C91" s="60">
        <v>29.5</v>
      </c>
      <c r="D91" s="59">
        <v>90</v>
      </c>
      <c r="E91" s="9">
        <f>轨道坐标采样_VirtualRailway_XYZinSPCK_Rotated_21deg[[#This Row],[X]]*100</f>
        <v>212685</v>
      </c>
      <c r="F91" s="9">
        <f>轨道坐标采样_VirtualRailway_XYZinSPCK_Rotated_21deg[[#This Row],[Y]]*100</f>
        <v>635013</v>
      </c>
      <c r="G91" s="9">
        <f>轨道坐标采样_VirtualRailway_XYZinSPCK_Rotated_21deg[[#This Row],[Z]]*100</f>
        <v>2950</v>
      </c>
    </row>
    <row r="92" spans="1:7" x14ac:dyDescent="0.2">
      <c r="A92" s="60">
        <v>2134.5700000000002</v>
      </c>
      <c r="B92" s="60">
        <v>6449.83</v>
      </c>
      <c r="C92" s="60">
        <v>29.5</v>
      </c>
      <c r="D92" s="59">
        <v>91</v>
      </c>
      <c r="E92" s="9">
        <f>轨道坐标采样_VirtualRailway_XYZinSPCK_Rotated_21deg[[#This Row],[X]]*100</f>
        <v>213457.00000000003</v>
      </c>
      <c r="F92" s="9">
        <f>轨道坐标采样_VirtualRailway_XYZinSPCK_Rotated_21deg[[#This Row],[Y]]*100</f>
        <v>644983</v>
      </c>
      <c r="G92" s="9">
        <f>轨道坐标采样_VirtualRailway_XYZinSPCK_Rotated_21deg[[#This Row],[Z]]*100</f>
        <v>2950</v>
      </c>
    </row>
    <row r="93" spans="1:7" x14ac:dyDescent="0.2">
      <c r="A93" s="60">
        <v>2138.9699999999998</v>
      </c>
      <c r="B93" s="60">
        <v>6549.73</v>
      </c>
      <c r="C93" s="60">
        <v>29.5</v>
      </c>
      <c r="D93" s="59">
        <v>92</v>
      </c>
      <c r="E93" s="9">
        <f>轨道坐标采样_VirtualRailway_XYZinSPCK_Rotated_21deg[[#This Row],[X]]*100</f>
        <v>213896.99999999997</v>
      </c>
      <c r="F93" s="9">
        <f>轨道坐标采样_VirtualRailway_XYZinSPCK_Rotated_21deg[[#This Row],[Y]]*100</f>
        <v>654973</v>
      </c>
      <c r="G93" s="9">
        <f>轨道坐标采样_VirtualRailway_XYZinSPCK_Rotated_21deg[[#This Row],[Z]]*100</f>
        <v>2950</v>
      </c>
    </row>
    <row r="94" spans="1:7" x14ac:dyDescent="0.2">
      <c r="A94" s="60">
        <v>2140.11</v>
      </c>
      <c r="B94" s="60">
        <v>6649.72</v>
      </c>
      <c r="C94" s="60">
        <v>29.5</v>
      </c>
      <c r="D94" s="59">
        <v>93</v>
      </c>
      <c r="E94" s="9">
        <f>轨道坐标采样_VirtualRailway_XYZinSPCK_Rotated_21deg[[#This Row],[X]]*100</f>
        <v>214011</v>
      </c>
      <c r="F94" s="9">
        <f>轨道坐标采样_VirtualRailway_XYZinSPCK_Rotated_21deg[[#This Row],[Y]]*100</f>
        <v>664972</v>
      </c>
      <c r="G94" s="9">
        <f>轨道坐标采样_VirtualRailway_XYZinSPCK_Rotated_21deg[[#This Row],[Z]]*100</f>
        <v>2950</v>
      </c>
    </row>
    <row r="95" spans="1:7" x14ac:dyDescent="0.2">
      <c r="A95" s="60">
        <v>2139.8200000000002</v>
      </c>
      <c r="B95" s="60">
        <v>6749.72</v>
      </c>
      <c r="C95" s="60">
        <v>29.5</v>
      </c>
      <c r="D95" s="59">
        <v>94</v>
      </c>
      <c r="E95" s="9">
        <f>轨道坐标采样_VirtualRailway_XYZinSPCK_Rotated_21deg[[#This Row],[X]]*100</f>
        <v>213982.00000000003</v>
      </c>
      <c r="F95" s="9">
        <f>轨道坐标采样_VirtualRailway_XYZinSPCK_Rotated_21deg[[#This Row],[Y]]*100</f>
        <v>674972</v>
      </c>
      <c r="G95" s="9">
        <f>轨道坐标采样_VirtualRailway_XYZinSPCK_Rotated_21deg[[#This Row],[Z]]*100</f>
        <v>2950</v>
      </c>
    </row>
    <row r="96" spans="1:7" x14ac:dyDescent="0.2">
      <c r="A96" s="60">
        <v>2140.69</v>
      </c>
      <c r="B96" s="60">
        <v>6849.71</v>
      </c>
      <c r="C96" s="60">
        <v>29.5</v>
      </c>
      <c r="D96" s="59">
        <v>95</v>
      </c>
      <c r="E96" s="9">
        <f>轨道坐标采样_VirtualRailway_XYZinSPCK_Rotated_21deg[[#This Row],[X]]*100</f>
        <v>214069</v>
      </c>
      <c r="F96" s="9">
        <f>轨道坐标采样_VirtualRailway_XYZinSPCK_Rotated_21deg[[#This Row],[Y]]*100</f>
        <v>684971</v>
      </c>
      <c r="G96" s="9">
        <f>轨道坐标采样_VirtualRailway_XYZinSPCK_Rotated_21deg[[#This Row],[Z]]*100</f>
        <v>2950</v>
      </c>
    </row>
    <row r="97" spans="1:7" x14ac:dyDescent="0.2">
      <c r="A97" s="60">
        <v>2144.83</v>
      </c>
      <c r="B97" s="60">
        <v>6949.62</v>
      </c>
      <c r="C97" s="60">
        <v>29.5</v>
      </c>
      <c r="D97" s="59">
        <v>96</v>
      </c>
      <c r="E97" s="9">
        <f>轨道坐标采样_VirtualRailway_XYZinSPCK_Rotated_21deg[[#This Row],[X]]*100</f>
        <v>214483</v>
      </c>
      <c r="F97" s="9">
        <f>轨道坐标采样_VirtualRailway_XYZinSPCK_Rotated_21deg[[#This Row],[Y]]*100</f>
        <v>694962</v>
      </c>
      <c r="G97" s="9">
        <f>轨道坐标采样_VirtualRailway_XYZinSPCK_Rotated_21deg[[#This Row],[Z]]*100</f>
        <v>2950</v>
      </c>
    </row>
    <row r="98" spans="1:7" x14ac:dyDescent="0.2">
      <c r="A98" s="60">
        <v>2152.3000000000002</v>
      </c>
      <c r="B98" s="60">
        <v>7049.34</v>
      </c>
      <c r="C98" s="60">
        <v>29.5</v>
      </c>
      <c r="D98" s="59">
        <v>97</v>
      </c>
      <c r="E98" s="9">
        <f>轨道坐标采样_VirtualRailway_XYZinSPCK_Rotated_21deg[[#This Row],[X]]*100</f>
        <v>215230.00000000003</v>
      </c>
      <c r="F98" s="9">
        <f>轨道坐标采样_VirtualRailway_XYZinSPCK_Rotated_21deg[[#This Row],[Y]]*100</f>
        <v>704934</v>
      </c>
      <c r="G98" s="9">
        <f>轨道坐标采样_VirtualRailway_XYZinSPCK_Rotated_21deg[[#This Row],[Z]]*100</f>
        <v>2950</v>
      </c>
    </row>
    <row r="99" spans="1:7" x14ac:dyDescent="0.2">
      <c r="A99" s="60">
        <v>2163.08</v>
      </c>
      <c r="B99" s="60">
        <v>7148.75</v>
      </c>
      <c r="C99" s="60">
        <v>29.5</v>
      </c>
      <c r="D99" s="59">
        <v>98</v>
      </c>
      <c r="E99" s="9">
        <f>轨道坐标采样_VirtualRailway_XYZinSPCK_Rotated_21deg[[#This Row],[X]]*100</f>
        <v>216308</v>
      </c>
      <c r="F99" s="9">
        <f>轨道坐标采样_VirtualRailway_XYZinSPCK_Rotated_21deg[[#This Row],[Y]]*100</f>
        <v>714875</v>
      </c>
      <c r="G99" s="9">
        <f>轨道坐标采样_VirtualRailway_XYZinSPCK_Rotated_21deg[[#This Row],[Z]]*100</f>
        <v>2950</v>
      </c>
    </row>
    <row r="100" spans="1:7" x14ac:dyDescent="0.2">
      <c r="A100" s="60">
        <v>2177.1799999999998</v>
      </c>
      <c r="B100" s="60">
        <v>7247.75</v>
      </c>
      <c r="C100" s="60">
        <v>29.5</v>
      </c>
      <c r="D100" s="59">
        <v>99</v>
      </c>
      <c r="E100" s="9">
        <f>轨道坐标采样_VirtualRailway_XYZinSPCK_Rotated_21deg[[#This Row],[X]]*100</f>
        <v>217717.99999999997</v>
      </c>
      <c r="F100" s="9">
        <f>轨道坐标采样_VirtualRailway_XYZinSPCK_Rotated_21deg[[#This Row],[Y]]*100</f>
        <v>724775</v>
      </c>
      <c r="G100" s="9">
        <f>轨道坐标采样_VirtualRailway_XYZinSPCK_Rotated_21deg[[#This Row],[Z]]*100</f>
        <v>2950</v>
      </c>
    </row>
    <row r="101" spans="1:7" x14ac:dyDescent="0.2">
      <c r="A101" s="60">
        <v>2194.56</v>
      </c>
      <c r="B101" s="60">
        <v>7346.22</v>
      </c>
      <c r="C101" s="60">
        <v>29.5</v>
      </c>
      <c r="D101" s="59">
        <v>100</v>
      </c>
      <c r="E101" s="9">
        <f>轨道坐标采样_VirtualRailway_XYZinSPCK_Rotated_21deg[[#This Row],[X]]*100</f>
        <v>219456</v>
      </c>
      <c r="F101" s="9">
        <f>轨道坐标采样_VirtualRailway_XYZinSPCK_Rotated_21deg[[#This Row],[Y]]*100</f>
        <v>734622</v>
      </c>
      <c r="G101" s="9">
        <f>轨道坐标采样_VirtualRailway_XYZinSPCK_Rotated_21deg[[#This Row],[Z]]*100</f>
        <v>2950</v>
      </c>
    </row>
    <row r="102" spans="1:7" x14ac:dyDescent="0.2">
      <c r="A102" s="60">
        <v>2215.0100000000002</v>
      </c>
      <c r="B102" s="60">
        <v>7444.1</v>
      </c>
      <c r="C102" s="60">
        <v>29.5</v>
      </c>
      <c r="D102" s="59">
        <v>101</v>
      </c>
      <c r="E102" s="9">
        <f>轨道坐标采样_VirtualRailway_XYZinSPCK_Rotated_21deg[[#This Row],[X]]*100</f>
        <v>221501.00000000003</v>
      </c>
      <c r="F102" s="9">
        <f>轨道坐标采样_VirtualRailway_XYZinSPCK_Rotated_21deg[[#This Row],[Y]]*100</f>
        <v>744410</v>
      </c>
      <c r="G102" s="9">
        <f>轨道坐标采样_VirtualRailway_XYZinSPCK_Rotated_21deg[[#This Row],[Z]]*100</f>
        <v>2950</v>
      </c>
    </row>
    <row r="103" spans="1:7" x14ac:dyDescent="0.2">
      <c r="A103" s="60">
        <v>2236.21</v>
      </c>
      <c r="B103" s="60">
        <v>7541.83</v>
      </c>
      <c r="C103" s="60">
        <v>29.5</v>
      </c>
      <c r="D103" s="59">
        <v>102</v>
      </c>
      <c r="E103" s="9">
        <f>轨道坐标采样_VirtualRailway_XYZinSPCK_Rotated_21deg[[#This Row],[X]]*100</f>
        <v>223621</v>
      </c>
      <c r="F103" s="9">
        <f>轨道坐标采样_VirtualRailway_XYZinSPCK_Rotated_21deg[[#This Row],[Y]]*100</f>
        <v>754183</v>
      </c>
      <c r="G103" s="9">
        <f>轨道坐标采样_VirtualRailway_XYZinSPCK_Rotated_21deg[[#This Row],[Z]]*100</f>
        <v>2950</v>
      </c>
    </row>
    <row r="104" spans="1:7" x14ac:dyDescent="0.2">
      <c r="A104" s="60">
        <v>2257.4</v>
      </c>
      <c r="B104" s="60">
        <v>7639.56</v>
      </c>
      <c r="C104" s="60">
        <v>29.5</v>
      </c>
      <c r="D104" s="59">
        <v>103</v>
      </c>
      <c r="E104" s="9">
        <f>轨道坐标采样_VirtualRailway_XYZinSPCK_Rotated_21deg[[#This Row],[X]]*100</f>
        <v>225740</v>
      </c>
      <c r="F104" s="9">
        <f>轨道坐标采样_VirtualRailway_XYZinSPCK_Rotated_21deg[[#This Row],[Y]]*100</f>
        <v>763956</v>
      </c>
      <c r="G104" s="9">
        <f>轨道坐标采样_VirtualRailway_XYZinSPCK_Rotated_21deg[[#This Row],[Z]]*100</f>
        <v>2950</v>
      </c>
    </row>
    <row r="105" spans="1:7" x14ac:dyDescent="0.2">
      <c r="A105" s="60">
        <v>2278.59</v>
      </c>
      <c r="B105" s="60">
        <v>7737.29</v>
      </c>
      <c r="C105" s="60">
        <v>29.5</v>
      </c>
      <c r="D105" s="59">
        <v>104</v>
      </c>
      <c r="E105" s="9">
        <f>轨道坐标采样_VirtualRailway_XYZinSPCK_Rotated_21deg[[#This Row],[X]]*100</f>
        <v>227859</v>
      </c>
      <c r="F105" s="9">
        <f>轨道坐标采样_VirtualRailway_XYZinSPCK_Rotated_21deg[[#This Row],[Y]]*100</f>
        <v>773729</v>
      </c>
      <c r="G105" s="9">
        <f>轨道坐标采样_VirtualRailway_XYZinSPCK_Rotated_21deg[[#This Row],[Z]]*100</f>
        <v>2950</v>
      </c>
    </row>
    <row r="106" spans="1:7" x14ac:dyDescent="0.2">
      <c r="A106" s="60">
        <v>2299.7800000000002</v>
      </c>
      <c r="B106" s="60">
        <v>7835.02</v>
      </c>
      <c r="C106" s="60">
        <v>29.5</v>
      </c>
      <c r="D106" s="59">
        <v>105</v>
      </c>
      <c r="E106" s="9">
        <f>轨道坐标采样_VirtualRailway_XYZinSPCK_Rotated_21deg[[#This Row],[X]]*100</f>
        <v>229978.00000000003</v>
      </c>
      <c r="F106" s="9">
        <f>轨道坐标采样_VirtualRailway_XYZinSPCK_Rotated_21deg[[#This Row],[Y]]*100</f>
        <v>783502</v>
      </c>
      <c r="G106" s="9">
        <f>轨道坐标采样_VirtualRailway_XYZinSPCK_Rotated_21deg[[#This Row],[Z]]*100</f>
        <v>2950</v>
      </c>
    </row>
    <row r="107" spans="1:7" x14ac:dyDescent="0.2">
      <c r="A107" s="60">
        <v>2320.9699999999998</v>
      </c>
      <c r="B107" s="60">
        <v>7932.75</v>
      </c>
      <c r="C107" s="60">
        <v>29.5</v>
      </c>
      <c r="D107" s="59">
        <v>106</v>
      </c>
      <c r="E107" s="9">
        <f>轨道坐标采样_VirtualRailway_XYZinSPCK_Rotated_21deg[[#This Row],[X]]*100</f>
        <v>232096.99999999997</v>
      </c>
      <c r="F107" s="9">
        <f>轨道坐标采样_VirtualRailway_XYZinSPCK_Rotated_21deg[[#This Row],[Y]]*100</f>
        <v>793275</v>
      </c>
      <c r="G107" s="9">
        <f>轨道坐标采样_VirtualRailway_XYZinSPCK_Rotated_21deg[[#This Row],[Z]]*100</f>
        <v>2950</v>
      </c>
    </row>
    <row r="108" spans="1:7" x14ac:dyDescent="0.2">
      <c r="A108" s="60">
        <v>2342.16</v>
      </c>
      <c r="B108" s="60">
        <v>8030.48</v>
      </c>
      <c r="C108" s="60">
        <v>29.5</v>
      </c>
      <c r="D108" s="59">
        <v>107</v>
      </c>
      <c r="E108" s="9">
        <f>轨道坐标采样_VirtualRailway_XYZinSPCK_Rotated_21deg[[#This Row],[X]]*100</f>
        <v>234216</v>
      </c>
      <c r="F108" s="9">
        <f>轨道坐标采样_VirtualRailway_XYZinSPCK_Rotated_21deg[[#This Row],[Y]]*100</f>
        <v>803048</v>
      </c>
      <c r="G108" s="9">
        <f>轨道坐标采样_VirtualRailway_XYZinSPCK_Rotated_21deg[[#This Row],[Z]]*100</f>
        <v>2950</v>
      </c>
    </row>
    <row r="109" spans="1:7" x14ac:dyDescent="0.2">
      <c r="A109" s="60">
        <v>2363.35</v>
      </c>
      <c r="B109" s="60">
        <v>8128.2</v>
      </c>
      <c r="C109" s="60">
        <v>29.5</v>
      </c>
      <c r="D109" s="59">
        <v>108</v>
      </c>
      <c r="E109" s="9">
        <f>轨道坐标采样_VirtualRailway_XYZinSPCK_Rotated_21deg[[#This Row],[X]]*100</f>
        <v>236335</v>
      </c>
      <c r="F109" s="9">
        <f>轨道坐标采样_VirtualRailway_XYZinSPCK_Rotated_21deg[[#This Row],[Y]]*100</f>
        <v>812820</v>
      </c>
      <c r="G109" s="9">
        <f>轨道坐标采样_VirtualRailway_XYZinSPCK_Rotated_21deg[[#This Row],[Z]]*100</f>
        <v>2950</v>
      </c>
    </row>
    <row r="110" spans="1:7" x14ac:dyDescent="0.2">
      <c r="A110" s="60">
        <v>2384.54</v>
      </c>
      <c r="B110" s="60">
        <v>8225.93</v>
      </c>
      <c r="C110" s="60">
        <v>29.5</v>
      </c>
      <c r="D110" s="59">
        <v>109</v>
      </c>
      <c r="E110" s="9">
        <f>轨道坐标采样_VirtualRailway_XYZinSPCK_Rotated_21deg[[#This Row],[X]]*100</f>
        <v>238454</v>
      </c>
      <c r="F110" s="9">
        <f>轨道坐标采样_VirtualRailway_XYZinSPCK_Rotated_21deg[[#This Row],[Y]]*100</f>
        <v>822593</v>
      </c>
      <c r="G110" s="9">
        <f>轨道坐标采样_VirtualRailway_XYZinSPCK_Rotated_21deg[[#This Row],[Z]]*100</f>
        <v>2950</v>
      </c>
    </row>
    <row r="111" spans="1:7" x14ac:dyDescent="0.2">
      <c r="A111" s="60">
        <v>2405.7399999999998</v>
      </c>
      <c r="B111" s="60">
        <v>8323.66</v>
      </c>
      <c r="C111" s="60">
        <v>29.5</v>
      </c>
      <c r="D111" s="59">
        <v>110</v>
      </c>
      <c r="E111" s="9">
        <f>轨道坐标采样_VirtualRailway_XYZinSPCK_Rotated_21deg[[#This Row],[X]]*100</f>
        <v>240573.99999999997</v>
      </c>
      <c r="F111" s="9">
        <f>轨道坐标采样_VirtualRailway_XYZinSPCK_Rotated_21deg[[#This Row],[Y]]*100</f>
        <v>832366</v>
      </c>
      <c r="G111" s="9">
        <f>轨道坐标采样_VirtualRailway_XYZinSPCK_Rotated_21deg[[#This Row],[Z]]*100</f>
        <v>2950</v>
      </c>
    </row>
    <row r="112" spans="1:7" x14ac:dyDescent="0.2">
      <c r="A112" s="60">
        <v>2426.9299999999998</v>
      </c>
      <c r="B112" s="60">
        <v>8421.39</v>
      </c>
      <c r="C112" s="60">
        <v>29.5</v>
      </c>
      <c r="D112" s="59">
        <v>111</v>
      </c>
      <c r="E112" s="9">
        <f>轨道坐标采样_VirtualRailway_XYZinSPCK_Rotated_21deg[[#This Row],[X]]*100</f>
        <v>242692.99999999997</v>
      </c>
      <c r="F112" s="9">
        <f>轨道坐标采样_VirtualRailway_XYZinSPCK_Rotated_21deg[[#This Row],[Y]]*100</f>
        <v>842139</v>
      </c>
      <c r="G112" s="9">
        <f>轨道坐标采样_VirtualRailway_XYZinSPCK_Rotated_21deg[[#This Row],[Z]]*100</f>
        <v>2950</v>
      </c>
    </row>
    <row r="113" spans="1:7" x14ac:dyDescent="0.2">
      <c r="A113" s="60">
        <v>2448.12</v>
      </c>
      <c r="B113" s="60">
        <v>8519.1200000000008</v>
      </c>
      <c r="C113" s="60">
        <v>29.5</v>
      </c>
      <c r="D113" s="59">
        <v>112</v>
      </c>
      <c r="E113" s="9">
        <f>轨道坐标采样_VirtualRailway_XYZinSPCK_Rotated_21deg[[#This Row],[X]]*100</f>
        <v>244812</v>
      </c>
      <c r="F113" s="9">
        <f>轨道坐标采样_VirtualRailway_XYZinSPCK_Rotated_21deg[[#This Row],[Y]]*100</f>
        <v>851912.00000000012</v>
      </c>
      <c r="G113" s="9">
        <f>轨道坐标采样_VirtualRailway_XYZinSPCK_Rotated_21deg[[#This Row],[Z]]*100</f>
        <v>2950</v>
      </c>
    </row>
    <row r="114" spans="1:7" x14ac:dyDescent="0.2">
      <c r="A114" s="60">
        <v>2469.31</v>
      </c>
      <c r="B114" s="60">
        <v>8616.85</v>
      </c>
      <c r="C114" s="60">
        <v>29.5</v>
      </c>
      <c r="D114" s="59">
        <v>113</v>
      </c>
      <c r="E114" s="9">
        <f>轨道坐标采样_VirtualRailway_XYZinSPCK_Rotated_21deg[[#This Row],[X]]*100</f>
        <v>246931</v>
      </c>
      <c r="F114" s="9">
        <f>轨道坐标采样_VirtualRailway_XYZinSPCK_Rotated_21deg[[#This Row],[Y]]*100</f>
        <v>861685</v>
      </c>
      <c r="G114" s="9">
        <f>轨道坐标采样_VirtualRailway_XYZinSPCK_Rotated_21deg[[#This Row],[Z]]*100</f>
        <v>2950</v>
      </c>
    </row>
    <row r="115" spans="1:7" x14ac:dyDescent="0.2">
      <c r="A115" s="60">
        <v>2490.5</v>
      </c>
      <c r="B115" s="60">
        <v>8714.58</v>
      </c>
      <c r="C115" s="60">
        <v>29.5</v>
      </c>
      <c r="D115" s="59">
        <v>114</v>
      </c>
      <c r="E115" s="9">
        <f>轨道坐标采样_VirtualRailway_XYZinSPCK_Rotated_21deg[[#This Row],[X]]*100</f>
        <v>249050</v>
      </c>
      <c r="F115" s="9">
        <f>轨道坐标采样_VirtualRailway_XYZinSPCK_Rotated_21deg[[#This Row],[Y]]*100</f>
        <v>871458</v>
      </c>
      <c r="G115" s="9">
        <f>轨道坐标采样_VirtualRailway_XYZinSPCK_Rotated_21deg[[#This Row],[Z]]*100</f>
        <v>2950</v>
      </c>
    </row>
    <row r="116" spans="1:7" x14ac:dyDescent="0.2">
      <c r="A116" s="60">
        <v>2511.69</v>
      </c>
      <c r="B116" s="60">
        <v>8812.31</v>
      </c>
      <c r="C116" s="60">
        <v>29.5</v>
      </c>
      <c r="D116" s="59">
        <v>115</v>
      </c>
      <c r="E116" s="9">
        <f>轨道坐标采样_VirtualRailway_XYZinSPCK_Rotated_21deg[[#This Row],[X]]*100</f>
        <v>251169</v>
      </c>
      <c r="F116" s="9">
        <f>轨道坐标采样_VirtualRailway_XYZinSPCK_Rotated_21deg[[#This Row],[Y]]*100</f>
        <v>881231</v>
      </c>
      <c r="G116" s="9">
        <f>轨道坐标采样_VirtualRailway_XYZinSPCK_Rotated_21deg[[#This Row],[Z]]*100</f>
        <v>2950</v>
      </c>
    </row>
    <row r="117" spans="1:7" x14ac:dyDescent="0.2">
      <c r="A117" s="60">
        <v>2532.88</v>
      </c>
      <c r="B117" s="60">
        <v>8910.0400000000009</v>
      </c>
      <c r="C117" s="60">
        <v>29.5</v>
      </c>
      <c r="D117" s="59">
        <v>116</v>
      </c>
      <c r="E117" s="9">
        <f>轨道坐标采样_VirtualRailway_XYZinSPCK_Rotated_21deg[[#This Row],[X]]*100</f>
        <v>253288</v>
      </c>
      <c r="F117" s="9">
        <f>轨道坐标采样_VirtualRailway_XYZinSPCK_Rotated_21deg[[#This Row],[Y]]*100</f>
        <v>891004.00000000012</v>
      </c>
      <c r="G117" s="9">
        <f>轨道坐标采样_VirtualRailway_XYZinSPCK_Rotated_21deg[[#This Row],[Z]]*100</f>
        <v>2950</v>
      </c>
    </row>
    <row r="118" spans="1:7" x14ac:dyDescent="0.2">
      <c r="A118" s="60">
        <v>2554.0700000000002</v>
      </c>
      <c r="B118" s="60">
        <v>9007.76</v>
      </c>
      <c r="C118" s="60">
        <v>29.5</v>
      </c>
      <c r="D118" s="59">
        <v>117</v>
      </c>
      <c r="E118" s="9">
        <f>轨道坐标采样_VirtualRailway_XYZinSPCK_Rotated_21deg[[#This Row],[X]]*100</f>
        <v>255407.00000000003</v>
      </c>
      <c r="F118" s="9">
        <f>轨道坐标采样_VirtualRailway_XYZinSPCK_Rotated_21deg[[#This Row],[Y]]*100</f>
        <v>900776</v>
      </c>
      <c r="G118" s="9">
        <f>轨道坐标采样_VirtualRailway_XYZinSPCK_Rotated_21deg[[#This Row],[Z]]*100</f>
        <v>2950</v>
      </c>
    </row>
    <row r="119" spans="1:7" x14ac:dyDescent="0.2">
      <c r="A119" s="60">
        <v>2575.2600000000002</v>
      </c>
      <c r="B119" s="60">
        <v>9105.49</v>
      </c>
      <c r="C119" s="60">
        <v>29.5</v>
      </c>
      <c r="D119" s="59">
        <v>118</v>
      </c>
      <c r="E119" s="9">
        <f>轨道坐标采样_VirtualRailway_XYZinSPCK_Rotated_21deg[[#This Row],[X]]*100</f>
        <v>257526.00000000003</v>
      </c>
      <c r="F119" s="9">
        <f>轨道坐标采样_VirtualRailway_XYZinSPCK_Rotated_21deg[[#This Row],[Y]]*100</f>
        <v>910549</v>
      </c>
      <c r="G119" s="9">
        <f>轨道坐标采样_VirtualRailway_XYZinSPCK_Rotated_21deg[[#This Row],[Z]]*100</f>
        <v>2950</v>
      </c>
    </row>
    <row r="120" spans="1:7" x14ac:dyDescent="0.2">
      <c r="A120" s="60">
        <v>2596.46</v>
      </c>
      <c r="B120" s="60">
        <v>9203.2199999999993</v>
      </c>
      <c r="C120" s="60">
        <v>29.5</v>
      </c>
      <c r="D120" s="59">
        <v>119</v>
      </c>
      <c r="E120" s="9">
        <f>轨道坐标采样_VirtualRailway_XYZinSPCK_Rotated_21deg[[#This Row],[X]]*100</f>
        <v>259646</v>
      </c>
      <c r="F120" s="9">
        <f>轨道坐标采样_VirtualRailway_XYZinSPCK_Rotated_21deg[[#This Row],[Y]]*100</f>
        <v>920321.99999999988</v>
      </c>
      <c r="G120" s="9">
        <f>轨道坐标采样_VirtualRailway_XYZinSPCK_Rotated_21deg[[#This Row],[Z]]*100</f>
        <v>2950</v>
      </c>
    </row>
    <row r="121" spans="1:7" x14ac:dyDescent="0.2">
      <c r="A121" s="60">
        <v>2617.65</v>
      </c>
      <c r="B121" s="60">
        <v>9300.9500000000007</v>
      </c>
      <c r="C121" s="60">
        <v>29.5</v>
      </c>
      <c r="D121" s="59">
        <v>120</v>
      </c>
      <c r="E121" s="9">
        <f>轨道坐标采样_VirtualRailway_XYZinSPCK_Rotated_21deg[[#This Row],[X]]*100</f>
        <v>261765</v>
      </c>
      <c r="F121" s="9">
        <f>轨道坐标采样_VirtualRailway_XYZinSPCK_Rotated_21deg[[#This Row],[Y]]*100</f>
        <v>930095.00000000012</v>
      </c>
      <c r="G121" s="9">
        <f>轨道坐标采样_VirtualRailway_XYZinSPCK_Rotated_21deg[[#This Row],[Z]]*100</f>
        <v>2950</v>
      </c>
    </row>
    <row r="122" spans="1:7" x14ac:dyDescent="0.2">
      <c r="A122" s="60">
        <v>2638.84</v>
      </c>
      <c r="B122" s="60">
        <v>9398.68</v>
      </c>
      <c r="C122" s="60">
        <v>29.5</v>
      </c>
      <c r="D122" s="59">
        <v>121</v>
      </c>
      <c r="E122" s="9">
        <f>轨道坐标采样_VirtualRailway_XYZinSPCK_Rotated_21deg[[#This Row],[X]]*100</f>
        <v>263884</v>
      </c>
      <c r="F122" s="9">
        <f>轨道坐标采样_VirtualRailway_XYZinSPCK_Rotated_21deg[[#This Row],[Y]]*100</f>
        <v>939868</v>
      </c>
      <c r="G122" s="9">
        <f>轨道坐标采样_VirtualRailway_XYZinSPCK_Rotated_21deg[[#This Row],[Z]]*100</f>
        <v>2950</v>
      </c>
    </row>
    <row r="123" spans="1:7" x14ac:dyDescent="0.2">
      <c r="A123" s="60">
        <v>2660.03</v>
      </c>
      <c r="B123" s="60">
        <v>9496.41</v>
      </c>
      <c r="C123" s="60">
        <v>29.5</v>
      </c>
      <c r="D123" s="59">
        <v>122</v>
      </c>
      <c r="E123" s="9">
        <f>轨道坐标采样_VirtualRailway_XYZinSPCK_Rotated_21deg[[#This Row],[X]]*100</f>
        <v>266003</v>
      </c>
      <c r="F123" s="9">
        <f>轨道坐标采样_VirtualRailway_XYZinSPCK_Rotated_21deg[[#This Row],[Y]]*100</f>
        <v>949641</v>
      </c>
      <c r="G123" s="9">
        <f>轨道坐标采样_VirtualRailway_XYZinSPCK_Rotated_21deg[[#This Row],[Z]]*100</f>
        <v>2950</v>
      </c>
    </row>
    <row r="124" spans="1:7" x14ac:dyDescent="0.2">
      <c r="A124" s="60">
        <v>2681.22</v>
      </c>
      <c r="B124" s="60">
        <v>9594.14</v>
      </c>
      <c r="C124" s="60">
        <v>29.5</v>
      </c>
      <c r="D124" s="59">
        <v>123</v>
      </c>
      <c r="E124" s="9">
        <f>轨道坐标采样_VirtualRailway_XYZinSPCK_Rotated_21deg[[#This Row],[X]]*100</f>
        <v>268122</v>
      </c>
      <c r="F124" s="9">
        <f>轨道坐标采样_VirtualRailway_XYZinSPCK_Rotated_21deg[[#This Row],[Y]]*100</f>
        <v>959414</v>
      </c>
      <c r="G124" s="9">
        <f>轨道坐标采样_VirtualRailway_XYZinSPCK_Rotated_21deg[[#This Row],[Z]]*100</f>
        <v>2950</v>
      </c>
    </row>
    <row r="125" spans="1:7" x14ac:dyDescent="0.2">
      <c r="A125" s="60">
        <v>2702.41</v>
      </c>
      <c r="B125" s="60">
        <v>9691.8700000000008</v>
      </c>
      <c r="C125" s="60">
        <v>29.5</v>
      </c>
      <c r="D125" s="59">
        <v>124</v>
      </c>
      <c r="E125" s="9">
        <f>轨道坐标采样_VirtualRailway_XYZinSPCK_Rotated_21deg[[#This Row],[X]]*100</f>
        <v>270241</v>
      </c>
      <c r="F125" s="9">
        <f>轨道坐标采样_VirtualRailway_XYZinSPCK_Rotated_21deg[[#This Row],[Y]]*100</f>
        <v>969187.00000000012</v>
      </c>
      <c r="G125" s="9">
        <f>轨道坐标采样_VirtualRailway_XYZinSPCK_Rotated_21deg[[#This Row],[Z]]*100</f>
        <v>2950</v>
      </c>
    </row>
    <row r="126" spans="1:7" x14ac:dyDescent="0.2">
      <c r="A126" s="60">
        <v>2723.6</v>
      </c>
      <c r="B126" s="60">
        <v>9789.6</v>
      </c>
      <c r="C126" s="60">
        <v>29.5</v>
      </c>
      <c r="D126" s="59">
        <v>125</v>
      </c>
      <c r="E126" s="9">
        <f>轨道坐标采样_VirtualRailway_XYZinSPCK_Rotated_21deg[[#This Row],[X]]*100</f>
        <v>272360</v>
      </c>
      <c r="F126" s="9">
        <f>轨道坐标采样_VirtualRailway_XYZinSPCK_Rotated_21deg[[#This Row],[Y]]*100</f>
        <v>978960</v>
      </c>
      <c r="G126" s="9">
        <f>轨道坐标采样_VirtualRailway_XYZinSPCK_Rotated_21deg[[#This Row],[Z]]*100</f>
        <v>2950</v>
      </c>
    </row>
    <row r="127" spans="1:7" x14ac:dyDescent="0.2">
      <c r="A127" s="60">
        <v>2744.79</v>
      </c>
      <c r="B127" s="60">
        <v>9887.32</v>
      </c>
      <c r="C127" s="60">
        <v>29.5</v>
      </c>
      <c r="D127" s="59">
        <v>126</v>
      </c>
      <c r="E127" s="9">
        <f>轨道坐标采样_VirtualRailway_XYZinSPCK_Rotated_21deg[[#This Row],[X]]*100</f>
        <v>274479</v>
      </c>
      <c r="F127" s="9">
        <f>轨道坐标采样_VirtualRailway_XYZinSPCK_Rotated_21deg[[#This Row],[Y]]*100</f>
        <v>988732</v>
      </c>
      <c r="G127" s="9">
        <f>轨道坐标采样_VirtualRailway_XYZinSPCK_Rotated_21deg[[#This Row],[Z]]*100</f>
        <v>2950</v>
      </c>
    </row>
    <row r="128" spans="1:7" x14ac:dyDescent="0.2">
      <c r="A128" s="60">
        <v>2765.99</v>
      </c>
      <c r="B128" s="60">
        <v>9985.0499999999993</v>
      </c>
      <c r="C128" s="60">
        <v>29.5</v>
      </c>
      <c r="D128" s="59">
        <v>127</v>
      </c>
      <c r="E128" s="9">
        <f>轨道坐标采样_VirtualRailway_XYZinSPCK_Rotated_21deg[[#This Row],[X]]*100</f>
        <v>276599</v>
      </c>
      <c r="F128" s="9">
        <f>轨道坐标采样_VirtualRailway_XYZinSPCK_Rotated_21deg[[#This Row],[Y]]*100</f>
        <v>998504.99999999988</v>
      </c>
      <c r="G128" s="9">
        <f>轨道坐标采样_VirtualRailway_XYZinSPCK_Rotated_21deg[[#This Row],[Z]]*100</f>
        <v>2950</v>
      </c>
    </row>
    <row r="129" spans="1:7" x14ac:dyDescent="0.2">
      <c r="A129" s="60">
        <v>2787.18</v>
      </c>
      <c r="B129" s="60">
        <v>10082.780000000001</v>
      </c>
      <c r="C129" s="60">
        <v>29.5</v>
      </c>
      <c r="D129" s="59">
        <v>128</v>
      </c>
      <c r="E129" s="9">
        <f>轨道坐标采样_VirtualRailway_XYZinSPCK_Rotated_21deg[[#This Row],[X]]*100</f>
        <v>278718</v>
      </c>
      <c r="F129" s="9">
        <f>轨道坐标采样_VirtualRailway_XYZinSPCK_Rotated_21deg[[#This Row],[Y]]*100</f>
        <v>1008278.0000000001</v>
      </c>
      <c r="G129" s="9">
        <f>轨道坐标采样_VirtualRailway_XYZinSPCK_Rotated_21deg[[#This Row],[Z]]*100</f>
        <v>2950</v>
      </c>
    </row>
    <row r="130" spans="1:7" x14ac:dyDescent="0.2">
      <c r="A130" s="60">
        <v>2808.37</v>
      </c>
      <c r="B130" s="60">
        <v>10180.51</v>
      </c>
      <c r="C130" s="60">
        <v>29.5</v>
      </c>
      <c r="D130" s="59">
        <v>129</v>
      </c>
      <c r="E130" s="9">
        <f>轨道坐标采样_VirtualRailway_XYZinSPCK_Rotated_21deg[[#This Row],[X]]*100</f>
        <v>280837</v>
      </c>
      <c r="F130" s="9">
        <f>轨道坐标采样_VirtualRailway_XYZinSPCK_Rotated_21deg[[#This Row],[Y]]*100</f>
        <v>1018051</v>
      </c>
      <c r="G130" s="9">
        <f>轨道坐标采样_VirtualRailway_XYZinSPCK_Rotated_21deg[[#This Row],[Z]]*100</f>
        <v>2950</v>
      </c>
    </row>
    <row r="131" spans="1:7" x14ac:dyDescent="0.2">
      <c r="A131" s="60">
        <v>2829.05</v>
      </c>
      <c r="B131" s="60">
        <v>10278.35</v>
      </c>
      <c r="C131" s="60">
        <v>29.5</v>
      </c>
      <c r="D131" s="59">
        <v>130</v>
      </c>
      <c r="E131" s="9">
        <f>轨道坐标采样_VirtualRailway_XYZinSPCK_Rotated_21deg[[#This Row],[X]]*100</f>
        <v>282905</v>
      </c>
      <c r="F131" s="9">
        <f>轨道坐标采样_VirtualRailway_XYZinSPCK_Rotated_21deg[[#This Row],[Y]]*100</f>
        <v>1027835</v>
      </c>
      <c r="G131" s="9">
        <f>轨道坐标采样_VirtualRailway_XYZinSPCK_Rotated_21deg[[#This Row],[Z]]*100</f>
        <v>2950</v>
      </c>
    </row>
    <row r="132" spans="1:7" x14ac:dyDescent="0.2">
      <c r="A132" s="60">
        <v>2847.44</v>
      </c>
      <c r="B132" s="60">
        <v>10376.64</v>
      </c>
      <c r="C132" s="60">
        <v>29.5</v>
      </c>
      <c r="D132" s="59">
        <v>131</v>
      </c>
      <c r="E132" s="9">
        <f>轨道坐标采样_VirtualRailway_XYZinSPCK_Rotated_21deg[[#This Row],[X]]*100</f>
        <v>284744</v>
      </c>
      <c r="F132" s="9">
        <f>轨道坐标采样_VirtualRailway_XYZinSPCK_Rotated_21deg[[#This Row],[Y]]*100</f>
        <v>1037664</v>
      </c>
      <c r="G132" s="9">
        <f>轨道坐标采样_VirtualRailway_XYZinSPCK_Rotated_21deg[[#This Row],[Z]]*100</f>
        <v>2950</v>
      </c>
    </row>
    <row r="133" spans="1:7" x14ac:dyDescent="0.2">
      <c r="A133" s="60">
        <v>2863.24</v>
      </c>
      <c r="B133" s="60">
        <v>10475.379999999999</v>
      </c>
      <c r="C133" s="60">
        <v>29.5</v>
      </c>
      <c r="D133" s="59">
        <v>132</v>
      </c>
      <c r="E133" s="9">
        <f>轨道坐标采样_VirtualRailway_XYZinSPCK_Rotated_21deg[[#This Row],[X]]*100</f>
        <v>286324</v>
      </c>
      <c r="F133" s="9">
        <f>轨道坐标采样_VirtualRailway_XYZinSPCK_Rotated_21deg[[#This Row],[Y]]*100</f>
        <v>1047537.9999999999</v>
      </c>
      <c r="G133" s="9">
        <f>轨道坐标采样_VirtualRailway_XYZinSPCK_Rotated_21deg[[#This Row],[Z]]*100</f>
        <v>2950</v>
      </c>
    </row>
    <row r="134" spans="1:7" x14ac:dyDescent="0.2">
      <c r="A134" s="60">
        <v>2876.94</v>
      </c>
      <c r="B134" s="60">
        <v>10574.44</v>
      </c>
      <c r="C134" s="60">
        <v>29.5</v>
      </c>
      <c r="D134" s="59">
        <v>133</v>
      </c>
      <c r="E134" s="9">
        <f>轨道坐标采样_VirtualRailway_XYZinSPCK_Rotated_21deg[[#This Row],[X]]*100</f>
        <v>287694</v>
      </c>
      <c r="F134" s="9">
        <f>轨道坐标采样_VirtualRailway_XYZinSPCK_Rotated_21deg[[#This Row],[Y]]*100</f>
        <v>1057444</v>
      </c>
      <c r="G134" s="9">
        <f>轨道坐标采样_VirtualRailway_XYZinSPCK_Rotated_21deg[[#This Row],[Z]]*100</f>
        <v>2950</v>
      </c>
    </row>
    <row r="135" spans="1:7" x14ac:dyDescent="0.2">
      <c r="A135" s="60">
        <v>2890.36</v>
      </c>
      <c r="B135" s="60">
        <v>10673.53</v>
      </c>
      <c r="C135" s="60">
        <v>29.5</v>
      </c>
      <c r="D135" s="59">
        <v>134</v>
      </c>
      <c r="E135" s="9">
        <f>轨道坐标采样_VirtualRailway_XYZinSPCK_Rotated_21deg[[#This Row],[X]]*100</f>
        <v>289036</v>
      </c>
      <c r="F135" s="9">
        <f>轨道坐标采样_VirtualRailway_XYZinSPCK_Rotated_21deg[[#This Row],[Y]]*100</f>
        <v>1067353</v>
      </c>
      <c r="G135" s="9">
        <f>轨道坐标采样_VirtualRailway_XYZinSPCK_Rotated_21deg[[#This Row],[Z]]*100</f>
        <v>2950</v>
      </c>
    </row>
    <row r="136" spans="1:7" x14ac:dyDescent="0.2">
      <c r="A136" s="60">
        <v>2903.78</v>
      </c>
      <c r="B136" s="60">
        <v>10772.63</v>
      </c>
      <c r="C136" s="60">
        <v>29.5</v>
      </c>
      <c r="D136" s="59">
        <v>135</v>
      </c>
      <c r="E136" s="9">
        <f>轨道坐标采样_VirtualRailway_XYZinSPCK_Rotated_21deg[[#This Row],[X]]*100</f>
        <v>290378</v>
      </c>
      <c r="F136" s="9">
        <f>轨道坐标采样_VirtualRailway_XYZinSPCK_Rotated_21deg[[#This Row],[Y]]*100</f>
        <v>1077263</v>
      </c>
      <c r="G136" s="9">
        <f>轨道坐标采样_VirtualRailway_XYZinSPCK_Rotated_21deg[[#This Row],[Z]]*100</f>
        <v>2950</v>
      </c>
    </row>
    <row r="137" spans="1:7" x14ac:dyDescent="0.2">
      <c r="A137" s="60">
        <v>2917.2</v>
      </c>
      <c r="B137" s="60">
        <v>10871.72</v>
      </c>
      <c r="C137" s="60">
        <v>29.5</v>
      </c>
      <c r="D137" s="59">
        <v>136</v>
      </c>
      <c r="E137" s="9">
        <f>轨道坐标采样_VirtualRailway_XYZinSPCK_Rotated_21deg[[#This Row],[X]]*100</f>
        <v>291720</v>
      </c>
      <c r="F137" s="9">
        <f>轨道坐标采样_VirtualRailway_XYZinSPCK_Rotated_21deg[[#This Row],[Y]]*100</f>
        <v>1087172</v>
      </c>
      <c r="G137" s="9">
        <f>轨道坐标采样_VirtualRailway_XYZinSPCK_Rotated_21deg[[#This Row],[Z]]*100</f>
        <v>2950</v>
      </c>
    </row>
    <row r="138" spans="1:7" x14ac:dyDescent="0.2">
      <c r="A138" s="60">
        <v>2930.61</v>
      </c>
      <c r="B138" s="60">
        <v>10970.82</v>
      </c>
      <c r="C138" s="60">
        <v>29.5</v>
      </c>
      <c r="D138" s="59">
        <v>137</v>
      </c>
      <c r="E138" s="9">
        <f>轨道坐标采样_VirtualRailway_XYZinSPCK_Rotated_21deg[[#This Row],[X]]*100</f>
        <v>293061</v>
      </c>
      <c r="F138" s="9">
        <f>轨道坐标采样_VirtualRailway_XYZinSPCK_Rotated_21deg[[#This Row],[Y]]*100</f>
        <v>1097082</v>
      </c>
      <c r="G138" s="9">
        <f>轨道坐标采样_VirtualRailway_XYZinSPCK_Rotated_21deg[[#This Row],[Z]]*100</f>
        <v>2950</v>
      </c>
    </row>
    <row r="139" spans="1:7" x14ac:dyDescent="0.2">
      <c r="A139" s="60">
        <v>2944.13</v>
      </c>
      <c r="B139" s="60">
        <v>11069.9</v>
      </c>
      <c r="C139" s="60">
        <v>29.5</v>
      </c>
      <c r="D139" s="59">
        <v>138</v>
      </c>
      <c r="E139" s="9">
        <f>轨道坐标采样_VirtualRailway_XYZinSPCK_Rotated_21deg[[#This Row],[X]]*100</f>
        <v>294413</v>
      </c>
      <c r="F139" s="9">
        <f>轨道坐标采样_VirtualRailway_XYZinSPCK_Rotated_21deg[[#This Row],[Y]]*100</f>
        <v>1106990</v>
      </c>
      <c r="G139" s="9">
        <f>轨道坐标采样_VirtualRailway_XYZinSPCK_Rotated_21deg[[#This Row],[Z]]*100</f>
        <v>2950</v>
      </c>
    </row>
    <row r="140" spans="1:7" x14ac:dyDescent="0.2">
      <c r="A140" s="60">
        <v>2958.08</v>
      </c>
      <c r="B140" s="60">
        <v>11168.92</v>
      </c>
      <c r="C140" s="60">
        <v>29.5</v>
      </c>
      <c r="D140" s="59">
        <v>139</v>
      </c>
      <c r="E140" s="9">
        <f>轨道坐标采样_VirtualRailway_XYZinSPCK_Rotated_21deg[[#This Row],[X]]*100</f>
        <v>295808</v>
      </c>
      <c r="F140" s="9">
        <f>轨道坐标采样_VirtualRailway_XYZinSPCK_Rotated_21deg[[#This Row],[Y]]*100</f>
        <v>1116892</v>
      </c>
      <c r="G140" s="9">
        <f>轨道坐标采样_VirtualRailway_XYZinSPCK_Rotated_21deg[[#This Row],[Z]]*100</f>
        <v>2950</v>
      </c>
    </row>
    <row r="141" spans="1:7" x14ac:dyDescent="0.2">
      <c r="A141" s="60">
        <v>2972.54</v>
      </c>
      <c r="B141" s="60">
        <v>11267.87</v>
      </c>
      <c r="C141" s="60">
        <v>29.5</v>
      </c>
      <c r="D141" s="59">
        <v>140</v>
      </c>
      <c r="E141" s="9">
        <f>轨道坐标采样_VirtualRailway_XYZinSPCK_Rotated_21deg[[#This Row],[X]]*100</f>
        <v>297254</v>
      </c>
      <c r="F141" s="9">
        <f>轨道坐标采样_VirtualRailway_XYZinSPCK_Rotated_21deg[[#This Row],[Y]]*100</f>
        <v>1126787</v>
      </c>
      <c r="G141" s="9">
        <f>轨道坐标采样_VirtualRailway_XYZinSPCK_Rotated_21deg[[#This Row],[Z]]*100</f>
        <v>2950</v>
      </c>
    </row>
    <row r="142" spans="1:7" x14ac:dyDescent="0.2">
      <c r="A142" s="60">
        <v>2987.38</v>
      </c>
      <c r="B142" s="60">
        <v>11366.76</v>
      </c>
      <c r="C142" s="60">
        <v>29.5</v>
      </c>
      <c r="D142" s="59">
        <v>141</v>
      </c>
      <c r="E142" s="9">
        <f>轨道坐标采样_VirtualRailway_XYZinSPCK_Rotated_21deg[[#This Row],[X]]*100</f>
        <v>298738</v>
      </c>
      <c r="F142" s="9">
        <f>轨道坐标采样_VirtualRailway_XYZinSPCK_Rotated_21deg[[#This Row],[Y]]*100</f>
        <v>1136676</v>
      </c>
      <c r="G142" s="9">
        <f>轨道坐标采样_VirtualRailway_XYZinSPCK_Rotated_21deg[[#This Row],[Z]]*100</f>
        <v>2950</v>
      </c>
    </row>
    <row r="143" spans="1:7" x14ac:dyDescent="0.2">
      <c r="A143" s="60">
        <v>3002.29</v>
      </c>
      <c r="B143" s="60">
        <v>11465.65</v>
      </c>
      <c r="C143" s="60">
        <v>29.5</v>
      </c>
      <c r="D143" s="59">
        <v>142</v>
      </c>
      <c r="E143" s="9">
        <f>轨道坐标采样_VirtualRailway_XYZinSPCK_Rotated_21deg[[#This Row],[X]]*100</f>
        <v>300229</v>
      </c>
      <c r="F143" s="9">
        <f>轨道坐标采样_VirtualRailway_XYZinSPCK_Rotated_21deg[[#This Row],[Y]]*100</f>
        <v>1146565</v>
      </c>
      <c r="G143" s="9">
        <f>轨道坐标采样_VirtualRailway_XYZinSPCK_Rotated_21deg[[#This Row],[Z]]*100</f>
        <v>2950</v>
      </c>
    </row>
    <row r="144" spans="1:7" x14ac:dyDescent="0.2">
      <c r="A144" s="60">
        <v>3016.16</v>
      </c>
      <c r="B144" s="60">
        <v>11564.68</v>
      </c>
      <c r="C144" s="60">
        <v>29.5</v>
      </c>
      <c r="D144" s="59">
        <v>143</v>
      </c>
      <c r="E144" s="9">
        <f>轨道坐标采样_VirtualRailway_XYZinSPCK_Rotated_21deg[[#This Row],[X]]*100</f>
        <v>301616</v>
      </c>
      <c r="F144" s="9">
        <f>轨道坐标采样_VirtualRailway_XYZinSPCK_Rotated_21deg[[#This Row],[Y]]*100</f>
        <v>1156468</v>
      </c>
      <c r="G144" s="9">
        <f>轨道坐标采样_VirtualRailway_XYZinSPCK_Rotated_21deg[[#This Row],[Z]]*100</f>
        <v>2950</v>
      </c>
    </row>
    <row r="145" spans="1:7" x14ac:dyDescent="0.2">
      <c r="A145" s="60">
        <v>3025.39</v>
      </c>
      <c r="B145" s="60">
        <v>11664.24</v>
      </c>
      <c r="C145" s="60">
        <v>29.5</v>
      </c>
      <c r="D145" s="59">
        <v>144</v>
      </c>
      <c r="E145" s="9">
        <f>轨道坐标采样_VirtualRailway_XYZinSPCK_Rotated_21deg[[#This Row],[X]]*100</f>
        <v>302539</v>
      </c>
      <c r="F145" s="9">
        <f>轨道坐标采样_VirtualRailway_XYZinSPCK_Rotated_21deg[[#This Row],[Y]]*100</f>
        <v>1166424</v>
      </c>
      <c r="G145" s="9">
        <f>轨道坐标采样_VirtualRailway_XYZinSPCK_Rotated_21deg[[#This Row],[Z]]*100</f>
        <v>2950</v>
      </c>
    </row>
    <row r="146" spans="1:7" x14ac:dyDescent="0.2">
      <c r="A146" s="60">
        <v>3029.36</v>
      </c>
      <c r="B146" s="60">
        <v>11764.15</v>
      </c>
      <c r="C146" s="60">
        <v>29.5</v>
      </c>
      <c r="D146" s="59">
        <v>145</v>
      </c>
      <c r="E146" s="9">
        <f>轨道坐标采样_VirtualRailway_XYZinSPCK_Rotated_21deg[[#This Row],[X]]*100</f>
        <v>302936</v>
      </c>
      <c r="F146" s="9">
        <f>轨道坐标采样_VirtualRailway_XYZinSPCK_Rotated_21deg[[#This Row],[Y]]*100</f>
        <v>1176415</v>
      </c>
      <c r="G146" s="9">
        <f>轨道坐标采样_VirtualRailway_XYZinSPCK_Rotated_21deg[[#This Row],[Z]]*100</f>
        <v>2950</v>
      </c>
    </row>
    <row r="147" spans="1:7" x14ac:dyDescent="0.2">
      <c r="A147" s="60">
        <v>3028.08</v>
      </c>
      <c r="B147" s="60">
        <v>11864.13</v>
      </c>
      <c r="C147" s="60">
        <v>29.5</v>
      </c>
      <c r="D147" s="59">
        <v>146</v>
      </c>
      <c r="E147" s="9">
        <f>轨道坐标采样_VirtualRailway_XYZinSPCK_Rotated_21deg[[#This Row],[X]]*100</f>
        <v>302808</v>
      </c>
      <c r="F147" s="9">
        <f>轨道坐标采样_VirtualRailway_XYZinSPCK_Rotated_21deg[[#This Row],[Y]]*100</f>
        <v>1186413</v>
      </c>
      <c r="G147" s="9">
        <f>轨道坐标采样_VirtualRailway_XYZinSPCK_Rotated_21deg[[#This Row],[Z]]*100</f>
        <v>2950</v>
      </c>
    </row>
    <row r="148" spans="1:7" x14ac:dyDescent="0.2">
      <c r="A148" s="60">
        <v>3021.54</v>
      </c>
      <c r="B148" s="60">
        <v>11963.9</v>
      </c>
      <c r="C148" s="60">
        <v>29.5</v>
      </c>
      <c r="D148" s="59">
        <v>147</v>
      </c>
      <c r="E148" s="9">
        <f>轨道坐标采样_VirtualRailway_XYZinSPCK_Rotated_21deg[[#This Row],[X]]*100</f>
        <v>302154</v>
      </c>
      <c r="F148" s="9">
        <f>轨道坐标采样_VirtualRailway_XYZinSPCK_Rotated_21deg[[#This Row],[Y]]*100</f>
        <v>1196390</v>
      </c>
      <c r="G148" s="9">
        <f>轨道坐标采样_VirtualRailway_XYZinSPCK_Rotated_21deg[[#This Row],[Z]]*100</f>
        <v>2950</v>
      </c>
    </row>
    <row r="149" spans="1:7" x14ac:dyDescent="0.2">
      <c r="A149" s="60">
        <v>3009.75</v>
      </c>
      <c r="B149" s="60">
        <v>12063.19</v>
      </c>
      <c r="C149" s="60">
        <v>29.5</v>
      </c>
      <c r="D149" s="59">
        <v>148</v>
      </c>
      <c r="E149" s="9">
        <f>轨道坐标采样_VirtualRailway_XYZinSPCK_Rotated_21deg[[#This Row],[X]]*100</f>
        <v>300975</v>
      </c>
      <c r="F149" s="9">
        <f>轨道坐标采样_VirtualRailway_XYZinSPCK_Rotated_21deg[[#This Row],[Y]]*100</f>
        <v>1206319</v>
      </c>
      <c r="G149" s="9">
        <f>轨道坐标采样_VirtualRailway_XYZinSPCK_Rotated_21deg[[#This Row],[Z]]*100</f>
        <v>2950</v>
      </c>
    </row>
    <row r="150" spans="1:7" x14ac:dyDescent="0.2">
      <c r="A150" s="60">
        <v>2992.76</v>
      </c>
      <c r="B150" s="60">
        <v>12161.73</v>
      </c>
      <c r="C150" s="60">
        <v>29.5</v>
      </c>
      <c r="D150" s="59">
        <v>149</v>
      </c>
      <c r="E150" s="9">
        <f>轨道坐标采样_VirtualRailway_XYZinSPCK_Rotated_21deg[[#This Row],[X]]*100</f>
        <v>299276</v>
      </c>
      <c r="F150" s="9">
        <f>轨道坐标采样_VirtualRailway_XYZinSPCK_Rotated_21deg[[#This Row],[Y]]*100</f>
        <v>1216173</v>
      </c>
      <c r="G150" s="9">
        <f>轨道坐标采样_VirtualRailway_XYZinSPCK_Rotated_21deg[[#This Row],[Z]]*100</f>
        <v>2950</v>
      </c>
    </row>
    <row r="151" spans="1:7" x14ac:dyDescent="0.2">
      <c r="A151" s="60">
        <v>2970.61</v>
      </c>
      <c r="B151" s="60">
        <v>12259.23</v>
      </c>
      <c r="C151" s="60">
        <v>29.5</v>
      </c>
      <c r="D151" s="59">
        <v>150</v>
      </c>
      <c r="E151" s="9">
        <f>轨道坐标采样_VirtualRailway_XYZinSPCK_Rotated_21deg[[#This Row],[X]]*100</f>
        <v>297061</v>
      </c>
      <c r="F151" s="9">
        <f>轨道坐标采样_VirtualRailway_XYZinSPCK_Rotated_21deg[[#This Row],[Y]]*100</f>
        <v>1225923</v>
      </c>
      <c r="G151" s="9">
        <f>轨道坐标采样_VirtualRailway_XYZinSPCK_Rotated_21deg[[#This Row],[Z]]*100</f>
        <v>2950</v>
      </c>
    </row>
    <row r="152" spans="1:7" x14ac:dyDescent="0.2">
      <c r="A152" s="60">
        <v>2943.36</v>
      </c>
      <c r="B152" s="60">
        <v>12355.44</v>
      </c>
      <c r="C152" s="60">
        <v>29.5</v>
      </c>
      <c r="D152" s="59">
        <v>151</v>
      </c>
      <c r="E152" s="9">
        <f>轨道坐标采样_VirtualRailway_XYZinSPCK_Rotated_21deg[[#This Row],[X]]*100</f>
        <v>294336</v>
      </c>
      <c r="F152" s="9">
        <f>轨道坐标采样_VirtualRailway_XYZinSPCK_Rotated_21deg[[#This Row],[Y]]*100</f>
        <v>1235544</v>
      </c>
      <c r="G152" s="9">
        <f>轨道坐标采样_VirtualRailway_XYZinSPCK_Rotated_21deg[[#This Row],[Z]]*100</f>
        <v>2950</v>
      </c>
    </row>
    <row r="153" spans="1:7" x14ac:dyDescent="0.2">
      <c r="A153" s="60">
        <v>2911.09</v>
      </c>
      <c r="B153" s="60">
        <v>12450.07</v>
      </c>
      <c r="C153" s="60">
        <v>29.5</v>
      </c>
      <c r="D153" s="59">
        <v>152</v>
      </c>
      <c r="E153" s="9">
        <f>轨道坐标采样_VirtualRailway_XYZinSPCK_Rotated_21deg[[#This Row],[X]]*100</f>
        <v>291109</v>
      </c>
      <c r="F153" s="9">
        <f>轨道坐标采样_VirtualRailway_XYZinSPCK_Rotated_21deg[[#This Row],[Y]]*100</f>
        <v>1245007</v>
      </c>
      <c r="G153" s="9">
        <f>轨道坐标采样_VirtualRailway_XYZinSPCK_Rotated_21deg[[#This Row],[Z]]*100</f>
        <v>2950</v>
      </c>
    </row>
    <row r="154" spans="1:7" x14ac:dyDescent="0.2">
      <c r="A154" s="60">
        <v>2873.88</v>
      </c>
      <c r="B154" s="60">
        <v>12542.88</v>
      </c>
      <c r="C154" s="60">
        <v>29.5</v>
      </c>
      <c r="D154" s="59">
        <v>153</v>
      </c>
      <c r="E154" s="9">
        <f>轨道坐标采样_VirtualRailway_XYZinSPCK_Rotated_21deg[[#This Row],[X]]*100</f>
        <v>287388</v>
      </c>
      <c r="F154" s="9">
        <f>轨道坐标采样_VirtualRailway_XYZinSPCK_Rotated_21deg[[#This Row],[Y]]*100</f>
        <v>1254288</v>
      </c>
      <c r="G154" s="9">
        <f>轨道坐标采样_VirtualRailway_XYZinSPCK_Rotated_21deg[[#This Row],[Z]]*100</f>
        <v>2950</v>
      </c>
    </row>
    <row r="155" spans="1:7" x14ac:dyDescent="0.2">
      <c r="A155" s="60">
        <v>2831.85</v>
      </c>
      <c r="B155" s="60">
        <v>12633.6</v>
      </c>
      <c r="C155" s="60">
        <v>29.5</v>
      </c>
      <c r="D155" s="59">
        <v>154</v>
      </c>
      <c r="E155" s="9">
        <f>轨道坐标采样_VirtualRailway_XYZinSPCK_Rotated_21deg[[#This Row],[X]]*100</f>
        <v>283185</v>
      </c>
      <c r="F155" s="9">
        <f>轨道坐标采样_VirtualRailway_XYZinSPCK_Rotated_21deg[[#This Row],[Y]]*100</f>
        <v>1263360</v>
      </c>
      <c r="G155" s="9">
        <f>轨道坐标采样_VirtualRailway_XYZinSPCK_Rotated_21deg[[#This Row],[Z]]*100</f>
        <v>2950</v>
      </c>
    </row>
    <row r="156" spans="1:7" x14ac:dyDescent="0.2">
      <c r="A156" s="60">
        <v>2785.1</v>
      </c>
      <c r="B156" s="60">
        <v>12721.99</v>
      </c>
      <c r="C156" s="60">
        <v>29.5</v>
      </c>
      <c r="D156" s="59">
        <v>155</v>
      </c>
      <c r="E156" s="9">
        <f>轨道坐标采样_VirtualRailway_XYZinSPCK_Rotated_21deg[[#This Row],[X]]*100</f>
        <v>278510</v>
      </c>
      <c r="F156" s="9">
        <f>轨道坐标采样_VirtualRailway_XYZinSPCK_Rotated_21deg[[#This Row],[Y]]*100</f>
        <v>1272199</v>
      </c>
      <c r="G156" s="9">
        <f>轨道坐标采样_VirtualRailway_XYZinSPCK_Rotated_21deg[[#This Row],[Z]]*100</f>
        <v>2950</v>
      </c>
    </row>
    <row r="157" spans="1:7" x14ac:dyDescent="0.2">
      <c r="A157" s="60">
        <v>2733.76</v>
      </c>
      <c r="B157" s="60">
        <v>12807.79</v>
      </c>
      <c r="C157" s="60">
        <v>29.5</v>
      </c>
      <c r="D157" s="59">
        <v>156</v>
      </c>
      <c r="E157" s="9">
        <f>轨道坐标采样_VirtualRailway_XYZinSPCK_Rotated_21deg[[#This Row],[X]]*100</f>
        <v>273376</v>
      </c>
      <c r="F157" s="9">
        <f>轨道坐标采样_VirtualRailway_XYZinSPCK_Rotated_21deg[[#This Row],[Y]]*100</f>
        <v>1280779</v>
      </c>
      <c r="G157" s="9">
        <f>轨道坐标采样_VirtualRailway_XYZinSPCK_Rotated_21deg[[#This Row],[Z]]*100</f>
        <v>2950</v>
      </c>
    </row>
    <row r="158" spans="1:7" x14ac:dyDescent="0.2">
      <c r="A158" s="60">
        <v>2677.98</v>
      </c>
      <c r="B158" s="60">
        <v>12890.78</v>
      </c>
      <c r="C158" s="60">
        <v>29.5</v>
      </c>
      <c r="D158" s="59">
        <v>157</v>
      </c>
      <c r="E158" s="9">
        <f>轨道坐标采样_VirtualRailway_XYZinSPCK_Rotated_21deg[[#This Row],[X]]*100</f>
        <v>267798</v>
      </c>
      <c r="F158" s="9">
        <f>轨道坐标采样_VirtualRailway_XYZinSPCK_Rotated_21deg[[#This Row],[Y]]*100</f>
        <v>1289078</v>
      </c>
      <c r="G158" s="9">
        <f>轨道坐标采样_VirtualRailway_XYZinSPCK_Rotated_21deg[[#This Row],[Z]]*100</f>
        <v>2950</v>
      </c>
    </row>
    <row r="159" spans="1:7" x14ac:dyDescent="0.2">
      <c r="A159" s="60">
        <v>2617.91</v>
      </c>
      <c r="B159" s="60">
        <v>12970.71</v>
      </c>
      <c r="C159" s="60">
        <v>29.5</v>
      </c>
      <c r="D159" s="59">
        <v>158</v>
      </c>
      <c r="E159" s="9">
        <f>轨道坐标采样_VirtualRailway_XYZinSPCK_Rotated_21deg[[#This Row],[X]]*100</f>
        <v>261791</v>
      </c>
      <c r="F159" s="9">
        <f>轨道坐标采样_VirtualRailway_XYZinSPCK_Rotated_21deg[[#This Row],[Y]]*100</f>
        <v>1297071</v>
      </c>
      <c r="G159" s="9">
        <f>轨道坐标采样_VirtualRailway_XYZinSPCK_Rotated_21deg[[#This Row],[Z]]*100</f>
        <v>2950</v>
      </c>
    </row>
    <row r="160" spans="1:7" x14ac:dyDescent="0.2">
      <c r="A160" s="60">
        <v>2553.7199999999998</v>
      </c>
      <c r="B160" s="60">
        <v>13047.38</v>
      </c>
      <c r="C160" s="60">
        <v>29.5</v>
      </c>
      <c r="D160" s="59">
        <v>159</v>
      </c>
      <c r="E160" s="9">
        <f>轨道坐标采样_VirtualRailway_XYZinSPCK_Rotated_21deg[[#This Row],[X]]*100</f>
        <v>255371.99999999997</v>
      </c>
      <c r="F160" s="9">
        <f>轨道坐标采样_VirtualRailway_XYZinSPCK_Rotated_21deg[[#This Row],[Y]]*100</f>
        <v>1304738</v>
      </c>
      <c r="G160" s="9">
        <f>轨道坐标采样_VirtualRailway_XYZinSPCK_Rotated_21deg[[#This Row],[Z]]*100</f>
        <v>2950</v>
      </c>
    </row>
    <row r="161" spans="1:7" x14ac:dyDescent="0.2">
      <c r="A161" s="60">
        <v>2485.59</v>
      </c>
      <c r="B161" s="60">
        <v>13120.56</v>
      </c>
      <c r="C161" s="60">
        <v>29.5</v>
      </c>
      <c r="D161" s="59">
        <v>160</v>
      </c>
      <c r="E161" s="9">
        <f>轨道坐标采样_VirtualRailway_XYZinSPCK_Rotated_21deg[[#This Row],[X]]*100</f>
        <v>248559</v>
      </c>
      <c r="F161" s="9">
        <f>轨道坐标采样_VirtualRailway_XYZinSPCK_Rotated_21deg[[#This Row],[Y]]*100</f>
        <v>1312056</v>
      </c>
      <c r="G161" s="9">
        <f>轨道坐标采样_VirtualRailway_XYZinSPCK_Rotated_21deg[[#This Row],[Z]]*100</f>
        <v>2950</v>
      </c>
    </row>
    <row r="162" spans="1:7" x14ac:dyDescent="0.2">
      <c r="A162" s="60">
        <v>2413.6999999999998</v>
      </c>
      <c r="B162" s="60">
        <v>13190.05</v>
      </c>
      <c r="C162" s="60">
        <v>29.5</v>
      </c>
      <c r="D162" s="59">
        <v>161</v>
      </c>
      <c r="E162" s="9">
        <f>轨道坐标采样_VirtualRailway_XYZinSPCK_Rotated_21deg[[#This Row],[X]]*100</f>
        <v>241369.99999999997</v>
      </c>
      <c r="F162" s="9">
        <f>轨道坐标采样_VirtualRailway_XYZinSPCK_Rotated_21deg[[#This Row],[Y]]*100</f>
        <v>1319005</v>
      </c>
      <c r="G162" s="9">
        <f>轨道坐标采样_VirtualRailway_XYZinSPCK_Rotated_21deg[[#This Row],[Z]]*100</f>
        <v>2950</v>
      </c>
    </row>
    <row r="163" spans="1:7" x14ac:dyDescent="0.2">
      <c r="A163" s="60">
        <v>2338.25</v>
      </c>
      <c r="B163" s="60">
        <v>13255.67</v>
      </c>
      <c r="C163" s="60">
        <v>29.5</v>
      </c>
      <c r="D163" s="59">
        <v>162</v>
      </c>
      <c r="E163" s="9">
        <f>轨道坐标采样_VirtualRailway_XYZinSPCK_Rotated_21deg[[#This Row],[X]]*100</f>
        <v>233825</v>
      </c>
      <c r="F163" s="9">
        <f>轨道坐标采样_VirtualRailway_XYZinSPCK_Rotated_21deg[[#This Row],[Y]]*100</f>
        <v>1325567</v>
      </c>
      <c r="G163" s="9">
        <f>轨道坐标采样_VirtualRailway_XYZinSPCK_Rotated_21deg[[#This Row],[Z]]*100</f>
        <v>2950</v>
      </c>
    </row>
    <row r="164" spans="1:7" x14ac:dyDescent="0.2">
      <c r="A164" s="60">
        <v>2259.46</v>
      </c>
      <c r="B164" s="60">
        <v>13317.23</v>
      </c>
      <c r="C164" s="60">
        <v>29.5</v>
      </c>
      <c r="D164" s="59">
        <v>163</v>
      </c>
      <c r="E164" s="9">
        <f>轨道坐标采样_VirtualRailway_XYZinSPCK_Rotated_21deg[[#This Row],[X]]*100</f>
        <v>225946</v>
      </c>
      <c r="F164" s="9">
        <f>轨道坐标采样_VirtualRailway_XYZinSPCK_Rotated_21deg[[#This Row],[Y]]*100</f>
        <v>1331723</v>
      </c>
      <c r="G164" s="9">
        <f>轨道坐标采样_VirtualRailway_XYZinSPCK_Rotated_21deg[[#This Row],[Z]]*100</f>
        <v>2950</v>
      </c>
    </row>
    <row r="165" spans="1:7" x14ac:dyDescent="0.2">
      <c r="A165" s="60">
        <v>2177.54</v>
      </c>
      <c r="B165" s="60">
        <v>13374.55</v>
      </c>
      <c r="C165" s="60">
        <v>29.5</v>
      </c>
      <c r="D165" s="59">
        <v>164</v>
      </c>
      <c r="E165" s="9">
        <f>轨道坐标采样_VirtualRailway_XYZinSPCK_Rotated_21deg[[#This Row],[X]]*100</f>
        <v>217754</v>
      </c>
      <c r="F165" s="9">
        <f>轨道坐标采样_VirtualRailway_XYZinSPCK_Rotated_21deg[[#This Row],[Y]]*100</f>
        <v>1337455</v>
      </c>
      <c r="G165" s="9">
        <f>轨道坐标采样_VirtualRailway_XYZinSPCK_Rotated_21deg[[#This Row],[Z]]*100</f>
        <v>2950</v>
      </c>
    </row>
    <row r="166" spans="1:7" x14ac:dyDescent="0.2">
      <c r="A166" s="60">
        <v>2092.71</v>
      </c>
      <c r="B166" s="60">
        <v>13427.49</v>
      </c>
      <c r="C166" s="60">
        <v>29.5</v>
      </c>
      <c r="D166" s="59">
        <v>165</v>
      </c>
      <c r="E166" s="9">
        <f>轨道坐标采样_VirtualRailway_XYZinSPCK_Rotated_21deg[[#This Row],[X]]*100</f>
        <v>209271</v>
      </c>
      <c r="F166" s="9">
        <f>轨道坐标采样_VirtualRailway_XYZinSPCK_Rotated_21deg[[#This Row],[Y]]*100</f>
        <v>1342749</v>
      </c>
      <c r="G166" s="9">
        <f>轨道坐标采样_VirtualRailway_XYZinSPCK_Rotated_21deg[[#This Row],[Z]]*100</f>
        <v>2950</v>
      </c>
    </row>
    <row r="167" spans="1:7" x14ac:dyDescent="0.2">
      <c r="A167" s="60">
        <v>2005.22</v>
      </c>
      <c r="B167" s="60">
        <v>13475.89</v>
      </c>
      <c r="C167" s="60">
        <v>29.5</v>
      </c>
      <c r="D167" s="59">
        <v>166</v>
      </c>
      <c r="E167" s="9">
        <f>轨道坐标采样_VirtualRailway_XYZinSPCK_Rotated_21deg[[#This Row],[X]]*100</f>
        <v>200522</v>
      </c>
      <c r="F167" s="9">
        <f>轨道坐标采样_VirtualRailway_XYZinSPCK_Rotated_21deg[[#This Row],[Y]]*100</f>
        <v>1347589</v>
      </c>
      <c r="G167" s="9">
        <f>轨道坐标采样_VirtualRailway_XYZinSPCK_Rotated_21deg[[#This Row],[Z]]*100</f>
        <v>2950</v>
      </c>
    </row>
    <row r="168" spans="1:7" x14ac:dyDescent="0.2">
      <c r="A168" s="60">
        <v>1915.3</v>
      </c>
      <c r="B168" s="60">
        <v>13519.63</v>
      </c>
      <c r="C168" s="60">
        <v>29.5</v>
      </c>
      <c r="D168" s="59">
        <v>167</v>
      </c>
      <c r="E168" s="9">
        <f>轨道坐标采样_VirtualRailway_XYZinSPCK_Rotated_21deg[[#This Row],[X]]*100</f>
        <v>191530</v>
      </c>
      <c r="F168" s="9">
        <f>轨道坐标采样_VirtualRailway_XYZinSPCK_Rotated_21deg[[#This Row],[Y]]*100</f>
        <v>1351963</v>
      </c>
      <c r="G168" s="9">
        <f>轨道坐标采样_VirtualRailway_XYZinSPCK_Rotated_21deg[[#This Row],[Z]]*100</f>
        <v>2950</v>
      </c>
    </row>
    <row r="169" spans="1:7" x14ac:dyDescent="0.2">
      <c r="A169" s="60">
        <v>1823.61</v>
      </c>
      <c r="B169" s="60">
        <v>13559.52</v>
      </c>
      <c r="C169" s="60">
        <v>29.5</v>
      </c>
      <c r="D169" s="59">
        <v>168</v>
      </c>
      <c r="E169" s="9">
        <f>轨道坐标采样_VirtualRailway_XYZinSPCK_Rotated_21deg[[#This Row],[X]]*100</f>
        <v>182361</v>
      </c>
      <c r="F169" s="9">
        <f>轨道坐标采样_VirtualRailway_XYZinSPCK_Rotated_21deg[[#This Row],[Y]]*100</f>
        <v>1355952</v>
      </c>
      <c r="G169" s="9">
        <f>轨道坐标采样_VirtualRailway_XYZinSPCK_Rotated_21deg[[#This Row],[Z]]*100</f>
        <v>2950</v>
      </c>
    </row>
    <row r="170" spans="1:7" x14ac:dyDescent="0.2">
      <c r="A170" s="60">
        <v>1731.68</v>
      </c>
      <c r="B170" s="60">
        <v>13598.89</v>
      </c>
      <c r="C170" s="60">
        <v>29.5</v>
      </c>
      <c r="D170" s="59">
        <v>169</v>
      </c>
      <c r="E170" s="9">
        <f>轨道坐标采样_VirtualRailway_XYZinSPCK_Rotated_21deg[[#This Row],[X]]*100</f>
        <v>173168</v>
      </c>
      <c r="F170" s="9">
        <f>轨道坐标采样_VirtualRailway_XYZinSPCK_Rotated_21deg[[#This Row],[Y]]*100</f>
        <v>1359889</v>
      </c>
      <c r="G170" s="9">
        <f>轨道坐标采样_VirtualRailway_XYZinSPCK_Rotated_21deg[[#This Row],[Z]]*100</f>
        <v>2950</v>
      </c>
    </row>
    <row r="171" spans="1:7" x14ac:dyDescent="0.2">
      <c r="A171" s="60">
        <v>1639.75</v>
      </c>
      <c r="B171" s="60">
        <v>13638.25</v>
      </c>
      <c r="C171" s="60">
        <v>29.5</v>
      </c>
      <c r="D171" s="59">
        <v>170</v>
      </c>
      <c r="E171" s="9">
        <f>轨道坐标采样_VirtualRailway_XYZinSPCK_Rotated_21deg[[#This Row],[X]]*100</f>
        <v>163975</v>
      </c>
      <c r="F171" s="9">
        <f>轨道坐标采样_VirtualRailway_XYZinSPCK_Rotated_21deg[[#This Row],[Y]]*100</f>
        <v>1363825</v>
      </c>
      <c r="G171" s="9">
        <f>轨道坐标采样_VirtualRailway_XYZinSPCK_Rotated_21deg[[#This Row],[Z]]*100</f>
        <v>2950</v>
      </c>
    </row>
    <row r="172" spans="1:7" x14ac:dyDescent="0.2">
      <c r="A172" s="60">
        <v>1547.83</v>
      </c>
      <c r="B172" s="60">
        <v>13677.62</v>
      </c>
      <c r="C172" s="60">
        <v>29.5</v>
      </c>
      <c r="D172" s="59">
        <v>171</v>
      </c>
      <c r="E172" s="9">
        <f>轨道坐标采样_VirtualRailway_XYZinSPCK_Rotated_21deg[[#This Row],[X]]*100</f>
        <v>154783</v>
      </c>
      <c r="F172" s="9">
        <f>轨道坐标采样_VirtualRailway_XYZinSPCK_Rotated_21deg[[#This Row],[Y]]*100</f>
        <v>1367762</v>
      </c>
      <c r="G172" s="9">
        <f>轨道坐标采样_VirtualRailway_XYZinSPCK_Rotated_21deg[[#This Row],[Z]]*100</f>
        <v>2950</v>
      </c>
    </row>
    <row r="173" spans="1:7" x14ac:dyDescent="0.2">
      <c r="A173" s="60">
        <v>1455.9</v>
      </c>
      <c r="B173" s="60">
        <v>13716.98</v>
      </c>
      <c r="C173" s="60">
        <v>29.5</v>
      </c>
      <c r="D173" s="59">
        <v>172</v>
      </c>
      <c r="E173" s="9">
        <f>轨道坐标采样_VirtualRailway_XYZinSPCK_Rotated_21deg[[#This Row],[X]]*100</f>
        <v>145590</v>
      </c>
      <c r="F173" s="9">
        <f>轨道坐标采样_VirtualRailway_XYZinSPCK_Rotated_21deg[[#This Row],[Y]]*100</f>
        <v>1371698</v>
      </c>
      <c r="G173" s="9">
        <f>轨道坐标采样_VirtualRailway_XYZinSPCK_Rotated_21deg[[#This Row],[Z]]*100</f>
        <v>2950</v>
      </c>
    </row>
    <row r="174" spans="1:7" x14ac:dyDescent="0.2">
      <c r="A174" s="60">
        <v>1363.98</v>
      </c>
      <c r="B174" s="60">
        <v>13756.34</v>
      </c>
      <c r="C174" s="60">
        <v>29.5</v>
      </c>
      <c r="D174" s="59">
        <v>173</v>
      </c>
      <c r="E174" s="9">
        <f>轨道坐标采样_VirtualRailway_XYZinSPCK_Rotated_21deg[[#This Row],[X]]*100</f>
        <v>136398</v>
      </c>
      <c r="F174" s="9">
        <f>轨道坐标采样_VirtualRailway_XYZinSPCK_Rotated_21deg[[#This Row],[Y]]*100</f>
        <v>1375634</v>
      </c>
      <c r="G174" s="9">
        <f>轨道坐标采样_VirtualRailway_XYZinSPCK_Rotated_21deg[[#This Row],[Z]]*100</f>
        <v>2950</v>
      </c>
    </row>
    <row r="175" spans="1:7" x14ac:dyDescent="0.2">
      <c r="A175" s="60">
        <v>1272.05</v>
      </c>
      <c r="B175" s="60">
        <v>13795.71</v>
      </c>
      <c r="C175" s="60">
        <v>29.5</v>
      </c>
      <c r="D175" s="59">
        <v>174</v>
      </c>
      <c r="E175" s="9">
        <f>轨道坐标采样_VirtualRailway_XYZinSPCK_Rotated_21deg[[#This Row],[X]]*100</f>
        <v>127205</v>
      </c>
      <c r="F175" s="9">
        <f>轨道坐标采样_VirtualRailway_XYZinSPCK_Rotated_21deg[[#This Row],[Y]]*100</f>
        <v>1379571</v>
      </c>
      <c r="G175" s="9">
        <f>轨道坐标采样_VirtualRailway_XYZinSPCK_Rotated_21deg[[#This Row],[Z]]*100</f>
        <v>2950</v>
      </c>
    </row>
    <row r="176" spans="1:7" x14ac:dyDescent="0.2">
      <c r="A176" s="60">
        <v>1180.1199999999999</v>
      </c>
      <c r="B176" s="60">
        <v>13835.07</v>
      </c>
      <c r="C176" s="60">
        <v>29.5</v>
      </c>
      <c r="D176" s="59">
        <v>175</v>
      </c>
      <c r="E176" s="9">
        <f>轨道坐标采样_VirtualRailway_XYZinSPCK_Rotated_21deg[[#This Row],[X]]*100</f>
        <v>118011.99999999999</v>
      </c>
      <c r="F176" s="9">
        <f>轨道坐标采样_VirtualRailway_XYZinSPCK_Rotated_21deg[[#This Row],[Y]]*100</f>
        <v>1383507</v>
      </c>
      <c r="G176" s="9">
        <f>轨道坐标采样_VirtualRailway_XYZinSPCK_Rotated_21deg[[#This Row],[Z]]*100</f>
        <v>2950</v>
      </c>
    </row>
    <row r="177" spans="1:7" x14ac:dyDescent="0.2">
      <c r="A177" s="60">
        <v>1088.2</v>
      </c>
      <c r="B177" s="60">
        <v>13874.44</v>
      </c>
      <c r="C177" s="60">
        <v>29.5</v>
      </c>
      <c r="D177" s="59">
        <v>176</v>
      </c>
      <c r="E177" s="9">
        <f>轨道坐标采样_VirtualRailway_XYZinSPCK_Rotated_21deg[[#This Row],[X]]*100</f>
        <v>108820</v>
      </c>
      <c r="F177" s="9">
        <f>轨道坐标采样_VirtualRailway_XYZinSPCK_Rotated_21deg[[#This Row],[Y]]*100</f>
        <v>1387444</v>
      </c>
      <c r="G177" s="9">
        <f>轨道坐标采样_VirtualRailway_XYZinSPCK_Rotated_21deg[[#This Row],[Z]]*100</f>
        <v>2950</v>
      </c>
    </row>
    <row r="178" spans="1:7" x14ac:dyDescent="0.2">
      <c r="A178" s="60">
        <v>996.27</v>
      </c>
      <c r="B178" s="60">
        <v>13913.8</v>
      </c>
      <c r="C178" s="60">
        <v>29.5</v>
      </c>
      <c r="D178" s="59">
        <v>177</v>
      </c>
      <c r="E178" s="9">
        <f>轨道坐标采样_VirtualRailway_XYZinSPCK_Rotated_21deg[[#This Row],[X]]*100</f>
        <v>99627</v>
      </c>
      <c r="F178" s="9">
        <f>轨道坐标采样_VirtualRailway_XYZinSPCK_Rotated_21deg[[#This Row],[Y]]*100</f>
        <v>1391380</v>
      </c>
      <c r="G178" s="9">
        <f>轨道坐标采样_VirtualRailway_XYZinSPCK_Rotated_21deg[[#This Row],[Z]]*100</f>
        <v>2950</v>
      </c>
    </row>
    <row r="179" spans="1:7" x14ac:dyDescent="0.2">
      <c r="A179" s="60">
        <v>904.34</v>
      </c>
      <c r="B179" s="60">
        <v>13953.17</v>
      </c>
      <c r="C179" s="60">
        <v>29.5</v>
      </c>
      <c r="D179" s="59">
        <v>178</v>
      </c>
      <c r="E179" s="9">
        <f>轨道坐标采样_VirtualRailway_XYZinSPCK_Rotated_21deg[[#This Row],[X]]*100</f>
        <v>90434</v>
      </c>
      <c r="F179" s="9">
        <f>轨道坐标采样_VirtualRailway_XYZinSPCK_Rotated_21deg[[#This Row],[Y]]*100</f>
        <v>1395317</v>
      </c>
      <c r="G179" s="9">
        <f>轨道坐标采样_VirtualRailway_XYZinSPCK_Rotated_21deg[[#This Row],[Z]]*100</f>
        <v>2950</v>
      </c>
    </row>
    <row r="180" spans="1:7" x14ac:dyDescent="0.2">
      <c r="A180" s="60">
        <v>812.42</v>
      </c>
      <c r="B180" s="60">
        <v>13992.53</v>
      </c>
      <c r="C180" s="60">
        <v>29.5</v>
      </c>
      <c r="D180" s="59">
        <v>179</v>
      </c>
      <c r="E180" s="9">
        <f>轨道坐标采样_VirtualRailway_XYZinSPCK_Rotated_21deg[[#This Row],[X]]*100</f>
        <v>81242</v>
      </c>
      <c r="F180" s="9">
        <f>轨道坐标采样_VirtualRailway_XYZinSPCK_Rotated_21deg[[#This Row],[Y]]*100</f>
        <v>1399253</v>
      </c>
      <c r="G180" s="9">
        <f>轨道坐标采样_VirtualRailway_XYZinSPCK_Rotated_21deg[[#This Row],[Z]]*100</f>
        <v>2950</v>
      </c>
    </row>
    <row r="181" spans="1:7" x14ac:dyDescent="0.2">
      <c r="A181" s="60">
        <v>720.49</v>
      </c>
      <c r="B181" s="60">
        <v>14031.89</v>
      </c>
      <c r="C181" s="60">
        <v>29.5</v>
      </c>
      <c r="D181" s="59">
        <v>180</v>
      </c>
      <c r="E181" s="9">
        <f>轨道坐标采样_VirtualRailway_XYZinSPCK_Rotated_21deg[[#This Row],[X]]*100</f>
        <v>72049</v>
      </c>
      <c r="F181" s="9">
        <f>轨道坐标采样_VirtualRailway_XYZinSPCK_Rotated_21deg[[#This Row],[Y]]*100</f>
        <v>1403189</v>
      </c>
      <c r="G181" s="9">
        <f>轨道坐标采样_VirtualRailway_XYZinSPCK_Rotated_21deg[[#This Row],[Z]]*100</f>
        <v>2950</v>
      </c>
    </row>
    <row r="182" spans="1:7" x14ac:dyDescent="0.2">
      <c r="A182" s="60">
        <v>628.55999999999995</v>
      </c>
      <c r="B182" s="60">
        <v>14071.26</v>
      </c>
      <c r="C182" s="60">
        <v>29.5</v>
      </c>
      <c r="D182" s="59">
        <v>181</v>
      </c>
      <c r="E182" s="9">
        <f>轨道坐标采样_VirtualRailway_XYZinSPCK_Rotated_21deg[[#This Row],[X]]*100</f>
        <v>62855.999999999993</v>
      </c>
      <c r="F182" s="9">
        <f>轨道坐标采样_VirtualRailway_XYZinSPCK_Rotated_21deg[[#This Row],[Y]]*100</f>
        <v>1407126</v>
      </c>
      <c r="G182" s="9">
        <f>轨道坐标采样_VirtualRailway_XYZinSPCK_Rotated_21deg[[#This Row],[Z]]*100</f>
        <v>2950</v>
      </c>
    </row>
    <row r="183" spans="1:7" x14ac:dyDescent="0.2">
      <c r="A183" s="60">
        <v>536.64</v>
      </c>
      <c r="B183" s="60">
        <v>14110.62</v>
      </c>
      <c r="C183" s="60">
        <v>29.5</v>
      </c>
      <c r="D183" s="59">
        <v>182</v>
      </c>
      <c r="E183" s="9">
        <f>轨道坐标采样_VirtualRailway_XYZinSPCK_Rotated_21deg[[#This Row],[X]]*100</f>
        <v>53664</v>
      </c>
      <c r="F183" s="9">
        <f>轨道坐标采样_VirtualRailway_XYZinSPCK_Rotated_21deg[[#This Row],[Y]]*100</f>
        <v>1411062</v>
      </c>
      <c r="G183" s="9">
        <f>轨道坐标采样_VirtualRailway_XYZinSPCK_Rotated_21deg[[#This Row],[Z]]*100</f>
        <v>2950</v>
      </c>
    </row>
    <row r="184" spans="1:7" x14ac:dyDescent="0.2">
      <c r="A184" s="60">
        <v>444.71</v>
      </c>
      <c r="B184" s="60">
        <v>14149.99</v>
      </c>
      <c r="C184" s="60">
        <v>29.5</v>
      </c>
      <c r="D184" s="59">
        <v>183</v>
      </c>
      <c r="E184" s="9">
        <f>轨道坐标采样_VirtualRailway_XYZinSPCK_Rotated_21deg[[#This Row],[X]]*100</f>
        <v>44471</v>
      </c>
      <c r="F184" s="9">
        <f>轨道坐标采样_VirtualRailway_XYZinSPCK_Rotated_21deg[[#This Row],[Y]]*100</f>
        <v>1414999</v>
      </c>
      <c r="G184" s="9">
        <f>轨道坐标采样_VirtualRailway_XYZinSPCK_Rotated_21deg[[#This Row],[Z]]*100</f>
        <v>2950</v>
      </c>
    </row>
    <row r="185" spans="1:7" x14ac:dyDescent="0.2">
      <c r="A185" s="60">
        <v>352.79</v>
      </c>
      <c r="B185" s="60">
        <v>14189.35</v>
      </c>
      <c r="C185" s="60">
        <v>29.5</v>
      </c>
      <c r="D185" s="59">
        <v>184</v>
      </c>
      <c r="E185" s="9">
        <f>轨道坐标采样_VirtualRailway_XYZinSPCK_Rotated_21deg[[#This Row],[X]]*100</f>
        <v>35279</v>
      </c>
      <c r="F185" s="9">
        <f>轨道坐标采样_VirtualRailway_XYZinSPCK_Rotated_21deg[[#This Row],[Y]]*100</f>
        <v>1418935</v>
      </c>
      <c r="G185" s="9">
        <f>轨道坐标采样_VirtualRailway_XYZinSPCK_Rotated_21deg[[#This Row],[Z]]*100</f>
        <v>2950</v>
      </c>
    </row>
    <row r="186" spans="1:7" x14ac:dyDescent="0.2">
      <c r="A186" s="60">
        <v>260.86</v>
      </c>
      <c r="B186" s="60">
        <v>14228.71</v>
      </c>
      <c r="C186" s="60">
        <v>29.5</v>
      </c>
      <c r="D186" s="59">
        <v>185</v>
      </c>
      <c r="E186" s="9">
        <f>轨道坐标采样_VirtualRailway_XYZinSPCK_Rotated_21deg[[#This Row],[X]]*100</f>
        <v>26086</v>
      </c>
      <c r="F186" s="9">
        <f>轨道坐标采样_VirtualRailway_XYZinSPCK_Rotated_21deg[[#This Row],[Y]]*100</f>
        <v>1422871</v>
      </c>
      <c r="G186" s="9">
        <f>轨道坐标采样_VirtualRailway_XYZinSPCK_Rotated_21deg[[#This Row],[Z]]*100</f>
        <v>2950</v>
      </c>
    </row>
    <row r="187" spans="1:7" x14ac:dyDescent="0.2">
      <c r="A187" s="60">
        <v>168.93</v>
      </c>
      <c r="B187" s="60">
        <v>14268.08</v>
      </c>
      <c r="C187" s="60">
        <v>29.5</v>
      </c>
      <c r="D187" s="59">
        <v>186</v>
      </c>
      <c r="E187" s="9">
        <f>轨道坐标采样_VirtualRailway_XYZinSPCK_Rotated_21deg[[#This Row],[X]]*100</f>
        <v>16893</v>
      </c>
      <c r="F187" s="9">
        <f>轨道坐标采样_VirtualRailway_XYZinSPCK_Rotated_21deg[[#This Row],[Y]]*100</f>
        <v>1426808</v>
      </c>
      <c r="G187" s="9">
        <f>轨道坐标采样_VirtualRailway_XYZinSPCK_Rotated_21deg[[#This Row],[Z]]*100</f>
        <v>2950</v>
      </c>
    </row>
    <row r="188" spans="1:7" x14ac:dyDescent="0.2">
      <c r="A188" s="60">
        <v>77.010000000000005</v>
      </c>
      <c r="B188" s="60">
        <v>14307.44</v>
      </c>
      <c r="C188" s="60">
        <v>29.5</v>
      </c>
      <c r="D188" s="59">
        <v>187</v>
      </c>
      <c r="E188" s="9">
        <f>轨道坐标采样_VirtualRailway_XYZinSPCK_Rotated_21deg[[#This Row],[X]]*100</f>
        <v>7701.0000000000009</v>
      </c>
      <c r="F188" s="9">
        <f>轨道坐标采样_VirtualRailway_XYZinSPCK_Rotated_21deg[[#This Row],[Y]]*100</f>
        <v>1430744</v>
      </c>
      <c r="G188" s="9">
        <f>轨道坐标采样_VirtualRailway_XYZinSPCK_Rotated_21deg[[#This Row],[Z]]*100</f>
        <v>2950</v>
      </c>
    </row>
    <row r="189" spans="1:7" x14ac:dyDescent="0.2">
      <c r="A189" s="60">
        <v>-14.92</v>
      </c>
      <c r="B189" s="60">
        <v>14346.81</v>
      </c>
      <c r="C189" s="60">
        <v>29.5</v>
      </c>
      <c r="D189" s="59">
        <v>188</v>
      </c>
      <c r="E189" s="9">
        <f>轨道坐标采样_VirtualRailway_XYZinSPCK_Rotated_21deg[[#This Row],[X]]*100</f>
        <v>-1492</v>
      </c>
      <c r="F189" s="9">
        <f>轨道坐标采样_VirtualRailway_XYZinSPCK_Rotated_21deg[[#This Row],[Y]]*100</f>
        <v>1434681</v>
      </c>
      <c r="G189" s="9">
        <f>轨道坐标采样_VirtualRailway_XYZinSPCK_Rotated_21deg[[#This Row],[Z]]*100</f>
        <v>2950</v>
      </c>
    </row>
    <row r="190" spans="1:7" x14ac:dyDescent="0.2">
      <c r="A190" s="60">
        <v>-107.07</v>
      </c>
      <c r="B190" s="60">
        <v>14385.65</v>
      </c>
      <c r="C190" s="60">
        <v>29.5</v>
      </c>
      <c r="D190" s="59">
        <v>189</v>
      </c>
      <c r="E190" s="9">
        <f>轨道坐标采样_VirtualRailway_XYZinSPCK_Rotated_21deg[[#This Row],[X]]*100</f>
        <v>-10707</v>
      </c>
      <c r="F190" s="9">
        <f>轨道坐标采样_VirtualRailway_XYZinSPCK_Rotated_21deg[[#This Row],[Y]]*100</f>
        <v>1438565</v>
      </c>
      <c r="G190" s="9">
        <f>轨道坐标采样_VirtualRailway_XYZinSPCK_Rotated_21deg[[#This Row],[Z]]*100</f>
        <v>2950</v>
      </c>
    </row>
    <row r="191" spans="1:7" x14ac:dyDescent="0.2">
      <c r="A191" s="60">
        <v>-200.17</v>
      </c>
      <c r="B191" s="60">
        <v>14422.14</v>
      </c>
      <c r="C191" s="60">
        <v>29.5</v>
      </c>
      <c r="D191" s="59">
        <v>190</v>
      </c>
      <c r="E191" s="9">
        <f>轨道坐标采样_VirtualRailway_XYZinSPCK_Rotated_21deg[[#This Row],[X]]*100</f>
        <v>-20017</v>
      </c>
      <c r="F191" s="9">
        <f>轨道坐标采样_VirtualRailway_XYZinSPCK_Rotated_21deg[[#This Row],[Y]]*100</f>
        <v>1442214</v>
      </c>
      <c r="G191" s="9">
        <f>轨道坐标采样_VirtualRailway_XYZinSPCK_Rotated_21deg[[#This Row],[Z]]*100</f>
        <v>2950</v>
      </c>
    </row>
    <row r="192" spans="1:7" x14ac:dyDescent="0.2">
      <c r="A192" s="60">
        <v>-294.27</v>
      </c>
      <c r="B192" s="60">
        <v>14455.96</v>
      </c>
      <c r="C192" s="60">
        <v>29.5</v>
      </c>
      <c r="D192" s="59">
        <v>191</v>
      </c>
      <c r="E192" s="9">
        <f>轨道坐标采样_VirtualRailway_XYZinSPCK_Rotated_21deg[[#This Row],[X]]*100</f>
        <v>-29427</v>
      </c>
      <c r="F192" s="9">
        <f>轨道坐标采样_VirtualRailway_XYZinSPCK_Rotated_21deg[[#This Row],[Y]]*100</f>
        <v>1445596</v>
      </c>
      <c r="G192" s="9">
        <f>轨道坐标采样_VirtualRailway_XYZinSPCK_Rotated_21deg[[#This Row],[Z]]*100</f>
        <v>2950</v>
      </c>
    </row>
    <row r="193" spans="1:7" x14ac:dyDescent="0.2">
      <c r="A193" s="60">
        <v>-389.3</v>
      </c>
      <c r="B193" s="60">
        <v>14487.08</v>
      </c>
      <c r="C193" s="60">
        <v>29.5</v>
      </c>
      <c r="D193" s="59">
        <v>192</v>
      </c>
      <c r="E193" s="9">
        <f>轨道坐标采样_VirtualRailway_XYZinSPCK_Rotated_21deg[[#This Row],[X]]*100</f>
        <v>-38930</v>
      </c>
      <c r="F193" s="9">
        <f>轨道坐标采样_VirtualRailway_XYZinSPCK_Rotated_21deg[[#This Row],[Y]]*100</f>
        <v>1448708</v>
      </c>
      <c r="G193" s="9">
        <f>轨道坐标采样_VirtualRailway_XYZinSPCK_Rotated_21deg[[#This Row],[Z]]*100</f>
        <v>2950</v>
      </c>
    </row>
    <row r="194" spans="1:7" x14ac:dyDescent="0.2">
      <c r="A194" s="60">
        <v>-485.19</v>
      </c>
      <c r="B194" s="60">
        <v>14515.46</v>
      </c>
      <c r="C194" s="60">
        <v>29.5</v>
      </c>
      <c r="D194" s="59">
        <v>193</v>
      </c>
      <c r="E194" s="9">
        <f>轨道坐标采样_VirtualRailway_XYZinSPCK_Rotated_21deg[[#This Row],[X]]*100</f>
        <v>-48519</v>
      </c>
      <c r="F194" s="9">
        <f>轨道坐标采样_VirtualRailway_XYZinSPCK_Rotated_21deg[[#This Row],[Y]]*100</f>
        <v>1451546</v>
      </c>
      <c r="G194" s="9">
        <f>轨道坐标采样_VirtualRailway_XYZinSPCK_Rotated_21deg[[#This Row],[Z]]*100</f>
        <v>2950</v>
      </c>
    </row>
    <row r="195" spans="1:7" x14ac:dyDescent="0.2">
      <c r="A195" s="60">
        <v>-581.84</v>
      </c>
      <c r="B195" s="60">
        <v>14541.1</v>
      </c>
      <c r="C195" s="60">
        <v>29.5</v>
      </c>
      <c r="D195" s="59">
        <v>194</v>
      </c>
      <c r="E195" s="9">
        <f>轨道坐标采样_VirtualRailway_XYZinSPCK_Rotated_21deg[[#This Row],[X]]*100</f>
        <v>-58184</v>
      </c>
      <c r="F195" s="9">
        <f>轨道坐标采样_VirtualRailway_XYZinSPCK_Rotated_21deg[[#This Row],[Y]]*100</f>
        <v>1454110</v>
      </c>
      <c r="G195" s="9">
        <f>轨道坐标采样_VirtualRailway_XYZinSPCK_Rotated_21deg[[#This Row],[Z]]*100</f>
        <v>2950</v>
      </c>
    </row>
    <row r="196" spans="1:7" x14ac:dyDescent="0.2">
      <c r="A196" s="60">
        <v>-679.19</v>
      </c>
      <c r="B196" s="60">
        <v>14563.96</v>
      </c>
      <c r="C196" s="60">
        <v>29.5</v>
      </c>
      <c r="D196" s="59">
        <v>195</v>
      </c>
      <c r="E196" s="9">
        <f>轨道坐标采样_VirtualRailway_XYZinSPCK_Rotated_21deg[[#This Row],[X]]*100</f>
        <v>-67919</v>
      </c>
      <c r="F196" s="9">
        <f>轨道坐标采样_VirtualRailway_XYZinSPCK_Rotated_21deg[[#This Row],[Y]]*100</f>
        <v>1456396</v>
      </c>
      <c r="G196" s="9">
        <f>轨道坐标采样_VirtualRailway_XYZinSPCK_Rotated_21deg[[#This Row],[Z]]*100</f>
        <v>2950</v>
      </c>
    </row>
    <row r="197" spans="1:7" x14ac:dyDescent="0.2">
      <c r="A197" s="60">
        <v>-777.15</v>
      </c>
      <c r="B197" s="60">
        <v>14584.04</v>
      </c>
      <c r="C197" s="60">
        <v>29.5</v>
      </c>
      <c r="D197" s="59">
        <v>196</v>
      </c>
      <c r="E197" s="9">
        <f>轨道坐标采样_VirtualRailway_XYZinSPCK_Rotated_21deg[[#This Row],[X]]*100</f>
        <v>-77715</v>
      </c>
      <c r="F197" s="9">
        <f>轨道坐标采样_VirtualRailway_XYZinSPCK_Rotated_21deg[[#This Row],[Y]]*100</f>
        <v>1458404</v>
      </c>
      <c r="G197" s="9">
        <f>轨道坐标采样_VirtualRailway_XYZinSPCK_Rotated_21deg[[#This Row],[Z]]*100</f>
        <v>2950</v>
      </c>
    </row>
    <row r="198" spans="1:7" x14ac:dyDescent="0.2">
      <c r="A198" s="60">
        <v>-875.64</v>
      </c>
      <c r="B198" s="60">
        <v>14601.31</v>
      </c>
      <c r="C198" s="60">
        <v>29.5</v>
      </c>
      <c r="D198" s="59">
        <v>197</v>
      </c>
      <c r="E198" s="9">
        <f>轨道坐标采样_VirtualRailway_XYZinSPCK_Rotated_21deg[[#This Row],[X]]*100</f>
        <v>-87564</v>
      </c>
      <c r="F198" s="9">
        <f>轨道坐标采样_VirtualRailway_XYZinSPCK_Rotated_21deg[[#This Row],[Y]]*100</f>
        <v>1460131</v>
      </c>
      <c r="G198" s="9">
        <f>轨道坐标采样_VirtualRailway_XYZinSPCK_Rotated_21deg[[#This Row],[Z]]*100</f>
        <v>2950</v>
      </c>
    </row>
    <row r="199" spans="1:7" x14ac:dyDescent="0.2">
      <c r="A199" s="60">
        <v>-974.51</v>
      </c>
      <c r="B199" s="60">
        <v>14616.31</v>
      </c>
      <c r="C199" s="60">
        <v>29.5</v>
      </c>
      <c r="D199" s="59">
        <v>198</v>
      </c>
      <c r="E199" s="9">
        <f>轨道坐标采样_VirtualRailway_XYZinSPCK_Rotated_21deg[[#This Row],[X]]*100</f>
        <v>-97451</v>
      </c>
      <c r="F199" s="9">
        <f>轨道坐标采样_VirtualRailway_XYZinSPCK_Rotated_21deg[[#This Row],[Y]]*100</f>
        <v>1461631</v>
      </c>
      <c r="G199" s="9">
        <f>轨道坐标采样_VirtualRailway_XYZinSPCK_Rotated_21deg[[#This Row],[Z]]*100</f>
        <v>2950</v>
      </c>
    </row>
    <row r="200" spans="1:7" x14ac:dyDescent="0.2">
      <c r="A200" s="60">
        <v>-1073.43</v>
      </c>
      <c r="B200" s="60">
        <v>14631</v>
      </c>
      <c r="C200" s="60">
        <v>29.5</v>
      </c>
      <c r="D200" s="59">
        <v>199</v>
      </c>
      <c r="E200" s="9">
        <f>轨道坐标采样_VirtualRailway_XYZinSPCK_Rotated_21deg[[#This Row],[X]]*100</f>
        <v>-107343</v>
      </c>
      <c r="F200" s="9">
        <f>轨道坐标采样_VirtualRailway_XYZinSPCK_Rotated_21deg[[#This Row],[Y]]*100</f>
        <v>1463100</v>
      </c>
      <c r="G200" s="9">
        <f>轨道坐标采样_VirtualRailway_XYZinSPCK_Rotated_21deg[[#This Row],[Z]]*100</f>
        <v>2950</v>
      </c>
    </row>
    <row r="201" spans="1:7" x14ac:dyDescent="0.2">
      <c r="A201" s="60">
        <v>-1172.3399999999999</v>
      </c>
      <c r="B201" s="60">
        <v>14645.69</v>
      </c>
      <c r="C201" s="60">
        <v>29.5</v>
      </c>
      <c r="D201" s="59">
        <v>200</v>
      </c>
      <c r="E201" s="9">
        <f>轨道坐标采样_VirtualRailway_XYZinSPCK_Rotated_21deg[[#This Row],[X]]*100</f>
        <v>-117233.99999999999</v>
      </c>
      <c r="F201" s="9">
        <f>轨道坐标采样_VirtualRailway_XYZinSPCK_Rotated_21deg[[#This Row],[Y]]*100</f>
        <v>1464569</v>
      </c>
      <c r="G201" s="9">
        <f>轨道坐标采样_VirtualRailway_XYZinSPCK_Rotated_21deg[[#This Row],[Z]]*100</f>
        <v>2950</v>
      </c>
    </row>
    <row r="202" spans="1:7" x14ac:dyDescent="0.2">
      <c r="A202" s="60">
        <v>-1271.25</v>
      </c>
      <c r="B202" s="60">
        <v>14660.44</v>
      </c>
      <c r="C202" s="60">
        <v>29.5</v>
      </c>
      <c r="D202" s="59">
        <v>201</v>
      </c>
      <c r="E202" s="9">
        <f>轨道坐标采样_VirtualRailway_XYZinSPCK_Rotated_21deg[[#This Row],[X]]*100</f>
        <v>-127125</v>
      </c>
      <c r="F202" s="9">
        <f>轨道坐标采样_VirtualRailway_XYZinSPCK_Rotated_21deg[[#This Row],[Y]]*100</f>
        <v>1466044</v>
      </c>
      <c r="G202" s="9">
        <f>轨道坐标采样_VirtualRailway_XYZinSPCK_Rotated_21deg[[#This Row],[Z]]*100</f>
        <v>2950</v>
      </c>
    </row>
    <row r="203" spans="1:7" x14ac:dyDescent="0.2">
      <c r="A203" s="60">
        <v>-1369.99</v>
      </c>
      <c r="B203" s="60">
        <v>14676.26</v>
      </c>
      <c r="C203" s="60">
        <v>29.5</v>
      </c>
      <c r="D203" s="59">
        <v>202</v>
      </c>
      <c r="E203" s="9">
        <f>轨道坐标采样_VirtualRailway_XYZinSPCK_Rotated_21deg[[#This Row],[X]]*100</f>
        <v>-136999</v>
      </c>
      <c r="F203" s="9">
        <f>轨道坐标采样_VirtualRailway_XYZinSPCK_Rotated_21deg[[#This Row],[Y]]*100</f>
        <v>1467626</v>
      </c>
      <c r="G203" s="9">
        <f>轨道坐标采样_VirtualRailway_XYZinSPCK_Rotated_21deg[[#This Row],[Z]]*100</f>
        <v>2950</v>
      </c>
    </row>
    <row r="204" spans="1:7" x14ac:dyDescent="0.2">
      <c r="A204" s="60">
        <v>-1468.48</v>
      </c>
      <c r="B204" s="60">
        <v>14693.58</v>
      </c>
      <c r="C204" s="60">
        <v>29.5</v>
      </c>
      <c r="D204" s="59">
        <v>203</v>
      </c>
      <c r="E204" s="9">
        <f>轨道坐标采样_VirtualRailway_XYZinSPCK_Rotated_21deg[[#This Row],[X]]*100</f>
        <v>-146848</v>
      </c>
      <c r="F204" s="9">
        <f>轨道坐标采样_VirtualRailway_XYZinSPCK_Rotated_21deg[[#This Row],[Y]]*100</f>
        <v>1469358</v>
      </c>
      <c r="G204" s="9">
        <f>轨道坐标采样_VirtualRailway_XYZinSPCK_Rotated_21deg[[#This Row],[Z]]*100</f>
        <v>2950</v>
      </c>
    </row>
    <row r="205" spans="1:7" x14ac:dyDescent="0.2">
      <c r="A205" s="60">
        <v>-1566.91</v>
      </c>
      <c r="B205" s="60">
        <v>14711.23</v>
      </c>
      <c r="C205" s="60">
        <v>29.5</v>
      </c>
      <c r="D205" s="59">
        <v>204</v>
      </c>
      <c r="E205" s="9">
        <f>轨道坐标采样_VirtualRailway_XYZinSPCK_Rotated_21deg[[#This Row],[X]]*100</f>
        <v>-156691</v>
      </c>
      <c r="F205" s="9">
        <f>轨道坐标采样_VirtualRailway_XYZinSPCK_Rotated_21deg[[#This Row],[Y]]*100</f>
        <v>1471123</v>
      </c>
      <c r="G205" s="9">
        <f>轨道坐标采样_VirtualRailway_XYZinSPCK_Rotated_21deg[[#This Row],[Z]]*100</f>
        <v>2950</v>
      </c>
    </row>
    <row r="206" spans="1:7" x14ac:dyDescent="0.2">
      <c r="A206" s="60">
        <v>-1665.34</v>
      </c>
      <c r="B206" s="60">
        <v>14728.88</v>
      </c>
      <c r="C206" s="60">
        <v>29.5</v>
      </c>
      <c r="D206" s="59">
        <v>205</v>
      </c>
      <c r="E206" s="9">
        <f>轨道坐标采样_VirtualRailway_XYZinSPCK_Rotated_21deg[[#This Row],[X]]*100</f>
        <v>-166534</v>
      </c>
      <c r="F206" s="9">
        <f>轨道坐标采样_VirtualRailway_XYZinSPCK_Rotated_21deg[[#This Row],[Y]]*100</f>
        <v>1472888</v>
      </c>
      <c r="G206" s="9">
        <f>轨道坐标采样_VirtualRailway_XYZinSPCK_Rotated_21deg[[#This Row],[Z]]*100</f>
        <v>2950</v>
      </c>
    </row>
    <row r="207" spans="1:7" x14ac:dyDescent="0.2">
      <c r="A207" s="60">
        <v>-1763.76</v>
      </c>
      <c r="B207" s="60">
        <v>14746.53</v>
      </c>
      <c r="C207" s="60">
        <v>29.5</v>
      </c>
      <c r="D207" s="59">
        <v>206</v>
      </c>
      <c r="E207" s="9">
        <f>轨道坐标采样_VirtualRailway_XYZinSPCK_Rotated_21deg[[#This Row],[X]]*100</f>
        <v>-176376</v>
      </c>
      <c r="F207" s="9">
        <f>轨道坐标采样_VirtualRailway_XYZinSPCK_Rotated_21deg[[#This Row],[Y]]*100</f>
        <v>1474653</v>
      </c>
      <c r="G207" s="9">
        <f>轨道坐标采样_VirtualRailway_XYZinSPCK_Rotated_21deg[[#This Row],[Z]]*100</f>
        <v>2950</v>
      </c>
    </row>
    <row r="208" spans="1:7" x14ac:dyDescent="0.2">
      <c r="A208" s="60">
        <v>-1862.19</v>
      </c>
      <c r="B208" s="60">
        <v>14764.18</v>
      </c>
      <c r="C208" s="60">
        <v>29.5</v>
      </c>
      <c r="D208" s="59">
        <v>207</v>
      </c>
      <c r="E208" s="9">
        <f>轨道坐标采样_VirtualRailway_XYZinSPCK_Rotated_21deg[[#This Row],[X]]*100</f>
        <v>-186219</v>
      </c>
      <c r="F208" s="9">
        <f>轨道坐标采样_VirtualRailway_XYZinSPCK_Rotated_21deg[[#This Row],[Y]]*100</f>
        <v>1476418</v>
      </c>
      <c r="G208" s="9">
        <f>轨道坐标采样_VirtualRailway_XYZinSPCK_Rotated_21deg[[#This Row],[Z]]*100</f>
        <v>2950</v>
      </c>
    </row>
    <row r="209" spans="1:7" x14ac:dyDescent="0.2">
      <c r="A209" s="60">
        <v>-1960.62</v>
      </c>
      <c r="B209" s="60">
        <v>14781.83</v>
      </c>
      <c r="C209" s="60">
        <v>29.5</v>
      </c>
      <c r="D209" s="59">
        <v>208</v>
      </c>
      <c r="E209" s="9">
        <f>轨道坐标采样_VirtualRailway_XYZinSPCK_Rotated_21deg[[#This Row],[X]]*100</f>
        <v>-196062</v>
      </c>
      <c r="F209" s="9">
        <f>轨道坐标采样_VirtualRailway_XYZinSPCK_Rotated_21deg[[#This Row],[Y]]*100</f>
        <v>1478183</v>
      </c>
      <c r="G209" s="9">
        <f>轨道坐标采样_VirtualRailway_XYZinSPCK_Rotated_21deg[[#This Row],[Z]]*100</f>
        <v>2950</v>
      </c>
    </row>
    <row r="210" spans="1:7" x14ac:dyDescent="0.2">
      <c r="A210" s="60">
        <v>-2059.0500000000002</v>
      </c>
      <c r="B210" s="60">
        <v>14799.49</v>
      </c>
      <c r="C210" s="60">
        <v>29.5</v>
      </c>
      <c r="D210" s="59">
        <v>209</v>
      </c>
      <c r="E210" s="9">
        <f>轨道坐标采样_VirtualRailway_XYZinSPCK_Rotated_21deg[[#This Row],[X]]*100</f>
        <v>-205905.00000000003</v>
      </c>
      <c r="F210" s="9">
        <f>轨道坐标采样_VirtualRailway_XYZinSPCK_Rotated_21deg[[#This Row],[Y]]*100</f>
        <v>1479949</v>
      </c>
      <c r="G210" s="9">
        <f>轨道坐标采样_VirtualRailway_XYZinSPCK_Rotated_21deg[[#This Row],[Z]]*100</f>
        <v>2950</v>
      </c>
    </row>
    <row r="211" spans="1:7" x14ac:dyDescent="0.2">
      <c r="A211" s="60">
        <v>-2157.48</v>
      </c>
      <c r="B211" s="60">
        <v>14817.14</v>
      </c>
      <c r="C211" s="60">
        <v>29.5</v>
      </c>
      <c r="D211" s="59">
        <v>210</v>
      </c>
      <c r="E211" s="9">
        <f>轨道坐标采样_VirtualRailway_XYZinSPCK_Rotated_21deg[[#This Row],[X]]*100</f>
        <v>-215748</v>
      </c>
      <c r="F211" s="9">
        <f>轨道坐标采样_VirtualRailway_XYZinSPCK_Rotated_21deg[[#This Row],[Y]]*100</f>
        <v>1481714</v>
      </c>
      <c r="G211" s="9">
        <f>轨道坐标采样_VirtualRailway_XYZinSPCK_Rotated_21deg[[#This Row],[Z]]*100</f>
        <v>2950</v>
      </c>
    </row>
    <row r="212" spans="1:7" x14ac:dyDescent="0.2">
      <c r="A212" s="60">
        <v>-2255.91</v>
      </c>
      <c r="B212" s="60">
        <v>14834.79</v>
      </c>
      <c r="C212" s="60">
        <v>29.5</v>
      </c>
      <c r="D212" s="59">
        <v>211</v>
      </c>
      <c r="E212" s="9">
        <f>轨道坐标采样_VirtualRailway_XYZinSPCK_Rotated_21deg[[#This Row],[X]]*100</f>
        <v>-225591</v>
      </c>
      <c r="F212" s="9">
        <f>轨道坐标采样_VirtualRailway_XYZinSPCK_Rotated_21deg[[#This Row],[Y]]*100</f>
        <v>1483479</v>
      </c>
      <c r="G212" s="9">
        <f>轨道坐标采样_VirtualRailway_XYZinSPCK_Rotated_21deg[[#This Row],[Z]]*100</f>
        <v>2950</v>
      </c>
    </row>
    <row r="213" spans="1:7" x14ac:dyDescent="0.2">
      <c r="A213" s="60">
        <v>-2354.34</v>
      </c>
      <c r="B213" s="60">
        <v>14852.44</v>
      </c>
      <c r="C213" s="60">
        <v>29.5</v>
      </c>
      <c r="D213" s="59">
        <v>212</v>
      </c>
      <c r="E213" s="9">
        <f>轨道坐标采样_VirtualRailway_XYZinSPCK_Rotated_21deg[[#This Row],[X]]*100</f>
        <v>-235434</v>
      </c>
      <c r="F213" s="9">
        <f>轨道坐标采样_VirtualRailway_XYZinSPCK_Rotated_21deg[[#This Row],[Y]]*100</f>
        <v>1485244</v>
      </c>
      <c r="G213" s="9">
        <f>轨道坐标采样_VirtualRailway_XYZinSPCK_Rotated_21deg[[#This Row],[Z]]*100</f>
        <v>2950</v>
      </c>
    </row>
    <row r="214" spans="1:7" x14ac:dyDescent="0.2">
      <c r="A214" s="60">
        <v>-2452.77</v>
      </c>
      <c r="B214" s="60">
        <v>14870.09</v>
      </c>
      <c r="C214" s="60">
        <v>29.5</v>
      </c>
      <c r="D214" s="59">
        <v>213</v>
      </c>
      <c r="E214" s="9">
        <f>轨道坐标采样_VirtualRailway_XYZinSPCK_Rotated_21deg[[#This Row],[X]]*100</f>
        <v>-245277</v>
      </c>
      <c r="F214" s="9">
        <f>轨道坐标采样_VirtualRailway_XYZinSPCK_Rotated_21deg[[#This Row],[Y]]*100</f>
        <v>1487009</v>
      </c>
      <c r="G214" s="9">
        <f>轨道坐标采样_VirtualRailway_XYZinSPCK_Rotated_21deg[[#This Row],[Z]]*100</f>
        <v>2950</v>
      </c>
    </row>
    <row r="215" spans="1:7" x14ac:dyDescent="0.2">
      <c r="A215" s="60">
        <v>-2551.1999999999998</v>
      </c>
      <c r="B215" s="60">
        <v>14887.75</v>
      </c>
      <c r="C215" s="60">
        <v>29.5</v>
      </c>
      <c r="D215" s="59">
        <v>214</v>
      </c>
      <c r="E215" s="9">
        <f>轨道坐标采样_VirtualRailway_XYZinSPCK_Rotated_21deg[[#This Row],[X]]*100</f>
        <v>-255119.99999999997</v>
      </c>
      <c r="F215" s="9">
        <f>轨道坐标采样_VirtualRailway_XYZinSPCK_Rotated_21deg[[#This Row],[Y]]*100</f>
        <v>1488775</v>
      </c>
      <c r="G215" s="9">
        <f>轨道坐标采样_VirtualRailway_XYZinSPCK_Rotated_21deg[[#This Row],[Z]]*100</f>
        <v>2950</v>
      </c>
    </row>
    <row r="216" spans="1:7" x14ac:dyDescent="0.2">
      <c r="A216" s="60">
        <v>-2649.63</v>
      </c>
      <c r="B216" s="60">
        <v>14905.4</v>
      </c>
      <c r="C216" s="60">
        <v>29.5</v>
      </c>
      <c r="D216" s="59">
        <v>215</v>
      </c>
      <c r="E216" s="9">
        <f>轨道坐标采样_VirtualRailway_XYZinSPCK_Rotated_21deg[[#This Row],[X]]*100</f>
        <v>-264963</v>
      </c>
      <c r="F216" s="9">
        <f>轨道坐标采样_VirtualRailway_XYZinSPCK_Rotated_21deg[[#This Row],[Y]]*100</f>
        <v>1490540</v>
      </c>
      <c r="G216" s="9">
        <f>轨道坐标采样_VirtualRailway_XYZinSPCK_Rotated_21deg[[#This Row],[Z]]*100</f>
        <v>2950</v>
      </c>
    </row>
    <row r="217" spans="1:7" x14ac:dyDescent="0.2">
      <c r="A217" s="60">
        <v>-2748.06</v>
      </c>
      <c r="B217" s="60">
        <v>14923.05</v>
      </c>
      <c r="C217" s="60">
        <v>29.5</v>
      </c>
      <c r="D217" s="59">
        <v>216</v>
      </c>
      <c r="E217" s="9">
        <f>轨道坐标采样_VirtualRailway_XYZinSPCK_Rotated_21deg[[#This Row],[X]]*100</f>
        <v>-274806</v>
      </c>
      <c r="F217" s="9">
        <f>轨道坐标采样_VirtualRailway_XYZinSPCK_Rotated_21deg[[#This Row],[Y]]*100</f>
        <v>1492305</v>
      </c>
      <c r="G217" s="9">
        <f>轨道坐标采样_VirtualRailway_XYZinSPCK_Rotated_21deg[[#This Row],[Z]]*100</f>
        <v>2950</v>
      </c>
    </row>
    <row r="218" spans="1:7" x14ac:dyDescent="0.2">
      <c r="A218" s="60">
        <v>-2846.49</v>
      </c>
      <c r="B218" s="60">
        <v>14940.7</v>
      </c>
      <c r="C218" s="60">
        <v>29.5</v>
      </c>
      <c r="D218" s="59">
        <v>217</v>
      </c>
      <c r="E218" s="9">
        <f>轨道坐标采样_VirtualRailway_XYZinSPCK_Rotated_21deg[[#This Row],[X]]*100</f>
        <v>-284649</v>
      </c>
      <c r="F218" s="9">
        <f>轨道坐标采样_VirtualRailway_XYZinSPCK_Rotated_21deg[[#This Row],[Y]]*100</f>
        <v>1494070</v>
      </c>
      <c r="G218" s="9">
        <f>轨道坐标采样_VirtualRailway_XYZinSPCK_Rotated_21deg[[#This Row],[Z]]*100</f>
        <v>2950</v>
      </c>
    </row>
    <row r="219" spans="1:7" x14ac:dyDescent="0.2">
      <c r="A219" s="60">
        <v>-2944.92</v>
      </c>
      <c r="B219" s="60">
        <v>14958.35</v>
      </c>
      <c r="C219" s="60">
        <v>29.5</v>
      </c>
      <c r="D219" s="59">
        <v>218</v>
      </c>
      <c r="E219" s="9">
        <f>轨道坐标采样_VirtualRailway_XYZinSPCK_Rotated_21deg[[#This Row],[X]]*100</f>
        <v>-294492</v>
      </c>
      <c r="F219" s="9">
        <f>轨道坐标采样_VirtualRailway_XYZinSPCK_Rotated_21deg[[#This Row],[Y]]*100</f>
        <v>1495835</v>
      </c>
      <c r="G219" s="9">
        <f>轨道坐标采样_VirtualRailway_XYZinSPCK_Rotated_21deg[[#This Row],[Z]]*100</f>
        <v>2950</v>
      </c>
    </row>
    <row r="220" spans="1:7" x14ac:dyDescent="0.2">
      <c r="A220" s="60">
        <v>-3043.35</v>
      </c>
      <c r="B220" s="60">
        <v>14976</v>
      </c>
      <c r="C220" s="60">
        <v>29.5</v>
      </c>
      <c r="D220" s="59">
        <v>219</v>
      </c>
      <c r="E220" s="9">
        <f>轨道坐标采样_VirtualRailway_XYZinSPCK_Rotated_21deg[[#This Row],[X]]*100</f>
        <v>-304335</v>
      </c>
      <c r="F220" s="9">
        <f>轨道坐标采样_VirtualRailway_XYZinSPCK_Rotated_21deg[[#This Row],[Y]]*100</f>
        <v>1497600</v>
      </c>
      <c r="G220" s="9">
        <f>轨道坐标采样_VirtualRailway_XYZinSPCK_Rotated_21deg[[#This Row],[Z]]*100</f>
        <v>2950</v>
      </c>
    </row>
    <row r="221" spans="1:7" x14ac:dyDescent="0.2">
      <c r="A221" s="60">
        <v>-3141.78</v>
      </c>
      <c r="B221" s="60">
        <v>14993.66</v>
      </c>
      <c r="C221" s="60">
        <v>29.5</v>
      </c>
      <c r="D221" s="59">
        <v>220</v>
      </c>
      <c r="E221" s="9">
        <f>轨道坐标采样_VirtualRailway_XYZinSPCK_Rotated_21deg[[#This Row],[X]]*100</f>
        <v>-314178</v>
      </c>
      <c r="F221" s="9">
        <f>轨道坐标采样_VirtualRailway_XYZinSPCK_Rotated_21deg[[#This Row],[Y]]*100</f>
        <v>1499366</v>
      </c>
      <c r="G221" s="9">
        <f>轨道坐标采样_VirtualRailway_XYZinSPCK_Rotated_21deg[[#This Row],[Z]]*100</f>
        <v>2950</v>
      </c>
    </row>
    <row r="222" spans="1:7" x14ac:dyDescent="0.2">
      <c r="A222" s="60">
        <v>-3240.21</v>
      </c>
      <c r="B222" s="60">
        <v>15011.31</v>
      </c>
      <c r="C222" s="60">
        <v>29.5</v>
      </c>
      <c r="D222" s="59">
        <v>221</v>
      </c>
      <c r="E222" s="9">
        <f>轨道坐标采样_VirtualRailway_XYZinSPCK_Rotated_21deg[[#This Row],[X]]*100</f>
        <v>-324021</v>
      </c>
      <c r="F222" s="9">
        <f>轨道坐标采样_VirtualRailway_XYZinSPCK_Rotated_21deg[[#This Row],[Y]]*100</f>
        <v>1501131</v>
      </c>
      <c r="G222" s="9">
        <f>轨道坐标采样_VirtualRailway_XYZinSPCK_Rotated_21deg[[#This Row],[Z]]*100</f>
        <v>2950</v>
      </c>
    </row>
    <row r="223" spans="1:7" x14ac:dyDescent="0.2">
      <c r="A223" s="60">
        <v>-3338.64</v>
      </c>
      <c r="B223" s="60">
        <v>15028.96</v>
      </c>
      <c r="C223" s="60">
        <v>29.5</v>
      </c>
      <c r="D223" s="59">
        <v>222</v>
      </c>
      <c r="E223" s="9">
        <f>轨道坐标采样_VirtualRailway_XYZinSPCK_Rotated_21deg[[#This Row],[X]]*100</f>
        <v>-333864</v>
      </c>
      <c r="F223" s="9">
        <f>轨道坐标采样_VirtualRailway_XYZinSPCK_Rotated_21deg[[#This Row],[Y]]*100</f>
        <v>1502896</v>
      </c>
      <c r="G223" s="9">
        <f>轨道坐标采样_VirtualRailway_XYZinSPCK_Rotated_21deg[[#This Row],[Z]]*100</f>
        <v>2950</v>
      </c>
    </row>
    <row r="224" spans="1:7" x14ac:dyDescent="0.2">
      <c r="A224" s="60">
        <v>-3437.07</v>
      </c>
      <c r="B224" s="60">
        <v>15046.61</v>
      </c>
      <c r="C224" s="60">
        <v>29.5</v>
      </c>
      <c r="D224" s="59">
        <v>223</v>
      </c>
      <c r="E224" s="9">
        <f>轨道坐标采样_VirtualRailway_XYZinSPCK_Rotated_21deg[[#This Row],[X]]*100</f>
        <v>-343707</v>
      </c>
      <c r="F224" s="9">
        <f>轨道坐标采样_VirtualRailway_XYZinSPCK_Rotated_21deg[[#This Row],[Y]]*100</f>
        <v>1504661</v>
      </c>
      <c r="G224" s="9">
        <f>轨道坐标采样_VirtualRailway_XYZinSPCK_Rotated_21deg[[#This Row],[Z]]*100</f>
        <v>2950</v>
      </c>
    </row>
    <row r="225" spans="1:7" x14ac:dyDescent="0.2">
      <c r="A225" s="60">
        <v>-3535.5</v>
      </c>
      <c r="B225" s="60">
        <v>15064.26</v>
      </c>
      <c r="C225" s="60">
        <v>29.5</v>
      </c>
      <c r="D225" s="59">
        <v>224</v>
      </c>
      <c r="E225" s="9">
        <f>轨道坐标采样_VirtualRailway_XYZinSPCK_Rotated_21deg[[#This Row],[X]]*100</f>
        <v>-353550</v>
      </c>
      <c r="F225" s="9">
        <f>轨道坐标采样_VirtualRailway_XYZinSPCK_Rotated_21deg[[#This Row],[Y]]*100</f>
        <v>1506426</v>
      </c>
      <c r="G225" s="9">
        <f>轨道坐标采样_VirtualRailway_XYZinSPCK_Rotated_21deg[[#This Row],[Z]]*100</f>
        <v>2950</v>
      </c>
    </row>
    <row r="226" spans="1:7" x14ac:dyDescent="0.2">
      <c r="A226" s="60">
        <v>-3633.93</v>
      </c>
      <c r="B226" s="60">
        <v>15081.92</v>
      </c>
      <c r="C226" s="60">
        <v>29.5</v>
      </c>
      <c r="D226" s="59">
        <v>225</v>
      </c>
      <c r="E226" s="9">
        <f>轨道坐标采样_VirtualRailway_XYZinSPCK_Rotated_21deg[[#This Row],[X]]*100</f>
        <v>-363393</v>
      </c>
      <c r="F226" s="9">
        <f>轨道坐标采样_VirtualRailway_XYZinSPCK_Rotated_21deg[[#This Row],[Y]]*100</f>
        <v>1508192</v>
      </c>
      <c r="G226" s="9">
        <f>轨道坐标采样_VirtualRailway_XYZinSPCK_Rotated_21deg[[#This Row],[Z]]*100</f>
        <v>2950</v>
      </c>
    </row>
    <row r="227" spans="1:7" x14ac:dyDescent="0.2">
      <c r="A227" s="60">
        <v>-3732.36</v>
      </c>
      <c r="B227" s="60">
        <v>15099.57</v>
      </c>
      <c r="C227" s="60">
        <v>29.5</v>
      </c>
      <c r="D227" s="59">
        <v>226</v>
      </c>
      <c r="E227" s="9">
        <f>轨道坐标采样_VirtualRailway_XYZinSPCK_Rotated_21deg[[#This Row],[X]]*100</f>
        <v>-373236</v>
      </c>
      <c r="F227" s="9">
        <f>轨道坐标采样_VirtualRailway_XYZinSPCK_Rotated_21deg[[#This Row],[Y]]*100</f>
        <v>1509957</v>
      </c>
      <c r="G227" s="9">
        <f>轨道坐标采样_VirtualRailway_XYZinSPCK_Rotated_21deg[[#This Row],[Z]]*100</f>
        <v>2950</v>
      </c>
    </row>
    <row r="228" spans="1:7" x14ac:dyDescent="0.2">
      <c r="A228" s="60">
        <v>-3830.79</v>
      </c>
      <c r="B228" s="60">
        <v>15117.22</v>
      </c>
      <c r="C228" s="60">
        <v>29.5</v>
      </c>
      <c r="D228" s="59">
        <v>227</v>
      </c>
      <c r="E228" s="9">
        <f>轨道坐标采样_VirtualRailway_XYZinSPCK_Rotated_21deg[[#This Row],[X]]*100</f>
        <v>-383079</v>
      </c>
      <c r="F228" s="9">
        <f>轨道坐标采样_VirtualRailway_XYZinSPCK_Rotated_21deg[[#This Row],[Y]]*100</f>
        <v>1511722</v>
      </c>
      <c r="G228" s="9">
        <f>轨道坐标采样_VirtualRailway_XYZinSPCK_Rotated_21deg[[#This Row],[Z]]*100</f>
        <v>2950</v>
      </c>
    </row>
    <row r="229" spans="1:7" x14ac:dyDescent="0.2">
      <c r="A229" s="60">
        <v>-3929.22</v>
      </c>
      <c r="B229" s="60">
        <v>15134.87</v>
      </c>
      <c r="C229" s="60">
        <v>29.5</v>
      </c>
      <c r="D229" s="59">
        <v>228</v>
      </c>
      <c r="E229" s="9">
        <f>轨道坐标采样_VirtualRailway_XYZinSPCK_Rotated_21deg[[#This Row],[X]]*100</f>
        <v>-392922</v>
      </c>
      <c r="F229" s="9">
        <f>轨道坐标采样_VirtualRailway_XYZinSPCK_Rotated_21deg[[#This Row],[Y]]*100</f>
        <v>1513487</v>
      </c>
      <c r="G229" s="9">
        <f>轨道坐标采样_VirtualRailway_XYZinSPCK_Rotated_21deg[[#This Row],[Z]]*100</f>
        <v>2950</v>
      </c>
    </row>
    <row r="230" spans="1:7" x14ac:dyDescent="0.2">
      <c r="A230" s="60">
        <v>-4027.63</v>
      </c>
      <c r="B230" s="60">
        <v>15152.62</v>
      </c>
      <c r="C230" s="60">
        <v>29.5</v>
      </c>
      <c r="D230" s="59">
        <v>229</v>
      </c>
      <c r="E230" s="9">
        <f>轨道坐标采样_VirtualRailway_XYZinSPCK_Rotated_21deg[[#This Row],[X]]*100</f>
        <v>-402763</v>
      </c>
      <c r="F230" s="9">
        <f>轨道坐标采样_VirtualRailway_XYZinSPCK_Rotated_21deg[[#This Row],[Y]]*100</f>
        <v>1515262</v>
      </c>
      <c r="G230" s="9">
        <f>轨道坐标采样_VirtualRailway_XYZinSPCK_Rotated_21deg[[#This Row],[Z]]*100</f>
        <v>2950</v>
      </c>
    </row>
    <row r="231" spans="1:7" x14ac:dyDescent="0.2">
      <c r="A231" s="60">
        <v>-4125.8900000000003</v>
      </c>
      <c r="B231" s="60">
        <v>15171.18</v>
      </c>
      <c r="C231" s="60">
        <v>29.5</v>
      </c>
      <c r="D231" s="59">
        <v>230</v>
      </c>
      <c r="E231" s="9">
        <f>轨道坐标采样_VirtualRailway_XYZinSPCK_Rotated_21deg[[#This Row],[X]]*100</f>
        <v>-412589.00000000006</v>
      </c>
      <c r="F231" s="9">
        <f>轨道坐标采样_VirtualRailway_XYZinSPCK_Rotated_21deg[[#This Row],[Y]]*100</f>
        <v>1517118</v>
      </c>
      <c r="G231" s="9">
        <f>轨道坐标采样_VirtualRailway_XYZinSPCK_Rotated_21deg[[#This Row],[Z]]*100</f>
        <v>2950</v>
      </c>
    </row>
    <row r="232" spans="1:7" x14ac:dyDescent="0.2">
      <c r="A232" s="60">
        <v>-4223.92</v>
      </c>
      <c r="B232" s="60">
        <v>15190.97</v>
      </c>
      <c r="C232" s="60">
        <v>29.5</v>
      </c>
      <c r="D232" s="59">
        <v>231</v>
      </c>
      <c r="E232" s="9">
        <f>轨道坐标采样_VirtualRailway_XYZinSPCK_Rotated_21deg[[#This Row],[X]]*100</f>
        <v>-422392</v>
      </c>
      <c r="F232" s="9">
        <f>轨道坐标采样_VirtualRailway_XYZinSPCK_Rotated_21deg[[#This Row],[Y]]*100</f>
        <v>1519097</v>
      </c>
      <c r="G232" s="9">
        <f>轨道坐标采样_VirtualRailway_XYZinSPCK_Rotated_21deg[[#This Row],[Z]]*100</f>
        <v>2950</v>
      </c>
    </row>
    <row r="233" spans="1:7" x14ac:dyDescent="0.2">
      <c r="A233" s="60">
        <v>-4321.68</v>
      </c>
      <c r="B233" s="60">
        <v>15211.97</v>
      </c>
      <c r="C233" s="60">
        <v>29.5</v>
      </c>
      <c r="D233" s="59">
        <v>232</v>
      </c>
      <c r="E233" s="9">
        <f>轨道坐标采样_VirtualRailway_XYZinSPCK_Rotated_21deg[[#This Row],[X]]*100</f>
        <v>-432168</v>
      </c>
      <c r="F233" s="9">
        <f>轨道坐标采样_VirtualRailway_XYZinSPCK_Rotated_21deg[[#This Row],[Y]]*100</f>
        <v>1521197</v>
      </c>
      <c r="G233" s="9">
        <f>轨道坐标采样_VirtualRailway_XYZinSPCK_Rotated_21deg[[#This Row],[Z]]*100</f>
        <v>2950</v>
      </c>
    </row>
    <row r="234" spans="1:7" x14ac:dyDescent="0.2">
      <c r="A234" s="60">
        <v>-4419.18</v>
      </c>
      <c r="B234" s="60">
        <v>15234.2</v>
      </c>
      <c r="C234" s="60">
        <v>29.5</v>
      </c>
      <c r="D234" s="59">
        <v>233</v>
      </c>
      <c r="E234" s="9">
        <f>轨道坐标采样_VirtualRailway_XYZinSPCK_Rotated_21deg[[#This Row],[X]]*100</f>
        <v>-441918</v>
      </c>
      <c r="F234" s="9">
        <f>轨道坐标采样_VirtualRailway_XYZinSPCK_Rotated_21deg[[#This Row],[Y]]*100</f>
        <v>1523420</v>
      </c>
      <c r="G234" s="9">
        <f>轨道坐标采样_VirtualRailway_XYZinSPCK_Rotated_21deg[[#This Row],[Z]]*100</f>
        <v>2950</v>
      </c>
    </row>
    <row r="235" spans="1:7" x14ac:dyDescent="0.2">
      <c r="A235" s="60">
        <v>-4516.3900000000003</v>
      </c>
      <c r="B235" s="60">
        <v>15257.65</v>
      </c>
      <c r="C235" s="60">
        <v>29.5</v>
      </c>
      <c r="D235" s="59">
        <v>234</v>
      </c>
      <c r="E235" s="9">
        <f>轨道坐标采样_VirtualRailway_XYZinSPCK_Rotated_21deg[[#This Row],[X]]*100</f>
        <v>-451639.00000000006</v>
      </c>
      <c r="F235" s="9">
        <f>轨道坐标采样_VirtualRailway_XYZinSPCK_Rotated_21deg[[#This Row],[Y]]*100</f>
        <v>1525765</v>
      </c>
      <c r="G235" s="9">
        <f>轨道坐标采样_VirtualRailway_XYZinSPCK_Rotated_21deg[[#This Row],[Z]]*100</f>
        <v>2950</v>
      </c>
    </row>
    <row r="236" spans="1:7" x14ac:dyDescent="0.2">
      <c r="A236" s="60">
        <v>-4613.3100000000004</v>
      </c>
      <c r="B236" s="60">
        <v>15282.3</v>
      </c>
      <c r="C236" s="60">
        <v>29.5</v>
      </c>
      <c r="D236" s="59">
        <v>235</v>
      </c>
      <c r="E236" s="9">
        <f>轨道坐标采样_VirtualRailway_XYZinSPCK_Rotated_21deg[[#This Row],[X]]*100</f>
        <v>-461331.00000000006</v>
      </c>
      <c r="F236" s="9">
        <f>轨道坐标采样_VirtualRailway_XYZinSPCK_Rotated_21deg[[#This Row],[Y]]*100</f>
        <v>1528230</v>
      </c>
      <c r="G236" s="9">
        <f>轨道坐标采样_VirtualRailway_XYZinSPCK_Rotated_21deg[[#This Row],[Z]]*100</f>
        <v>2950</v>
      </c>
    </row>
    <row r="237" spans="1:7" x14ac:dyDescent="0.2">
      <c r="A237" s="60">
        <v>-4709.8999999999996</v>
      </c>
      <c r="B237" s="60">
        <v>15308.17</v>
      </c>
      <c r="C237" s="60">
        <v>29.5</v>
      </c>
      <c r="D237" s="59">
        <v>236</v>
      </c>
      <c r="E237" s="9">
        <f>轨道坐标采样_VirtualRailway_XYZinSPCK_Rotated_21deg[[#This Row],[X]]*100</f>
        <v>-470989.99999999994</v>
      </c>
      <c r="F237" s="9">
        <f>轨道坐标采样_VirtualRailway_XYZinSPCK_Rotated_21deg[[#This Row],[Y]]*100</f>
        <v>1530817</v>
      </c>
      <c r="G237" s="9">
        <f>轨道坐标采样_VirtualRailway_XYZinSPCK_Rotated_21deg[[#This Row],[Z]]*100</f>
        <v>2950</v>
      </c>
    </row>
    <row r="238" spans="1:7" x14ac:dyDescent="0.2">
      <c r="A238" s="60">
        <v>-4806.17</v>
      </c>
      <c r="B238" s="60">
        <v>15335.24</v>
      </c>
      <c r="C238" s="60">
        <v>29.5</v>
      </c>
      <c r="D238" s="59">
        <v>237</v>
      </c>
      <c r="E238" s="9">
        <f>轨道坐标采样_VirtualRailway_XYZinSPCK_Rotated_21deg[[#This Row],[X]]*100</f>
        <v>-480617</v>
      </c>
      <c r="F238" s="9">
        <f>轨道坐标采样_VirtualRailway_XYZinSPCK_Rotated_21deg[[#This Row],[Y]]*100</f>
        <v>1533524</v>
      </c>
      <c r="G238" s="9">
        <f>轨道坐标采样_VirtualRailway_XYZinSPCK_Rotated_21deg[[#This Row],[Z]]*100</f>
        <v>2950</v>
      </c>
    </row>
    <row r="239" spans="1:7" x14ac:dyDescent="0.2">
      <c r="A239" s="60">
        <v>-4902.08</v>
      </c>
      <c r="B239" s="60">
        <v>15363.52</v>
      </c>
      <c r="C239" s="60">
        <v>29.5</v>
      </c>
      <c r="D239" s="59">
        <v>238</v>
      </c>
      <c r="E239" s="9">
        <f>轨道坐标采样_VirtualRailway_XYZinSPCK_Rotated_21deg[[#This Row],[X]]*100</f>
        <v>-490208</v>
      </c>
      <c r="F239" s="9">
        <f>轨道坐标采样_VirtualRailway_XYZinSPCK_Rotated_21deg[[#This Row],[Y]]*100</f>
        <v>1536352</v>
      </c>
      <c r="G239" s="9">
        <f>轨道坐标采样_VirtualRailway_XYZinSPCK_Rotated_21deg[[#This Row],[Z]]*100</f>
        <v>2950</v>
      </c>
    </row>
    <row r="240" spans="1:7" x14ac:dyDescent="0.2">
      <c r="A240" s="60">
        <v>-4997.6400000000003</v>
      </c>
      <c r="B240" s="60">
        <v>15392.99</v>
      </c>
      <c r="C240" s="60">
        <v>29.5</v>
      </c>
      <c r="D240" s="59">
        <v>239</v>
      </c>
      <c r="E240" s="9">
        <f>轨道坐标采样_VirtualRailway_XYZinSPCK_Rotated_21deg[[#This Row],[X]]*100</f>
        <v>-499764.00000000006</v>
      </c>
      <c r="F240" s="9">
        <f>轨道坐标采样_VirtualRailway_XYZinSPCK_Rotated_21deg[[#This Row],[Y]]*100</f>
        <v>1539299</v>
      </c>
      <c r="G240" s="9">
        <f>轨道坐标采样_VirtualRailway_XYZinSPCK_Rotated_21deg[[#This Row],[Z]]*100</f>
        <v>2950</v>
      </c>
    </row>
    <row r="241" spans="1:7" x14ac:dyDescent="0.2">
      <c r="A241" s="60">
        <v>-5092.82</v>
      </c>
      <c r="B241" s="60">
        <v>15423.65</v>
      </c>
      <c r="C241" s="60">
        <v>29.5</v>
      </c>
      <c r="D241" s="59">
        <v>240</v>
      </c>
      <c r="E241" s="9">
        <f>轨道坐标采样_VirtualRailway_XYZinSPCK_Rotated_21deg[[#This Row],[X]]*100</f>
        <v>-509282</v>
      </c>
      <c r="F241" s="9">
        <f>轨道坐标采样_VirtualRailway_XYZinSPCK_Rotated_21deg[[#This Row],[Y]]*100</f>
        <v>1542365</v>
      </c>
      <c r="G241" s="9">
        <f>轨道坐标采样_VirtualRailway_XYZinSPCK_Rotated_21deg[[#This Row],[Z]]*100</f>
        <v>2950</v>
      </c>
    </row>
    <row r="242" spans="1:7" x14ac:dyDescent="0.2">
      <c r="A242" s="60">
        <v>-5187.62</v>
      </c>
      <c r="B242" s="60">
        <v>15455.5</v>
      </c>
      <c r="C242" s="60">
        <v>29.5</v>
      </c>
      <c r="D242" s="59">
        <v>241</v>
      </c>
      <c r="E242" s="9">
        <f>轨道坐标采样_VirtualRailway_XYZinSPCK_Rotated_21deg[[#This Row],[X]]*100</f>
        <v>-518762</v>
      </c>
      <c r="F242" s="9">
        <f>轨道坐标采样_VirtualRailway_XYZinSPCK_Rotated_21deg[[#This Row],[Y]]*100</f>
        <v>1545550</v>
      </c>
      <c r="G242" s="9">
        <f>轨道坐标采样_VirtualRailway_XYZinSPCK_Rotated_21deg[[#This Row],[Z]]*100</f>
        <v>2950</v>
      </c>
    </row>
    <row r="243" spans="1:7" x14ac:dyDescent="0.2">
      <c r="A243" s="60">
        <v>-5282</v>
      </c>
      <c r="B243" s="60">
        <v>15488.54</v>
      </c>
      <c r="C243" s="60">
        <v>29.5</v>
      </c>
      <c r="D243" s="59">
        <v>242</v>
      </c>
      <c r="E243" s="9">
        <f>轨道坐标采样_VirtualRailway_XYZinSPCK_Rotated_21deg[[#This Row],[X]]*100</f>
        <v>-528200</v>
      </c>
      <c r="F243" s="9">
        <f>轨道坐标采样_VirtualRailway_XYZinSPCK_Rotated_21deg[[#This Row],[Y]]*100</f>
        <v>1548854</v>
      </c>
      <c r="G243" s="9">
        <f>轨道坐标采样_VirtualRailway_XYZinSPCK_Rotated_21deg[[#This Row],[Z]]*100</f>
        <v>2950</v>
      </c>
    </row>
    <row r="244" spans="1:7" x14ac:dyDescent="0.2">
      <c r="A244" s="60">
        <v>-5375.97</v>
      </c>
      <c r="B244" s="60">
        <v>15522.75</v>
      </c>
      <c r="C244" s="60">
        <v>29.5</v>
      </c>
      <c r="D244" s="59">
        <v>243</v>
      </c>
      <c r="E244" s="9">
        <f>轨道坐标采样_VirtualRailway_XYZinSPCK_Rotated_21deg[[#This Row],[X]]*100</f>
        <v>-537597</v>
      </c>
      <c r="F244" s="9">
        <f>轨道坐标采样_VirtualRailway_XYZinSPCK_Rotated_21deg[[#This Row],[Y]]*100</f>
        <v>1552275</v>
      </c>
      <c r="G244" s="9">
        <f>轨道坐标采样_VirtualRailway_XYZinSPCK_Rotated_21deg[[#This Row],[Z]]*100</f>
        <v>2950</v>
      </c>
    </row>
    <row r="245" spans="1:7" x14ac:dyDescent="0.2">
      <c r="A245" s="60">
        <v>-5469.5</v>
      </c>
      <c r="B245" s="60">
        <v>15558.13</v>
      </c>
      <c r="C245" s="60">
        <v>29.5</v>
      </c>
      <c r="D245" s="59">
        <v>244</v>
      </c>
      <c r="E245" s="9">
        <f>轨道坐标采样_VirtualRailway_XYZinSPCK_Rotated_21deg[[#This Row],[X]]*100</f>
        <v>-546950</v>
      </c>
      <c r="F245" s="9">
        <f>轨道坐标采样_VirtualRailway_XYZinSPCK_Rotated_21deg[[#This Row],[Y]]*100</f>
        <v>1555813</v>
      </c>
      <c r="G245" s="9">
        <f>轨道坐标采样_VirtualRailway_XYZinSPCK_Rotated_21deg[[#This Row],[Z]]*100</f>
        <v>2950</v>
      </c>
    </row>
    <row r="246" spans="1:7" x14ac:dyDescent="0.2">
      <c r="A246" s="60">
        <v>-5562.58</v>
      </c>
      <c r="B246" s="60">
        <v>15594.68</v>
      </c>
      <c r="C246" s="60">
        <v>29.5</v>
      </c>
      <c r="D246" s="59">
        <v>245</v>
      </c>
      <c r="E246" s="9">
        <f>轨道坐标采样_VirtualRailway_XYZinSPCK_Rotated_21deg[[#This Row],[X]]*100</f>
        <v>-556258</v>
      </c>
      <c r="F246" s="9">
        <f>轨道坐标采样_VirtualRailway_XYZinSPCK_Rotated_21deg[[#This Row],[Y]]*100</f>
        <v>1559468</v>
      </c>
      <c r="G246" s="9">
        <f>轨道坐标采样_VirtualRailway_XYZinSPCK_Rotated_21deg[[#This Row],[Z]]*100</f>
        <v>2950</v>
      </c>
    </row>
    <row r="247" spans="1:7" x14ac:dyDescent="0.2">
      <c r="A247" s="60">
        <v>-5655.2</v>
      </c>
      <c r="B247" s="60">
        <v>15632.38</v>
      </c>
      <c r="C247" s="60">
        <v>29.5</v>
      </c>
      <c r="D247" s="59">
        <v>246</v>
      </c>
      <c r="E247" s="9">
        <f>轨道坐标采样_VirtualRailway_XYZinSPCK_Rotated_21deg[[#This Row],[X]]*100</f>
        <v>-565520</v>
      </c>
      <c r="F247" s="9">
        <f>轨道坐标采样_VirtualRailway_XYZinSPCK_Rotated_21deg[[#This Row],[Y]]*100</f>
        <v>1563238</v>
      </c>
      <c r="G247" s="9">
        <f>轨道坐标采样_VirtualRailway_XYZinSPCK_Rotated_21deg[[#This Row],[Z]]*100</f>
        <v>2950</v>
      </c>
    </row>
    <row r="248" spans="1:7" x14ac:dyDescent="0.2">
      <c r="A248" s="60">
        <v>-5747.34</v>
      </c>
      <c r="B248" s="60">
        <v>15671.25</v>
      </c>
      <c r="C248" s="60">
        <v>29.5</v>
      </c>
      <c r="D248" s="59">
        <v>247</v>
      </c>
      <c r="E248" s="9">
        <f>轨道坐标采样_VirtualRailway_XYZinSPCK_Rotated_21deg[[#This Row],[X]]*100</f>
        <v>-574734</v>
      </c>
      <c r="F248" s="9">
        <f>轨道坐标采样_VirtualRailway_XYZinSPCK_Rotated_21deg[[#This Row],[Y]]*100</f>
        <v>1567125</v>
      </c>
      <c r="G248" s="9">
        <f>轨道坐标采样_VirtualRailway_XYZinSPCK_Rotated_21deg[[#This Row],[Z]]*100</f>
        <v>2950</v>
      </c>
    </row>
    <row r="249" spans="1:7" x14ac:dyDescent="0.2">
      <c r="A249" s="60">
        <v>-5838.98</v>
      </c>
      <c r="B249" s="60">
        <v>15711.26</v>
      </c>
      <c r="C249" s="60">
        <v>29.5</v>
      </c>
      <c r="D249" s="59">
        <v>248</v>
      </c>
      <c r="E249" s="9">
        <f>轨道坐标采样_VirtualRailway_XYZinSPCK_Rotated_21deg[[#This Row],[X]]*100</f>
        <v>-583898</v>
      </c>
      <c r="F249" s="9">
        <f>轨道坐标采样_VirtualRailway_XYZinSPCK_Rotated_21deg[[#This Row],[Y]]*100</f>
        <v>1571126</v>
      </c>
      <c r="G249" s="9">
        <f>轨道坐标采样_VirtualRailway_XYZinSPCK_Rotated_21deg[[#This Row],[Z]]*100</f>
        <v>2950</v>
      </c>
    </row>
    <row r="250" spans="1:7" x14ac:dyDescent="0.2">
      <c r="A250" s="60">
        <v>-5930.12</v>
      </c>
      <c r="B250" s="60">
        <v>15752.41</v>
      </c>
      <c r="C250" s="60">
        <v>29.5</v>
      </c>
      <c r="D250" s="59">
        <v>249</v>
      </c>
      <c r="E250" s="9">
        <f>轨道坐标采样_VirtualRailway_XYZinSPCK_Rotated_21deg[[#This Row],[X]]*100</f>
        <v>-593012</v>
      </c>
      <c r="F250" s="9">
        <f>轨道坐标采样_VirtualRailway_XYZinSPCK_Rotated_21deg[[#This Row],[Y]]*100</f>
        <v>1575241</v>
      </c>
      <c r="G250" s="9">
        <f>轨道坐标采样_VirtualRailway_XYZinSPCK_Rotated_21deg[[#This Row],[Z]]*100</f>
        <v>2950</v>
      </c>
    </row>
    <row r="251" spans="1:7" x14ac:dyDescent="0.2">
      <c r="A251" s="60">
        <v>-6020.74</v>
      </c>
      <c r="B251" s="60">
        <v>15794.7</v>
      </c>
      <c r="C251" s="60">
        <v>29.5</v>
      </c>
      <c r="D251" s="59">
        <v>250</v>
      </c>
      <c r="E251" s="9">
        <f>轨道坐标采样_VirtualRailway_XYZinSPCK_Rotated_21deg[[#This Row],[X]]*100</f>
        <v>-602074</v>
      </c>
      <c r="F251" s="9">
        <f>轨道坐标采样_VirtualRailway_XYZinSPCK_Rotated_21deg[[#This Row],[Y]]*100</f>
        <v>1579470</v>
      </c>
      <c r="G251" s="9">
        <f>轨道坐标采样_VirtualRailway_XYZinSPCK_Rotated_21deg[[#This Row],[Z]]*100</f>
        <v>2950</v>
      </c>
    </row>
    <row r="252" spans="1:7" x14ac:dyDescent="0.2">
      <c r="A252" s="60">
        <v>-6110.99</v>
      </c>
      <c r="B252" s="60">
        <v>15837.76</v>
      </c>
      <c r="C252" s="60">
        <v>29.5</v>
      </c>
      <c r="D252" s="59">
        <v>251</v>
      </c>
      <c r="E252" s="9">
        <f>轨道坐标采样_VirtualRailway_XYZinSPCK_Rotated_21deg[[#This Row],[X]]*100</f>
        <v>-611099</v>
      </c>
      <c r="F252" s="9">
        <f>轨道坐标采样_VirtualRailway_XYZinSPCK_Rotated_21deg[[#This Row],[Y]]*100</f>
        <v>1583776</v>
      </c>
      <c r="G252" s="9">
        <f>轨道坐标采样_VirtualRailway_XYZinSPCK_Rotated_21deg[[#This Row],[Z]]*100</f>
        <v>2950</v>
      </c>
    </row>
    <row r="253" spans="1:7" x14ac:dyDescent="0.2">
      <c r="A253" s="60">
        <v>-6201.2</v>
      </c>
      <c r="B253" s="60">
        <v>15880.91</v>
      </c>
      <c r="C253" s="60">
        <v>29.5</v>
      </c>
      <c r="D253" s="59">
        <v>252</v>
      </c>
      <c r="E253" s="9">
        <f>轨道坐标采样_VirtualRailway_XYZinSPCK_Rotated_21deg[[#This Row],[X]]*100</f>
        <v>-620120</v>
      </c>
      <c r="F253" s="9">
        <f>轨道坐标采样_VirtualRailway_XYZinSPCK_Rotated_21deg[[#This Row],[Y]]*100</f>
        <v>1588091</v>
      </c>
      <c r="G253" s="9">
        <f>轨道坐标采样_VirtualRailway_XYZinSPCK_Rotated_21deg[[#This Row],[Z]]*100</f>
        <v>2950</v>
      </c>
    </row>
    <row r="254" spans="1:7" x14ac:dyDescent="0.2">
      <c r="A254" s="60">
        <v>-6291.41</v>
      </c>
      <c r="B254" s="60">
        <v>15924.06</v>
      </c>
      <c r="C254" s="60">
        <v>29.5</v>
      </c>
      <c r="D254" s="59">
        <v>253</v>
      </c>
      <c r="E254" s="9">
        <f>轨道坐标采样_VirtualRailway_XYZinSPCK_Rotated_21deg[[#This Row],[X]]*100</f>
        <v>-629141</v>
      </c>
      <c r="F254" s="9">
        <f>轨道坐标采样_VirtualRailway_XYZinSPCK_Rotated_21deg[[#This Row],[Y]]*100</f>
        <v>1592406</v>
      </c>
      <c r="G254" s="9">
        <f>轨道坐标采样_VirtualRailway_XYZinSPCK_Rotated_21deg[[#This Row],[Z]]*100</f>
        <v>2950</v>
      </c>
    </row>
    <row r="255" spans="1:7" x14ac:dyDescent="0.2">
      <c r="A255" s="60">
        <v>-6381.62</v>
      </c>
      <c r="B255" s="60">
        <v>15967.22</v>
      </c>
      <c r="C255" s="60">
        <v>29.5</v>
      </c>
      <c r="D255" s="59">
        <v>254</v>
      </c>
      <c r="E255" s="9">
        <f>轨道坐标采样_VirtualRailway_XYZinSPCK_Rotated_21deg[[#This Row],[X]]*100</f>
        <v>-638162</v>
      </c>
      <c r="F255" s="9">
        <f>轨道坐标采样_VirtualRailway_XYZinSPCK_Rotated_21deg[[#This Row],[Y]]*100</f>
        <v>1596722</v>
      </c>
      <c r="G255" s="9">
        <f>轨道坐标采样_VirtualRailway_XYZinSPCK_Rotated_21deg[[#This Row],[Z]]*100</f>
        <v>2950</v>
      </c>
    </row>
    <row r="256" spans="1:7" x14ac:dyDescent="0.2">
      <c r="A256" s="60">
        <v>-6471.83</v>
      </c>
      <c r="B256" s="60">
        <v>16010.37</v>
      </c>
      <c r="C256" s="60">
        <v>29.5</v>
      </c>
      <c r="D256" s="59">
        <v>255</v>
      </c>
      <c r="E256" s="9">
        <f>轨道坐标采样_VirtualRailway_XYZinSPCK_Rotated_21deg[[#This Row],[X]]*100</f>
        <v>-647183</v>
      </c>
      <c r="F256" s="9">
        <f>轨道坐标采样_VirtualRailway_XYZinSPCK_Rotated_21deg[[#This Row],[Y]]*100</f>
        <v>1601037</v>
      </c>
      <c r="G256" s="9">
        <f>轨道坐标采样_VirtualRailway_XYZinSPCK_Rotated_21deg[[#This Row],[Z]]*100</f>
        <v>2950</v>
      </c>
    </row>
    <row r="257" spans="1:7" x14ac:dyDescent="0.2">
      <c r="A257" s="60">
        <v>-6562.04</v>
      </c>
      <c r="B257" s="60">
        <v>16053.53</v>
      </c>
      <c r="C257" s="60">
        <v>29.5</v>
      </c>
      <c r="D257" s="59">
        <v>256</v>
      </c>
      <c r="E257" s="9">
        <f>轨道坐标采样_VirtualRailway_XYZinSPCK_Rotated_21deg[[#This Row],[X]]*100</f>
        <v>-656204</v>
      </c>
      <c r="F257" s="9">
        <f>轨道坐标采样_VirtualRailway_XYZinSPCK_Rotated_21deg[[#This Row],[Y]]*100</f>
        <v>1605353</v>
      </c>
      <c r="G257" s="9">
        <f>轨道坐标采样_VirtualRailway_XYZinSPCK_Rotated_21deg[[#This Row],[Z]]*100</f>
        <v>2950</v>
      </c>
    </row>
    <row r="258" spans="1:7" x14ac:dyDescent="0.2">
      <c r="A258" s="60">
        <v>-6652.25</v>
      </c>
      <c r="B258" s="60">
        <v>16096.68</v>
      </c>
      <c r="C258" s="60">
        <v>29.5</v>
      </c>
      <c r="D258" s="59">
        <v>257</v>
      </c>
      <c r="E258" s="9">
        <f>轨道坐标采样_VirtualRailway_XYZinSPCK_Rotated_21deg[[#This Row],[X]]*100</f>
        <v>-665225</v>
      </c>
      <c r="F258" s="9">
        <f>轨道坐标采样_VirtualRailway_XYZinSPCK_Rotated_21deg[[#This Row],[Y]]*100</f>
        <v>1609668</v>
      </c>
      <c r="G258" s="9">
        <f>轨道坐标采样_VirtualRailway_XYZinSPCK_Rotated_21deg[[#This Row],[Z]]*100</f>
        <v>2950</v>
      </c>
    </row>
    <row r="259" spans="1:7" x14ac:dyDescent="0.2">
      <c r="A259" s="60">
        <v>-6742.46</v>
      </c>
      <c r="B259" s="60">
        <v>16139.83</v>
      </c>
      <c r="C259" s="60">
        <v>29.5</v>
      </c>
      <c r="D259" s="59">
        <v>258</v>
      </c>
      <c r="E259" s="9">
        <f>轨道坐标采样_VirtualRailway_XYZinSPCK_Rotated_21deg[[#This Row],[X]]*100</f>
        <v>-674246</v>
      </c>
      <c r="F259" s="9">
        <f>轨道坐标采样_VirtualRailway_XYZinSPCK_Rotated_21deg[[#This Row],[Y]]*100</f>
        <v>1613983</v>
      </c>
      <c r="G259" s="9">
        <f>轨道坐标采样_VirtualRailway_XYZinSPCK_Rotated_21deg[[#This Row],[Z]]*100</f>
        <v>2950</v>
      </c>
    </row>
    <row r="260" spans="1:7" x14ac:dyDescent="0.2">
      <c r="A260" s="60">
        <v>-6832.67</v>
      </c>
      <c r="B260" s="60">
        <v>16182.99</v>
      </c>
      <c r="C260" s="60">
        <v>29.5</v>
      </c>
      <c r="D260" s="59">
        <v>259</v>
      </c>
      <c r="E260" s="9">
        <f>轨道坐标采样_VirtualRailway_XYZinSPCK_Rotated_21deg[[#This Row],[X]]*100</f>
        <v>-683267</v>
      </c>
      <c r="F260" s="9">
        <f>轨道坐标采样_VirtualRailway_XYZinSPCK_Rotated_21deg[[#This Row],[Y]]*100</f>
        <v>1618299</v>
      </c>
      <c r="G260" s="9">
        <f>轨道坐标采样_VirtualRailway_XYZinSPCK_Rotated_21deg[[#This Row],[Z]]*100</f>
        <v>2950</v>
      </c>
    </row>
    <row r="261" spans="1:7" x14ac:dyDescent="0.2">
      <c r="A261" s="60">
        <v>-6922.88</v>
      </c>
      <c r="B261" s="60">
        <v>16226.14</v>
      </c>
      <c r="C261" s="60">
        <v>29.5</v>
      </c>
      <c r="D261" s="59">
        <v>260</v>
      </c>
      <c r="E261" s="9">
        <f>轨道坐标采样_VirtualRailway_XYZinSPCK_Rotated_21deg[[#This Row],[X]]*100</f>
        <v>-692288</v>
      </c>
      <c r="F261" s="9">
        <f>轨道坐标采样_VirtualRailway_XYZinSPCK_Rotated_21deg[[#This Row],[Y]]*100</f>
        <v>1622614</v>
      </c>
      <c r="G261" s="9">
        <f>轨道坐标采样_VirtualRailway_XYZinSPCK_Rotated_21deg[[#This Row],[Z]]*100</f>
        <v>2950</v>
      </c>
    </row>
    <row r="262" spans="1:7" x14ac:dyDescent="0.2">
      <c r="A262" s="60">
        <v>-7013.09</v>
      </c>
      <c r="B262" s="60">
        <v>16269.29</v>
      </c>
      <c r="C262" s="60">
        <v>29.5</v>
      </c>
      <c r="D262" s="59">
        <v>261</v>
      </c>
      <c r="E262" s="9">
        <f>轨道坐标采样_VirtualRailway_XYZinSPCK_Rotated_21deg[[#This Row],[X]]*100</f>
        <v>-701309</v>
      </c>
      <c r="F262" s="9">
        <f>轨道坐标采样_VirtualRailway_XYZinSPCK_Rotated_21deg[[#This Row],[Y]]*100</f>
        <v>1626929</v>
      </c>
      <c r="G262" s="9">
        <f>轨道坐标采样_VirtualRailway_XYZinSPCK_Rotated_21deg[[#This Row],[Z]]*100</f>
        <v>2950</v>
      </c>
    </row>
    <row r="263" spans="1:7" x14ac:dyDescent="0.2">
      <c r="A263" s="60">
        <v>-7103.3</v>
      </c>
      <c r="B263" s="60">
        <v>16312.45</v>
      </c>
      <c r="C263" s="60">
        <v>29.5</v>
      </c>
      <c r="D263" s="59">
        <v>262</v>
      </c>
      <c r="E263" s="9">
        <f>轨道坐标采样_VirtualRailway_XYZinSPCK_Rotated_21deg[[#This Row],[X]]*100</f>
        <v>-710330</v>
      </c>
      <c r="F263" s="9">
        <f>轨道坐标采样_VirtualRailway_XYZinSPCK_Rotated_21deg[[#This Row],[Y]]*100</f>
        <v>1631245</v>
      </c>
      <c r="G263" s="9">
        <f>轨道坐标采样_VirtualRailway_XYZinSPCK_Rotated_21deg[[#This Row],[Z]]*100</f>
        <v>2950</v>
      </c>
    </row>
    <row r="264" spans="1:7" x14ac:dyDescent="0.2">
      <c r="A264" s="60">
        <v>-7193.51</v>
      </c>
      <c r="B264" s="60">
        <v>16355.6</v>
      </c>
      <c r="C264" s="60">
        <v>29.5</v>
      </c>
      <c r="D264" s="59">
        <v>263</v>
      </c>
      <c r="E264" s="9">
        <f>轨道坐标采样_VirtualRailway_XYZinSPCK_Rotated_21deg[[#This Row],[X]]*100</f>
        <v>-719351</v>
      </c>
      <c r="F264" s="9">
        <f>轨道坐标采样_VirtualRailway_XYZinSPCK_Rotated_21deg[[#This Row],[Y]]*100</f>
        <v>1635560</v>
      </c>
      <c r="G264" s="9">
        <f>轨道坐标采样_VirtualRailway_XYZinSPCK_Rotated_21deg[[#This Row],[Z]]*100</f>
        <v>2950</v>
      </c>
    </row>
    <row r="265" spans="1:7" x14ac:dyDescent="0.2">
      <c r="A265" s="60">
        <v>-7283.72</v>
      </c>
      <c r="B265" s="60">
        <v>16398.759999999998</v>
      </c>
      <c r="C265" s="60">
        <v>29.5</v>
      </c>
      <c r="D265" s="59">
        <v>264</v>
      </c>
      <c r="E265" s="9">
        <f>轨道坐标采样_VirtualRailway_XYZinSPCK_Rotated_21deg[[#This Row],[X]]*100</f>
        <v>-728372</v>
      </c>
      <c r="F265" s="9">
        <f>轨道坐标采样_VirtualRailway_XYZinSPCK_Rotated_21deg[[#This Row],[Y]]*100</f>
        <v>1639875.9999999998</v>
      </c>
      <c r="G265" s="9">
        <f>轨道坐标采样_VirtualRailway_XYZinSPCK_Rotated_21deg[[#This Row],[Z]]*100</f>
        <v>2950</v>
      </c>
    </row>
    <row r="266" spans="1:7" x14ac:dyDescent="0.2">
      <c r="A266" s="60">
        <v>-7373.93</v>
      </c>
      <c r="B266" s="60">
        <v>16441.91</v>
      </c>
      <c r="C266" s="60">
        <v>29.5</v>
      </c>
      <c r="D266" s="59">
        <v>265</v>
      </c>
      <c r="E266" s="9">
        <f>轨道坐标采样_VirtualRailway_XYZinSPCK_Rotated_21deg[[#This Row],[X]]*100</f>
        <v>-737393</v>
      </c>
      <c r="F266" s="9">
        <f>轨道坐标采样_VirtualRailway_XYZinSPCK_Rotated_21deg[[#This Row],[Y]]*100</f>
        <v>1644191</v>
      </c>
      <c r="G266" s="9">
        <f>轨道坐标采样_VirtualRailway_XYZinSPCK_Rotated_21deg[[#This Row],[Z]]*100</f>
        <v>2950</v>
      </c>
    </row>
    <row r="267" spans="1:7" x14ac:dyDescent="0.2">
      <c r="A267" s="60">
        <v>-7464.14</v>
      </c>
      <c r="B267" s="60">
        <v>16485.060000000001</v>
      </c>
      <c r="C267" s="60">
        <v>29.5</v>
      </c>
      <c r="D267" s="59">
        <v>266</v>
      </c>
      <c r="E267" s="9">
        <f>轨道坐标采样_VirtualRailway_XYZinSPCK_Rotated_21deg[[#This Row],[X]]*100</f>
        <v>-746414</v>
      </c>
      <c r="F267" s="9">
        <f>轨道坐标采样_VirtualRailway_XYZinSPCK_Rotated_21deg[[#This Row],[Y]]*100</f>
        <v>1648506.0000000002</v>
      </c>
      <c r="G267" s="9">
        <f>轨道坐标采样_VirtualRailway_XYZinSPCK_Rotated_21deg[[#This Row],[Z]]*100</f>
        <v>2950</v>
      </c>
    </row>
    <row r="268" spans="1:7" x14ac:dyDescent="0.2">
      <c r="A268" s="60">
        <v>-7554.35</v>
      </c>
      <c r="B268" s="60">
        <v>16528.22</v>
      </c>
      <c r="C268" s="60">
        <v>29.5</v>
      </c>
      <c r="D268" s="59">
        <v>267</v>
      </c>
      <c r="E268" s="9">
        <f>轨道坐标采样_VirtualRailway_XYZinSPCK_Rotated_21deg[[#This Row],[X]]*100</f>
        <v>-755435</v>
      </c>
      <c r="F268" s="9">
        <f>轨道坐标采样_VirtualRailway_XYZinSPCK_Rotated_21deg[[#This Row],[Y]]*100</f>
        <v>1652822</v>
      </c>
      <c r="G268" s="9">
        <f>轨道坐标采样_VirtualRailway_XYZinSPCK_Rotated_21deg[[#This Row],[Z]]*100</f>
        <v>2950</v>
      </c>
    </row>
    <row r="269" spans="1:7" x14ac:dyDescent="0.2">
      <c r="A269" s="60">
        <v>-7644.56</v>
      </c>
      <c r="B269" s="60">
        <v>16571.37</v>
      </c>
      <c r="C269" s="60">
        <v>29.5</v>
      </c>
      <c r="D269" s="59">
        <v>268</v>
      </c>
      <c r="E269" s="9">
        <f>轨道坐标采样_VirtualRailway_XYZinSPCK_Rotated_21deg[[#This Row],[X]]*100</f>
        <v>-764456</v>
      </c>
      <c r="F269" s="9">
        <f>轨道坐标采样_VirtualRailway_XYZinSPCK_Rotated_21deg[[#This Row],[Y]]*100</f>
        <v>1657137</v>
      </c>
      <c r="G269" s="9">
        <f>轨道坐标采样_VirtualRailway_XYZinSPCK_Rotated_21deg[[#This Row],[Z]]*100</f>
        <v>2950</v>
      </c>
    </row>
    <row r="270" spans="1:7" x14ac:dyDescent="0.2">
      <c r="A270" s="60">
        <v>-7734.76</v>
      </c>
      <c r="B270" s="60">
        <v>16614.53</v>
      </c>
      <c r="C270" s="60">
        <v>29.5</v>
      </c>
      <c r="D270" s="59">
        <v>269</v>
      </c>
      <c r="E270" s="9">
        <f>轨道坐标采样_VirtualRailway_XYZinSPCK_Rotated_21deg[[#This Row],[X]]*100</f>
        <v>-773476</v>
      </c>
      <c r="F270" s="9">
        <f>轨道坐标采样_VirtualRailway_XYZinSPCK_Rotated_21deg[[#This Row],[Y]]*100</f>
        <v>1661453</v>
      </c>
      <c r="G270" s="9">
        <f>轨道坐标采样_VirtualRailway_XYZinSPCK_Rotated_21deg[[#This Row],[Z]]*100</f>
        <v>2950</v>
      </c>
    </row>
    <row r="271" spans="1:7" x14ac:dyDescent="0.2">
      <c r="A271" s="60">
        <v>-7824.97</v>
      </c>
      <c r="B271" s="60">
        <v>16657.68</v>
      </c>
      <c r="C271" s="60">
        <v>29.5</v>
      </c>
      <c r="D271" s="59">
        <v>270</v>
      </c>
      <c r="E271" s="9">
        <f>轨道坐标采样_VirtualRailway_XYZinSPCK_Rotated_21deg[[#This Row],[X]]*100</f>
        <v>-782497</v>
      </c>
      <c r="F271" s="9">
        <f>轨道坐标采样_VirtualRailway_XYZinSPCK_Rotated_21deg[[#This Row],[Y]]*100</f>
        <v>1665768</v>
      </c>
      <c r="G271" s="9">
        <f>轨道坐标采样_VirtualRailway_XYZinSPCK_Rotated_21deg[[#This Row],[Z]]*100</f>
        <v>2950</v>
      </c>
    </row>
    <row r="272" spans="1:7" x14ac:dyDescent="0.2">
      <c r="A272" s="60">
        <v>-7915.18</v>
      </c>
      <c r="B272" s="60">
        <v>16700.830000000002</v>
      </c>
      <c r="C272" s="60">
        <v>29.5</v>
      </c>
      <c r="D272" s="59">
        <v>271</v>
      </c>
      <c r="E272" s="9">
        <f>轨道坐标采样_VirtualRailway_XYZinSPCK_Rotated_21deg[[#This Row],[X]]*100</f>
        <v>-791518</v>
      </c>
      <c r="F272" s="9">
        <f>轨道坐标采样_VirtualRailway_XYZinSPCK_Rotated_21deg[[#This Row],[Y]]*100</f>
        <v>1670083.0000000002</v>
      </c>
      <c r="G272" s="9">
        <f>轨道坐标采样_VirtualRailway_XYZinSPCK_Rotated_21deg[[#This Row],[Z]]*100</f>
        <v>2950</v>
      </c>
    </row>
    <row r="273" spans="1:7" x14ac:dyDescent="0.2">
      <c r="A273" s="60">
        <v>-8005.29</v>
      </c>
      <c r="B273" s="60">
        <v>16744.2</v>
      </c>
      <c r="C273" s="60">
        <v>29.5</v>
      </c>
      <c r="D273" s="59">
        <v>272</v>
      </c>
      <c r="E273" s="9">
        <f>轨道坐标采样_VirtualRailway_XYZinSPCK_Rotated_21deg[[#This Row],[X]]*100</f>
        <v>-800529</v>
      </c>
      <c r="F273" s="9">
        <f>轨道坐标采样_VirtualRailway_XYZinSPCK_Rotated_21deg[[#This Row],[Y]]*100</f>
        <v>1674420</v>
      </c>
      <c r="G273" s="9">
        <f>轨道坐标采样_VirtualRailway_XYZinSPCK_Rotated_21deg[[#This Row],[Z]]*100</f>
        <v>2950</v>
      </c>
    </row>
    <row r="274" spans="1:7" x14ac:dyDescent="0.2">
      <c r="A274" s="60">
        <v>-8094.78</v>
      </c>
      <c r="B274" s="60">
        <v>16788.830000000002</v>
      </c>
      <c r="C274" s="60">
        <v>29.5</v>
      </c>
      <c r="D274" s="59">
        <v>273</v>
      </c>
      <c r="E274" s="9">
        <f>轨道坐标采样_VirtualRailway_XYZinSPCK_Rotated_21deg[[#This Row],[X]]*100</f>
        <v>-809478</v>
      </c>
      <c r="F274" s="9">
        <f>轨道坐标采样_VirtualRailway_XYZinSPCK_Rotated_21deg[[#This Row],[Y]]*100</f>
        <v>1678883.0000000002</v>
      </c>
      <c r="G274" s="9">
        <f>轨道坐标采样_VirtualRailway_XYZinSPCK_Rotated_21deg[[#This Row],[Z]]*100</f>
        <v>2950</v>
      </c>
    </row>
    <row r="275" spans="1:7" x14ac:dyDescent="0.2">
      <c r="A275" s="60">
        <v>-8183.51</v>
      </c>
      <c r="B275" s="60">
        <v>16834.95</v>
      </c>
      <c r="C275" s="60">
        <v>29.5</v>
      </c>
      <c r="D275" s="59">
        <v>274</v>
      </c>
      <c r="E275" s="9">
        <f>轨道坐标采样_VirtualRailway_XYZinSPCK_Rotated_21deg[[#This Row],[X]]*100</f>
        <v>-818351</v>
      </c>
      <c r="F275" s="9">
        <f>轨道坐标采样_VirtualRailway_XYZinSPCK_Rotated_21deg[[#This Row],[Y]]*100</f>
        <v>1683495</v>
      </c>
      <c r="G275" s="9">
        <f>轨道坐标采样_VirtualRailway_XYZinSPCK_Rotated_21deg[[#This Row],[Z]]*100</f>
        <v>2950</v>
      </c>
    </row>
    <row r="276" spans="1:7" x14ac:dyDescent="0.2">
      <c r="A276" s="60">
        <v>-8271.4599999999991</v>
      </c>
      <c r="B276" s="60">
        <v>16882.54</v>
      </c>
      <c r="C276" s="60">
        <v>29.5</v>
      </c>
      <c r="D276" s="59">
        <v>275</v>
      </c>
      <c r="E276" s="9">
        <f>轨道坐标采样_VirtualRailway_XYZinSPCK_Rotated_21deg[[#This Row],[X]]*100</f>
        <v>-827145.99999999988</v>
      </c>
      <c r="F276" s="9">
        <f>轨道坐标采样_VirtualRailway_XYZinSPCK_Rotated_21deg[[#This Row],[Y]]*100</f>
        <v>1688254</v>
      </c>
      <c r="G276" s="9">
        <f>轨道坐标采样_VirtualRailway_XYZinSPCK_Rotated_21deg[[#This Row],[Z]]*100</f>
        <v>2950</v>
      </c>
    </row>
    <row r="277" spans="1:7" x14ac:dyDescent="0.2">
      <c r="A277" s="60">
        <v>-8358.6</v>
      </c>
      <c r="B277" s="60">
        <v>16931.580000000002</v>
      </c>
      <c r="C277" s="60">
        <v>29.5</v>
      </c>
      <c r="D277" s="59">
        <v>276</v>
      </c>
      <c r="E277" s="9">
        <f>轨道坐标采样_VirtualRailway_XYZinSPCK_Rotated_21deg[[#This Row],[X]]*100</f>
        <v>-835860</v>
      </c>
      <c r="F277" s="9">
        <f>轨道坐标采样_VirtualRailway_XYZinSPCK_Rotated_21deg[[#This Row],[Y]]*100</f>
        <v>1693158.0000000002</v>
      </c>
      <c r="G277" s="9">
        <f>轨道坐标采样_VirtualRailway_XYZinSPCK_Rotated_21deg[[#This Row],[Z]]*100</f>
        <v>2950</v>
      </c>
    </row>
    <row r="278" spans="1:7" x14ac:dyDescent="0.2">
      <c r="A278" s="60">
        <v>-8444.92</v>
      </c>
      <c r="B278" s="60">
        <v>16982.080000000002</v>
      </c>
      <c r="C278" s="60">
        <v>29.5</v>
      </c>
      <c r="D278" s="59">
        <v>277</v>
      </c>
      <c r="E278" s="9">
        <f>轨道坐标采样_VirtualRailway_XYZinSPCK_Rotated_21deg[[#This Row],[X]]*100</f>
        <v>-844492</v>
      </c>
      <c r="F278" s="9">
        <f>轨道坐标采样_VirtualRailway_XYZinSPCK_Rotated_21deg[[#This Row],[Y]]*100</f>
        <v>1698208.0000000002</v>
      </c>
      <c r="G278" s="9">
        <f>轨道坐标采样_VirtualRailway_XYZinSPCK_Rotated_21deg[[#This Row],[Z]]*100</f>
        <v>2950</v>
      </c>
    </row>
    <row r="279" spans="1:7" x14ac:dyDescent="0.2">
      <c r="A279" s="60">
        <v>-8530.3799999999992</v>
      </c>
      <c r="B279" s="60">
        <v>17034</v>
      </c>
      <c r="C279" s="60">
        <v>29.5</v>
      </c>
      <c r="D279" s="59">
        <v>278</v>
      </c>
      <c r="E279" s="9">
        <f>轨道坐标采样_VirtualRailway_XYZinSPCK_Rotated_21deg[[#This Row],[X]]*100</f>
        <v>-853037.99999999988</v>
      </c>
      <c r="F279" s="9">
        <f>轨道坐标采样_VirtualRailway_XYZinSPCK_Rotated_21deg[[#This Row],[Y]]*100</f>
        <v>1703400</v>
      </c>
      <c r="G279" s="9">
        <f>轨道坐标采样_VirtualRailway_XYZinSPCK_Rotated_21deg[[#This Row],[Z]]*100</f>
        <v>2950</v>
      </c>
    </row>
    <row r="280" spans="1:7" x14ac:dyDescent="0.2">
      <c r="A280" s="60">
        <v>-8614.9599999999991</v>
      </c>
      <c r="B280" s="60">
        <v>17087.34</v>
      </c>
      <c r="C280" s="60">
        <v>29.5</v>
      </c>
      <c r="D280" s="59">
        <v>279</v>
      </c>
      <c r="E280" s="9">
        <f>轨道坐标采样_VirtualRailway_XYZinSPCK_Rotated_21deg[[#This Row],[X]]*100</f>
        <v>-861495.99999999988</v>
      </c>
      <c r="F280" s="9">
        <f>轨道坐标采样_VirtualRailway_XYZinSPCK_Rotated_21deg[[#This Row],[Y]]*100</f>
        <v>1708734</v>
      </c>
      <c r="G280" s="9">
        <f>轨道坐标采样_VirtualRailway_XYZinSPCK_Rotated_21deg[[#This Row],[Z]]*100</f>
        <v>2950</v>
      </c>
    </row>
    <row r="281" spans="1:7" x14ac:dyDescent="0.2">
      <c r="A281" s="60">
        <v>-8698.64</v>
      </c>
      <c r="B281" s="60">
        <v>17142.080000000002</v>
      </c>
      <c r="C281" s="60">
        <v>29.5</v>
      </c>
      <c r="D281" s="59">
        <v>280</v>
      </c>
      <c r="E281" s="9">
        <f>轨道坐标采样_VirtualRailway_XYZinSPCK_Rotated_21deg[[#This Row],[X]]*100</f>
        <v>-869864</v>
      </c>
      <c r="F281" s="9">
        <f>轨道坐标采样_VirtualRailway_XYZinSPCK_Rotated_21deg[[#This Row],[Y]]*100</f>
        <v>1714208.0000000002</v>
      </c>
      <c r="G281" s="9">
        <f>轨道坐标采样_VirtualRailway_XYZinSPCK_Rotated_21deg[[#This Row],[Z]]*100</f>
        <v>2950</v>
      </c>
    </row>
    <row r="282" spans="1:7" x14ac:dyDescent="0.2">
      <c r="A282" s="60">
        <v>-8781.4</v>
      </c>
      <c r="B282" s="60">
        <v>17198.21</v>
      </c>
      <c r="C282" s="60">
        <v>29.5</v>
      </c>
      <c r="D282" s="59">
        <v>281</v>
      </c>
      <c r="E282" s="9">
        <f>轨道坐标采样_VirtualRailway_XYZinSPCK_Rotated_21deg[[#This Row],[X]]*100</f>
        <v>-878140</v>
      </c>
      <c r="F282" s="9">
        <f>轨道坐标采样_VirtualRailway_XYZinSPCK_Rotated_21deg[[#This Row],[Y]]*100</f>
        <v>1719821</v>
      </c>
      <c r="G282" s="9">
        <f>轨道坐标采样_VirtualRailway_XYZinSPCK_Rotated_21deg[[#This Row],[Z]]*100</f>
        <v>2950</v>
      </c>
    </row>
    <row r="283" spans="1:7" x14ac:dyDescent="0.2">
      <c r="A283" s="60">
        <v>-8863.35</v>
      </c>
      <c r="B283" s="60">
        <v>17255.52</v>
      </c>
      <c r="C283" s="60">
        <v>29.5</v>
      </c>
      <c r="D283" s="59">
        <v>282</v>
      </c>
      <c r="E283" s="9">
        <f>轨道坐标采样_VirtualRailway_XYZinSPCK_Rotated_21deg[[#This Row],[X]]*100</f>
        <v>-886335</v>
      </c>
      <c r="F283" s="9">
        <f>轨道坐标采样_VirtualRailway_XYZinSPCK_Rotated_21deg[[#This Row],[Y]]*100</f>
        <v>1725552</v>
      </c>
      <c r="G283" s="9">
        <f>轨道坐标采样_VirtualRailway_XYZinSPCK_Rotated_21deg[[#This Row],[Z]]*100</f>
        <v>2950</v>
      </c>
    </row>
    <row r="284" spans="1:7" x14ac:dyDescent="0.2">
      <c r="A284" s="60">
        <v>-8945.15</v>
      </c>
      <c r="B284" s="60">
        <v>17313.04</v>
      </c>
      <c r="C284" s="60">
        <v>29.5</v>
      </c>
      <c r="D284" s="59">
        <v>283</v>
      </c>
      <c r="E284" s="9">
        <f>轨道坐标采样_VirtualRailway_XYZinSPCK_Rotated_21deg[[#This Row],[X]]*100</f>
        <v>-894515</v>
      </c>
      <c r="F284" s="9">
        <f>轨道坐标采样_VirtualRailway_XYZinSPCK_Rotated_21deg[[#This Row],[Y]]*100</f>
        <v>1731304</v>
      </c>
      <c r="G284" s="9">
        <f>轨道坐标采样_VirtualRailway_XYZinSPCK_Rotated_21deg[[#This Row],[Z]]*100</f>
        <v>2950</v>
      </c>
    </row>
    <row r="285" spans="1:7" x14ac:dyDescent="0.2">
      <c r="A285" s="60">
        <v>-9026.9599999999991</v>
      </c>
      <c r="B285" s="60">
        <v>17370.560000000001</v>
      </c>
      <c r="C285" s="60">
        <v>29.5</v>
      </c>
      <c r="D285" s="59">
        <v>284</v>
      </c>
      <c r="E285" s="9">
        <f>轨道坐标采样_VirtualRailway_XYZinSPCK_Rotated_21deg[[#This Row],[X]]*100</f>
        <v>-902695.99999999988</v>
      </c>
      <c r="F285" s="9">
        <f>轨道坐标采样_VirtualRailway_XYZinSPCK_Rotated_21deg[[#This Row],[Y]]*100</f>
        <v>1737056.0000000002</v>
      </c>
      <c r="G285" s="9">
        <f>轨道坐标采样_VirtualRailway_XYZinSPCK_Rotated_21deg[[#This Row],[Z]]*100</f>
        <v>2950</v>
      </c>
    </row>
    <row r="286" spans="1:7" x14ac:dyDescent="0.2">
      <c r="A286" s="60">
        <v>-9108.76</v>
      </c>
      <c r="B286" s="60">
        <v>17428.09</v>
      </c>
      <c r="C286" s="60">
        <v>29.5</v>
      </c>
      <c r="D286" s="59">
        <v>285</v>
      </c>
      <c r="E286" s="9">
        <f>轨道坐标采样_VirtualRailway_XYZinSPCK_Rotated_21deg[[#This Row],[X]]*100</f>
        <v>-910876</v>
      </c>
      <c r="F286" s="9">
        <f>轨道坐标采样_VirtualRailway_XYZinSPCK_Rotated_21deg[[#This Row],[Y]]*100</f>
        <v>1742809</v>
      </c>
      <c r="G286" s="9">
        <f>轨道坐标采样_VirtualRailway_XYZinSPCK_Rotated_21deg[[#This Row],[Z]]*100</f>
        <v>2950</v>
      </c>
    </row>
    <row r="287" spans="1:7" x14ac:dyDescent="0.2">
      <c r="A287" s="60">
        <v>-9190.49</v>
      </c>
      <c r="B287" s="60">
        <v>17485.7</v>
      </c>
      <c r="C287" s="60">
        <v>29.5</v>
      </c>
      <c r="D287" s="59">
        <v>286</v>
      </c>
      <c r="E287" s="9">
        <f>轨道坐标采样_VirtualRailway_XYZinSPCK_Rotated_21deg[[#This Row],[X]]*100</f>
        <v>-919049</v>
      </c>
      <c r="F287" s="9">
        <f>轨道坐标采样_VirtualRailway_XYZinSPCK_Rotated_21deg[[#This Row],[Y]]*100</f>
        <v>1748570</v>
      </c>
      <c r="G287" s="9">
        <f>轨道坐标采样_VirtualRailway_XYZinSPCK_Rotated_21deg[[#This Row],[Z]]*100</f>
        <v>2950</v>
      </c>
    </row>
    <row r="288" spans="1:7" x14ac:dyDescent="0.2">
      <c r="A288" s="60">
        <v>-9271.7800000000007</v>
      </c>
      <c r="B288" s="60">
        <v>17543.939999999999</v>
      </c>
      <c r="C288" s="60">
        <v>29.5</v>
      </c>
      <c r="D288" s="59">
        <v>287</v>
      </c>
      <c r="E288" s="9">
        <f>轨道坐标采样_VirtualRailway_XYZinSPCK_Rotated_21deg[[#This Row],[X]]*100</f>
        <v>-927178.00000000012</v>
      </c>
      <c r="F288" s="9">
        <f>轨道坐标采样_VirtualRailway_XYZinSPCK_Rotated_21deg[[#This Row],[Y]]*100</f>
        <v>1754393.9999999998</v>
      </c>
      <c r="G288" s="9">
        <f>轨道坐标采样_VirtualRailway_XYZinSPCK_Rotated_21deg[[#This Row],[Z]]*100</f>
        <v>2950</v>
      </c>
    </row>
    <row r="289" spans="1:7" x14ac:dyDescent="0.2">
      <c r="A289" s="60">
        <v>-9352.48</v>
      </c>
      <c r="B289" s="60">
        <v>17602.990000000002</v>
      </c>
      <c r="C289" s="60">
        <v>29.5</v>
      </c>
      <c r="D289" s="59">
        <v>288</v>
      </c>
      <c r="E289" s="9">
        <f>轨道坐标采样_VirtualRailway_XYZinSPCK_Rotated_21deg[[#This Row],[X]]*100</f>
        <v>-935248</v>
      </c>
      <c r="F289" s="9">
        <f>轨道坐标采样_VirtualRailway_XYZinSPCK_Rotated_21deg[[#This Row],[Y]]*100</f>
        <v>1760299.0000000002</v>
      </c>
      <c r="G289" s="9">
        <f>轨道坐标采样_VirtualRailway_XYZinSPCK_Rotated_21deg[[#This Row],[Z]]*100</f>
        <v>2950</v>
      </c>
    </row>
    <row r="290" spans="1:7" x14ac:dyDescent="0.2">
      <c r="A290" s="60">
        <v>-9432.59</v>
      </c>
      <c r="B290" s="60">
        <v>17662.849999999999</v>
      </c>
      <c r="C290" s="60">
        <v>29.5</v>
      </c>
      <c r="D290" s="59">
        <v>289</v>
      </c>
      <c r="E290" s="9">
        <f>轨道坐标采样_VirtualRailway_XYZinSPCK_Rotated_21deg[[#This Row],[X]]*100</f>
        <v>-943259</v>
      </c>
      <c r="F290" s="9">
        <f>轨道坐标采样_VirtualRailway_XYZinSPCK_Rotated_21deg[[#This Row],[Y]]*100</f>
        <v>1766284.9999999998</v>
      </c>
      <c r="G290" s="9">
        <f>轨道坐标采样_VirtualRailway_XYZinSPCK_Rotated_21deg[[#This Row],[Z]]*100</f>
        <v>2950</v>
      </c>
    </row>
    <row r="291" spans="1:7" x14ac:dyDescent="0.2">
      <c r="A291" s="60">
        <v>-9512.09</v>
      </c>
      <c r="B291" s="60">
        <v>17723.509999999998</v>
      </c>
      <c r="C291" s="60">
        <v>29.5</v>
      </c>
      <c r="D291" s="59">
        <v>290</v>
      </c>
      <c r="E291" s="9">
        <f>轨道坐标采样_VirtualRailway_XYZinSPCK_Rotated_21deg[[#This Row],[X]]*100</f>
        <v>-951209</v>
      </c>
      <c r="F291" s="9">
        <f>轨道坐标采样_VirtualRailway_XYZinSPCK_Rotated_21deg[[#This Row],[Y]]*100</f>
        <v>1772350.9999999998</v>
      </c>
      <c r="G291" s="9">
        <f>轨道坐标采样_VirtualRailway_XYZinSPCK_Rotated_21deg[[#This Row],[Z]]*100</f>
        <v>2950</v>
      </c>
    </row>
    <row r="292" spans="1:7" x14ac:dyDescent="0.2">
      <c r="A292" s="60">
        <v>-9590.98</v>
      </c>
      <c r="B292" s="60">
        <v>17784.96</v>
      </c>
      <c r="C292" s="60">
        <v>29.5</v>
      </c>
      <c r="D292" s="59">
        <v>291</v>
      </c>
      <c r="E292" s="9">
        <f>轨道坐标采样_VirtualRailway_XYZinSPCK_Rotated_21deg[[#This Row],[X]]*100</f>
        <v>-959098</v>
      </c>
      <c r="F292" s="9">
        <f>轨道坐标采样_VirtualRailway_XYZinSPCK_Rotated_21deg[[#This Row],[Y]]*100</f>
        <v>1778496</v>
      </c>
      <c r="G292" s="9">
        <f>轨道坐标采样_VirtualRailway_XYZinSPCK_Rotated_21deg[[#This Row],[Z]]*100</f>
        <v>2950</v>
      </c>
    </row>
    <row r="293" spans="1:7" x14ac:dyDescent="0.2">
      <c r="A293" s="60">
        <v>-9669.26</v>
      </c>
      <c r="B293" s="60">
        <v>17847.189999999999</v>
      </c>
      <c r="C293" s="60">
        <v>29.5</v>
      </c>
      <c r="D293" s="59">
        <v>292</v>
      </c>
      <c r="E293" s="9">
        <f>轨道坐标采样_VirtualRailway_XYZinSPCK_Rotated_21deg[[#This Row],[X]]*100</f>
        <v>-966926</v>
      </c>
      <c r="F293" s="9">
        <f>轨道坐标采样_VirtualRailway_XYZinSPCK_Rotated_21deg[[#This Row],[Y]]*100</f>
        <v>1784718.9999999998</v>
      </c>
      <c r="G293" s="9">
        <f>轨道坐标采样_VirtualRailway_XYZinSPCK_Rotated_21deg[[#This Row],[Z]]*100</f>
        <v>2950</v>
      </c>
    </row>
    <row r="294" spans="1:7" x14ac:dyDescent="0.2">
      <c r="A294" s="60">
        <v>-9746.9</v>
      </c>
      <c r="B294" s="60">
        <v>17910.2</v>
      </c>
      <c r="C294" s="60">
        <v>29.5</v>
      </c>
      <c r="D294" s="59">
        <v>293</v>
      </c>
      <c r="E294" s="9">
        <f>轨道坐标采样_VirtualRailway_XYZinSPCK_Rotated_21deg[[#This Row],[X]]*100</f>
        <v>-974690</v>
      </c>
      <c r="F294" s="9">
        <f>轨道坐标采样_VirtualRailway_XYZinSPCK_Rotated_21deg[[#This Row],[Y]]*100</f>
        <v>1791020</v>
      </c>
      <c r="G294" s="9">
        <f>轨道坐标采样_VirtualRailway_XYZinSPCK_Rotated_21deg[[#This Row],[Z]]*100</f>
        <v>2950</v>
      </c>
    </row>
    <row r="295" spans="1:7" x14ac:dyDescent="0.2">
      <c r="A295" s="60">
        <v>-9823.92</v>
      </c>
      <c r="B295" s="60">
        <v>17973.990000000002</v>
      </c>
      <c r="C295" s="60">
        <v>29.5</v>
      </c>
      <c r="D295" s="59">
        <v>294</v>
      </c>
      <c r="E295" s="9">
        <f>轨道坐标采样_VirtualRailway_XYZinSPCK_Rotated_21deg[[#This Row],[X]]*100</f>
        <v>-982392</v>
      </c>
      <c r="F295" s="9">
        <f>轨道坐标采样_VirtualRailway_XYZinSPCK_Rotated_21deg[[#This Row],[Y]]*100</f>
        <v>1797399.0000000002</v>
      </c>
      <c r="G295" s="9">
        <f>轨道坐标采样_VirtualRailway_XYZinSPCK_Rotated_21deg[[#This Row],[Z]]*100</f>
        <v>2950</v>
      </c>
    </row>
    <row r="296" spans="1:7" x14ac:dyDescent="0.2">
      <c r="A296" s="60">
        <v>-9900.32</v>
      </c>
      <c r="B296" s="60">
        <v>18038.509999999998</v>
      </c>
      <c r="C296" s="60">
        <v>29.5</v>
      </c>
      <c r="D296" s="59">
        <v>295</v>
      </c>
      <c r="E296" s="9">
        <f>轨道坐标采样_VirtualRailway_XYZinSPCK_Rotated_21deg[[#This Row],[X]]*100</f>
        <v>-990032</v>
      </c>
      <c r="F296" s="9">
        <f>轨道坐标采样_VirtualRailway_XYZinSPCK_Rotated_21deg[[#This Row],[Y]]*100</f>
        <v>1803850.9999999998</v>
      </c>
      <c r="G296" s="9">
        <f>轨道坐标采样_VirtualRailway_XYZinSPCK_Rotated_21deg[[#This Row],[Z]]*100</f>
        <v>2950</v>
      </c>
    </row>
    <row r="297" spans="1:7" x14ac:dyDescent="0.2">
      <c r="A297" s="60">
        <v>-9976.5</v>
      </c>
      <c r="B297" s="60">
        <v>18103.3</v>
      </c>
      <c r="C297" s="60">
        <v>29.5</v>
      </c>
      <c r="D297" s="59">
        <v>296</v>
      </c>
      <c r="E297" s="9">
        <f>轨道坐标采样_VirtualRailway_XYZinSPCK_Rotated_21deg[[#This Row],[X]]*100</f>
        <v>-997650</v>
      </c>
      <c r="F297" s="9">
        <f>轨道坐标采样_VirtualRailway_XYZinSPCK_Rotated_21deg[[#This Row],[Y]]*100</f>
        <v>1810330</v>
      </c>
      <c r="G297" s="9">
        <f>轨道坐标采样_VirtualRailway_XYZinSPCK_Rotated_21deg[[#This Row],[Z]]*100</f>
        <v>2950</v>
      </c>
    </row>
    <row r="298" spans="1:7" x14ac:dyDescent="0.2">
      <c r="A298" s="60">
        <v>-10052.67</v>
      </c>
      <c r="B298" s="60">
        <v>18168.09</v>
      </c>
      <c r="C298" s="60">
        <v>29.5</v>
      </c>
      <c r="D298" s="59">
        <v>297</v>
      </c>
      <c r="E298" s="9">
        <f>轨道坐标采样_VirtualRailway_XYZinSPCK_Rotated_21deg[[#This Row],[X]]*100</f>
        <v>-1005267</v>
      </c>
      <c r="F298" s="9">
        <f>轨道坐标采样_VirtualRailway_XYZinSPCK_Rotated_21deg[[#This Row],[Y]]*100</f>
        <v>1816809</v>
      </c>
      <c r="G298" s="9">
        <f>轨道坐标采样_VirtualRailway_XYZinSPCK_Rotated_21deg[[#This Row],[Z]]*100</f>
        <v>2950</v>
      </c>
    </row>
    <row r="299" spans="1:7" x14ac:dyDescent="0.2">
      <c r="A299" s="60">
        <v>-10128.84</v>
      </c>
      <c r="B299" s="60">
        <v>18232.88</v>
      </c>
      <c r="C299" s="60">
        <v>29.5</v>
      </c>
      <c r="D299" s="59">
        <v>298</v>
      </c>
      <c r="E299" s="9">
        <f>轨道坐标采样_VirtualRailway_XYZinSPCK_Rotated_21deg[[#This Row],[X]]*100</f>
        <v>-1012884</v>
      </c>
      <c r="F299" s="9">
        <f>轨道坐标采样_VirtualRailway_XYZinSPCK_Rotated_21deg[[#This Row],[Y]]*100</f>
        <v>1823288</v>
      </c>
      <c r="G299" s="9">
        <f>轨道坐标采样_VirtualRailway_XYZinSPCK_Rotated_21deg[[#This Row],[Z]]*100</f>
        <v>2950</v>
      </c>
    </row>
    <row r="300" spans="1:7" x14ac:dyDescent="0.2">
      <c r="A300" s="60">
        <v>-10205.01</v>
      </c>
      <c r="B300" s="60">
        <v>18297.669999999998</v>
      </c>
      <c r="C300" s="60">
        <v>29.5</v>
      </c>
      <c r="D300" s="59">
        <v>299</v>
      </c>
      <c r="E300" s="9">
        <f>轨道坐标采样_VirtualRailway_XYZinSPCK_Rotated_21deg[[#This Row],[X]]*100</f>
        <v>-1020501</v>
      </c>
      <c r="F300" s="9">
        <f>轨道坐标采样_VirtualRailway_XYZinSPCK_Rotated_21deg[[#This Row],[Y]]*100</f>
        <v>1829766.9999999998</v>
      </c>
      <c r="G300" s="9">
        <f>轨道坐标采样_VirtualRailway_XYZinSPCK_Rotated_21deg[[#This Row],[Z]]*100</f>
        <v>2950</v>
      </c>
    </row>
    <row r="301" spans="1:7" x14ac:dyDescent="0.2">
      <c r="A301" s="60">
        <v>-10281.18</v>
      </c>
      <c r="B301" s="60">
        <v>18362.47</v>
      </c>
      <c r="C301" s="60">
        <v>29.5</v>
      </c>
      <c r="D301" s="59">
        <v>300</v>
      </c>
      <c r="E301" s="9">
        <f>轨道坐标采样_VirtualRailway_XYZinSPCK_Rotated_21deg[[#This Row],[X]]*100</f>
        <v>-1028118</v>
      </c>
      <c r="F301" s="9">
        <f>轨道坐标采样_VirtualRailway_XYZinSPCK_Rotated_21deg[[#This Row],[Y]]*100</f>
        <v>1836247</v>
      </c>
      <c r="G301" s="9">
        <f>轨道坐标采样_VirtualRailway_XYZinSPCK_Rotated_21deg[[#This Row],[Z]]*100</f>
        <v>2950</v>
      </c>
    </row>
    <row r="302" spans="1:7" x14ac:dyDescent="0.2">
      <c r="A302" s="60">
        <v>-10357.43</v>
      </c>
      <c r="B302" s="60">
        <v>18427.169999999998</v>
      </c>
      <c r="C302" s="60">
        <v>29.5</v>
      </c>
      <c r="D302" s="59">
        <v>301</v>
      </c>
      <c r="E302" s="9">
        <f>轨道坐标采样_VirtualRailway_XYZinSPCK_Rotated_21deg[[#This Row],[X]]*100</f>
        <v>-1035743</v>
      </c>
      <c r="F302" s="9">
        <f>轨道坐标采样_VirtualRailway_XYZinSPCK_Rotated_21deg[[#This Row],[Y]]*100</f>
        <v>1842716.9999999998</v>
      </c>
      <c r="G302" s="9">
        <f>轨道坐标采样_VirtualRailway_XYZinSPCK_Rotated_21deg[[#This Row],[Z]]*100</f>
        <v>2950</v>
      </c>
    </row>
    <row r="303" spans="1:7" x14ac:dyDescent="0.2">
      <c r="A303" s="60">
        <v>-10435.280000000001</v>
      </c>
      <c r="B303" s="60">
        <v>18489.919999999998</v>
      </c>
      <c r="C303" s="60">
        <v>29.5</v>
      </c>
      <c r="D303" s="59">
        <v>302</v>
      </c>
      <c r="E303" s="9">
        <f>轨道坐标采样_VirtualRailway_XYZinSPCK_Rotated_21deg[[#This Row],[X]]*100</f>
        <v>-1043528.0000000001</v>
      </c>
      <c r="F303" s="9">
        <f>轨道坐标采样_VirtualRailway_XYZinSPCK_Rotated_21deg[[#This Row],[Y]]*100</f>
        <v>1848991.9999999998</v>
      </c>
      <c r="G303" s="9">
        <f>轨道坐标采样_VirtualRailway_XYZinSPCK_Rotated_21deg[[#This Row],[Z]]*100</f>
        <v>2950</v>
      </c>
    </row>
    <row r="304" spans="1:7" x14ac:dyDescent="0.2">
      <c r="A304" s="60">
        <v>-10515.48</v>
      </c>
      <c r="B304" s="60">
        <v>18549.64</v>
      </c>
      <c r="C304" s="60">
        <v>29.5</v>
      </c>
      <c r="D304" s="59">
        <v>303</v>
      </c>
      <c r="E304" s="9">
        <f>轨道坐标采样_VirtualRailway_XYZinSPCK_Rotated_21deg[[#This Row],[X]]*100</f>
        <v>-1051548</v>
      </c>
      <c r="F304" s="9">
        <f>轨道坐标采样_VirtualRailway_XYZinSPCK_Rotated_21deg[[#This Row],[Y]]*100</f>
        <v>1854964</v>
      </c>
      <c r="G304" s="9">
        <f>轨道坐标采样_VirtualRailway_XYZinSPCK_Rotated_21deg[[#This Row],[Z]]*100</f>
        <v>2950</v>
      </c>
    </row>
    <row r="305" spans="1:7" x14ac:dyDescent="0.2">
      <c r="A305" s="60">
        <v>-10597.92</v>
      </c>
      <c r="B305" s="60">
        <v>18606.22</v>
      </c>
      <c r="C305" s="60">
        <v>29.5</v>
      </c>
      <c r="D305" s="59">
        <v>304</v>
      </c>
      <c r="E305" s="9">
        <f>轨道坐标采样_VirtualRailway_XYZinSPCK_Rotated_21deg[[#This Row],[X]]*100</f>
        <v>-1059792</v>
      </c>
      <c r="F305" s="9">
        <f>轨道坐标采样_VirtualRailway_XYZinSPCK_Rotated_21deg[[#This Row],[Y]]*100</f>
        <v>1860622</v>
      </c>
      <c r="G305" s="9">
        <f>轨道坐标采样_VirtualRailway_XYZinSPCK_Rotated_21deg[[#This Row],[Z]]*100</f>
        <v>2950</v>
      </c>
    </row>
    <row r="306" spans="1:7" x14ac:dyDescent="0.2">
      <c r="A306" s="60">
        <v>-10682.48</v>
      </c>
      <c r="B306" s="60">
        <v>18659.599999999999</v>
      </c>
      <c r="C306" s="60">
        <v>29.5</v>
      </c>
      <c r="D306" s="59">
        <v>305</v>
      </c>
      <c r="E306" s="9">
        <f>轨道坐标采样_VirtualRailway_XYZinSPCK_Rotated_21deg[[#This Row],[X]]*100</f>
        <v>-1068248</v>
      </c>
      <c r="F306" s="9">
        <f>轨道坐标采样_VirtualRailway_XYZinSPCK_Rotated_21deg[[#This Row],[Y]]*100</f>
        <v>1865959.9999999998</v>
      </c>
      <c r="G306" s="9">
        <f>轨道坐标采样_VirtualRailway_XYZinSPCK_Rotated_21deg[[#This Row],[Z]]*100</f>
        <v>2950</v>
      </c>
    </row>
    <row r="307" spans="1:7" x14ac:dyDescent="0.2">
      <c r="A307" s="60">
        <v>-10769.03</v>
      </c>
      <c r="B307" s="60">
        <v>18709.68</v>
      </c>
      <c r="C307" s="60">
        <v>29.5</v>
      </c>
      <c r="D307" s="59">
        <v>306</v>
      </c>
      <c r="E307" s="9">
        <f>轨道坐标采样_VirtualRailway_XYZinSPCK_Rotated_21deg[[#This Row],[X]]*100</f>
        <v>-1076903</v>
      </c>
      <c r="F307" s="9">
        <f>轨道坐标采样_VirtualRailway_XYZinSPCK_Rotated_21deg[[#This Row],[Y]]*100</f>
        <v>1870968</v>
      </c>
      <c r="G307" s="9">
        <f>轨道坐标采样_VirtualRailway_XYZinSPCK_Rotated_21deg[[#This Row],[Z]]*100</f>
        <v>2950</v>
      </c>
    </row>
    <row r="308" spans="1:7" x14ac:dyDescent="0.2">
      <c r="A308" s="60">
        <v>-10857.43</v>
      </c>
      <c r="B308" s="60">
        <v>18756.41</v>
      </c>
      <c r="C308" s="60">
        <v>29.5</v>
      </c>
      <c r="D308" s="59">
        <v>307</v>
      </c>
      <c r="E308" s="9">
        <f>轨道坐标采样_VirtualRailway_XYZinSPCK_Rotated_21deg[[#This Row],[X]]*100</f>
        <v>-1085743</v>
      </c>
      <c r="F308" s="9">
        <f>轨道坐标采样_VirtualRailway_XYZinSPCK_Rotated_21deg[[#This Row],[Y]]*100</f>
        <v>1875641</v>
      </c>
      <c r="G308" s="9">
        <f>轨道坐标采样_VirtualRailway_XYZinSPCK_Rotated_21deg[[#This Row],[Z]]*100</f>
        <v>2950</v>
      </c>
    </row>
    <row r="309" spans="1:7" x14ac:dyDescent="0.2">
      <c r="A309" s="60">
        <v>-10947.57</v>
      </c>
      <c r="B309" s="60">
        <v>18799.689999999999</v>
      </c>
      <c r="C309" s="60">
        <v>29.5</v>
      </c>
      <c r="D309" s="59">
        <v>308</v>
      </c>
      <c r="E309" s="9">
        <f>轨道坐标采样_VirtualRailway_XYZinSPCK_Rotated_21deg[[#This Row],[X]]*100</f>
        <v>-1094757</v>
      </c>
      <c r="F309" s="9">
        <f>轨道坐标采样_VirtualRailway_XYZinSPCK_Rotated_21deg[[#This Row],[Y]]*100</f>
        <v>1879968.9999999998</v>
      </c>
      <c r="G309" s="9">
        <f>轨道坐标采样_VirtualRailway_XYZinSPCK_Rotated_21deg[[#This Row],[Z]]*100</f>
        <v>2950</v>
      </c>
    </row>
    <row r="310" spans="1:7" x14ac:dyDescent="0.2">
      <c r="A310" s="60">
        <v>-11039.31</v>
      </c>
      <c r="B310" s="60">
        <v>18839.48</v>
      </c>
      <c r="C310" s="60">
        <v>29.5</v>
      </c>
      <c r="D310" s="59">
        <v>309</v>
      </c>
      <c r="E310" s="9">
        <f>轨道坐标采样_VirtualRailway_XYZinSPCK_Rotated_21deg[[#This Row],[X]]*100</f>
        <v>-1103931</v>
      </c>
      <c r="F310" s="9">
        <f>轨道坐标采样_VirtualRailway_XYZinSPCK_Rotated_21deg[[#This Row],[Y]]*100</f>
        <v>1883948</v>
      </c>
      <c r="G310" s="9">
        <f>轨道坐标采样_VirtualRailway_XYZinSPCK_Rotated_21deg[[#This Row],[Z]]*100</f>
        <v>2950</v>
      </c>
    </row>
    <row r="311" spans="1:7" x14ac:dyDescent="0.2">
      <c r="A311" s="60">
        <v>-11132.51</v>
      </c>
      <c r="B311" s="60">
        <v>18875.71</v>
      </c>
      <c r="C311" s="60">
        <v>29.5</v>
      </c>
      <c r="D311" s="59">
        <v>310</v>
      </c>
      <c r="E311" s="9">
        <f>轨道坐标采样_VirtualRailway_XYZinSPCK_Rotated_21deg[[#This Row],[X]]*100</f>
        <v>-1113251</v>
      </c>
      <c r="F311" s="9">
        <f>轨道坐标采样_VirtualRailway_XYZinSPCK_Rotated_21deg[[#This Row],[Y]]*100</f>
        <v>1887571</v>
      </c>
      <c r="G311" s="9">
        <f>轨道坐标采样_VirtualRailway_XYZinSPCK_Rotated_21deg[[#This Row],[Z]]*100</f>
        <v>2950</v>
      </c>
    </row>
    <row r="312" spans="1:7" x14ac:dyDescent="0.2">
      <c r="A312" s="60">
        <v>-11227.03</v>
      </c>
      <c r="B312" s="60">
        <v>18908.330000000002</v>
      </c>
      <c r="C312" s="60">
        <v>29.5</v>
      </c>
      <c r="D312" s="59">
        <v>311</v>
      </c>
      <c r="E312" s="9">
        <f>轨道坐标采样_VirtualRailway_XYZinSPCK_Rotated_21deg[[#This Row],[X]]*100</f>
        <v>-1122703</v>
      </c>
      <c r="F312" s="9">
        <f>轨道坐标采样_VirtualRailway_XYZinSPCK_Rotated_21deg[[#This Row],[Y]]*100</f>
        <v>1890833.0000000002</v>
      </c>
      <c r="G312" s="9">
        <f>轨道坐标采样_VirtualRailway_XYZinSPCK_Rotated_21deg[[#This Row],[Z]]*100</f>
        <v>2950</v>
      </c>
    </row>
    <row r="313" spans="1:7" x14ac:dyDescent="0.2">
      <c r="A313" s="60">
        <v>-11322.74</v>
      </c>
      <c r="B313" s="60">
        <v>18937.29</v>
      </c>
      <c r="C313" s="60">
        <v>29.5</v>
      </c>
      <c r="D313" s="59">
        <v>312</v>
      </c>
      <c r="E313" s="9">
        <f>轨道坐标采样_VirtualRailway_XYZinSPCK_Rotated_21deg[[#This Row],[X]]*100</f>
        <v>-1132274</v>
      </c>
      <c r="F313" s="9">
        <f>轨道坐标采样_VirtualRailway_XYZinSPCK_Rotated_21deg[[#This Row],[Y]]*100</f>
        <v>1893729</v>
      </c>
      <c r="G313" s="9">
        <f>轨道坐标采样_VirtualRailway_XYZinSPCK_Rotated_21deg[[#This Row],[Z]]*100</f>
        <v>2950</v>
      </c>
    </row>
    <row r="314" spans="1:7" x14ac:dyDescent="0.2">
      <c r="A314" s="60">
        <v>-11419.49</v>
      </c>
      <c r="B314" s="60">
        <v>18962.55</v>
      </c>
      <c r="C314" s="60">
        <v>29.5</v>
      </c>
      <c r="D314" s="59">
        <v>313</v>
      </c>
      <c r="E314" s="9">
        <f>轨道坐标采样_VirtualRailway_XYZinSPCK_Rotated_21deg[[#This Row],[X]]*100</f>
        <v>-1141949</v>
      </c>
      <c r="F314" s="9">
        <f>轨道坐标采样_VirtualRailway_XYZinSPCK_Rotated_21deg[[#This Row],[Y]]*100</f>
        <v>1896255</v>
      </c>
      <c r="G314" s="9">
        <f>轨道坐标采样_VirtualRailway_XYZinSPCK_Rotated_21deg[[#This Row],[Z]]*100</f>
        <v>2950</v>
      </c>
    </row>
    <row r="315" spans="1:7" x14ac:dyDescent="0.2">
      <c r="A315" s="60">
        <v>-11517.07</v>
      </c>
      <c r="B315" s="60">
        <v>18984.419999999998</v>
      </c>
      <c r="C315" s="60">
        <v>29.5</v>
      </c>
      <c r="D315" s="59">
        <v>314</v>
      </c>
      <c r="E315" s="9">
        <f>轨道坐标采样_VirtualRailway_XYZinSPCK_Rotated_21deg[[#This Row],[X]]*100</f>
        <v>-1151707</v>
      </c>
      <c r="F315" s="9">
        <f>轨道坐标采样_VirtualRailway_XYZinSPCK_Rotated_21deg[[#This Row],[Y]]*100</f>
        <v>1898441.9999999998</v>
      </c>
      <c r="G315" s="9">
        <f>轨道坐标采样_VirtualRailway_XYZinSPCK_Rotated_21deg[[#This Row],[Z]]*100</f>
        <v>2950</v>
      </c>
    </row>
    <row r="316" spans="1:7" x14ac:dyDescent="0.2">
      <c r="A316" s="60">
        <v>-11614.83</v>
      </c>
      <c r="B316" s="60">
        <v>19005.45</v>
      </c>
      <c r="C316" s="60">
        <v>29.5</v>
      </c>
      <c r="D316" s="59">
        <v>315</v>
      </c>
      <c r="E316" s="9">
        <f>轨道坐标采样_VirtualRailway_XYZinSPCK_Rotated_21deg[[#This Row],[X]]*100</f>
        <v>-1161483</v>
      </c>
      <c r="F316" s="9">
        <f>轨道坐标采样_VirtualRailway_XYZinSPCK_Rotated_21deg[[#This Row],[Y]]*100</f>
        <v>1900545</v>
      </c>
      <c r="G316" s="9">
        <f>轨道坐标采样_VirtualRailway_XYZinSPCK_Rotated_21deg[[#This Row],[Z]]*100</f>
        <v>2950</v>
      </c>
    </row>
    <row r="317" spans="1:7" x14ac:dyDescent="0.2">
      <c r="A317" s="60">
        <v>-11713.04</v>
      </c>
      <c r="B317" s="60">
        <v>19024.23</v>
      </c>
      <c r="C317" s="60">
        <v>29.5</v>
      </c>
      <c r="D317" s="59">
        <v>316</v>
      </c>
      <c r="E317" s="9">
        <f>轨道坐标采样_VirtualRailway_XYZinSPCK_Rotated_21deg[[#This Row],[X]]*100</f>
        <v>-1171304</v>
      </c>
      <c r="F317" s="9">
        <f>轨道坐标采样_VirtualRailway_XYZinSPCK_Rotated_21deg[[#This Row],[Y]]*100</f>
        <v>1902423</v>
      </c>
      <c r="G317" s="9">
        <f>轨道坐标采样_VirtualRailway_XYZinSPCK_Rotated_21deg[[#This Row],[Z]]*100</f>
        <v>2950</v>
      </c>
    </row>
    <row r="318" spans="1:7" x14ac:dyDescent="0.2">
      <c r="A318" s="60">
        <v>-11811.93</v>
      </c>
      <c r="B318" s="60">
        <v>19039.09</v>
      </c>
      <c r="C318" s="60">
        <v>29.5</v>
      </c>
      <c r="D318" s="59">
        <v>317</v>
      </c>
      <c r="E318" s="9">
        <f>轨道坐标采样_VirtualRailway_XYZinSPCK_Rotated_21deg[[#This Row],[X]]*100</f>
        <v>-1181193</v>
      </c>
      <c r="F318" s="9">
        <f>轨道坐标采样_VirtualRailway_XYZinSPCK_Rotated_21deg[[#This Row],[Y]]*100</f>
        <v>1903909</v>
      </c>
      <c r="G318" s="9">
        <f>轨道坐标采样_VirtualRailway_XYZinSPCK_Rotated_21deg[[#This Row],[Z]]*100</f>
        <v>2950</v>
      </c>
    </row>
    <row r="319" spans="1:7" x14ac:dyDescent="0.2">
      <c r="A319" s="60">
        <v>-11911.33</v>
      </c>
      <c r="B319" s="60">
        <v>19049.97</v>
      </c>
      <c r="C319" s="60">
        <v>29.5</v>
      </c>
      <c r="D319" s="59">
        <v>318</v>
      </c>
      <c r="E319" s="9">
        <f>轨道坐标采样_VirtualRailway_XYZinSPCK_Rotated_21deg[[#This Row],[X]]*100</f>
        <v>-1191133</v>
      </c>
      <c r="F319" s="9">
        <f>轨道坐标采样_VirtualRailway_XYZinSPCK_Rotated_21deg[[#This Row],[Y]]*100</f>
        <v>1904997</v>
      </c>
      <c r="G319" s="9">
        <f>轨道坐标采样_VirtualRailway_XYZinSPCK_Rotated_21deg[[#This Row],[Z]]*100</f>
        <v>2950</v>
      </c>
    </row>
    <row r="320" spans="1:7" x14ac:dyDescent="0.2">
      <c r="A320" s="60">
        <v>-12011.08</v>
      </c>
      <c r="B320" s="60">
        <v>19056.88</v>
      </c>
      <c r="C320" s="60">
        <v>29.5</v>
      </c>
      <c r="D320" s="59">
        <v>319</v>
      </c>
      <c r="E320" s="9">
        <f>轨道坐标采样_VirtualRailway_XYZinSPCK_Rotated_21deg[[#This Row],[X]]*100</f>
        <v>-1201108</v>
      </c>
      <c r="F320" s="9">
        <f>轨道坐标采样_VirtualRailway_XYZinSPCK_Rotated_21deg[[#This Row],[Y]]*100</f>
        <v>1905688</v>
      </c>
      <c r="G320" s="9">
        <f>轨道坐标采样_VirtualRailway_XYZinSPCK_Rotated_21deg[[#This Row],[Z]]*100</f>
        <v>2950</v>
      </c>
    </row>
    <row r="321" spans="1:7" x14ac:dyDescent="0.2">
      <c r="A321" s="60">
        <v>-12111.03</v>
      </c>
      <c r="B321" s="60">
        <v>19060.02</v>
      </c>
      <c r="C321" s="60">
        <v>29.5</v>
      </c>
      <c r="D321" s="59">
        <v>320</v>
      </c>
      <c r="E321" s="9">
        <f>轨道坐标采样_VirtualRailway_XYZinSPCK_Rotated_21deg[[#This Row],[X]]*100</f>
        <v>-1211103</v>
      </c>
      <c r="F321" s="9">
        <f>轨道坐标采样_VirtualRailway_XYZinSPCK_Rotated_21deg[[#This Row],[Y]]*100</f>
        <v>1906002</v>
      </c>
      <c r="G321" s="9">
        <f>轨道坐标采样_VirtualRailway_XYZinSPCK_Rotated_21deg[[#This Row],[Z]]*100</f>
        <v>2950</v>
      </c>
    </row>
    <row r="322" spans="1:7" x14ac:dyDescent="0.2">
      <c r="A322" s="60">
        <v>-12211.01</v>
      </c>
      <c r="B322" s="60">
        <v>19062.07</v>
      </c>
      <c r="C322" s="60">
        <v>29.05</v>
      </c>
      <c r="D322" s="59">
        <v>321</v>
      </c>
      <c r="E322" s="9">
        <f>轨道坐标采样_VirtualRailway_XYZinSPCK_Rotated_21deg[[#This Row],[X]]*100</f>
        <v>-1221101</v>
      </c>
      <c r="F322" s="9">
        <f>轨道坐标采样_VirtualRailway_XYZinSPCK_Rotated_21deg[[#This Row],[Y]]*100</f>
        <v>1906207</v>
      </c>
      <c r="G322" s="9">
        <f>轨道坐标采样_VirtualRailway_XYZinSPCK_Rotated_21deg[[#This Row],[Z]]*100</f>
        <v>2905</v>
      </c>
    </row>
    <row r="323" spans="1:7" x14ac:dyDescent="0.2">
      <c r="A323" s="60">
        <v>-12310.99</v>
      </c>
      <c r="B323" s="60">
        <v>19064.13</v>
      </c>
      <c r="C323" s="60">
        <v>26.09</v>
      </c>
      <c r="D323" s="59">
        <v>322</v>
      </c>
      <c r="E323" s="9">
        <f>轨道坐标采样_VirtualRailway_XYZinSPCK_Rotated_21deg[[#This Row],[X]]*100</f>
        <v>-1231099</v>
      </c>
      <c r="F323" s="9">
        <f>轨道坐标采样_VirtualRailway_XYZinSPCK_Rotated_21deg[[#This Row],[Y]]*100</f>
        <v>1906413</v>
      </c>
      <c r="G323" s="9">
        <f>轨道坐标采样_VirtualRailway_XYZinSPCK_Rotated_21deg[[#This Row],[Z]]*100</f>
        <v>2609</v>
      </c>
    </row>
    <row r="324" spans="1:7" x14ac:dyDescent="0.2">
      <c r="A324" s="60">
        <v>-12410.97</v>
      </c>
      <c r="B324" s="60">
        <v>19066.18</v>
      </c>
      <c r="C324" s="60">
        <v>23.09</v>
      </c>
      <c r="D324" s="59">
        <v>323</v>
      </c>
      <c r="E324" s="9">
        <f>轨道坐标采样_VirtualRailway_XYZinSPCK_Rotated_21deg[[#This Row],[X]]*100</f>
        <v>-1241097</v>
      </c>
      <c r="F324" s="9">
        <f>轨道坐标采样_VirtualRailway_XYZinSPCK_Rotated_21deg[[#This Row],[Y]]*100</f>
        <v>1906618</v>
      </c>
      <c r="G324" s="9">
        <f>轨道坐标采样_VirtualRailway_XYZinSPCK_Rotated_21deg[[#This Row],[Z]]*100</f>
        <v>2309</v>
      </c>
    </row>
    <row r="325" spans="1:7" x14ac:dyDescent="0.2">
      <c r="A325" s="60">
        <v>-12510.94</v>
      </c>
      <c r="B325" s="60">
        <v>19068.240000000002</v>
      </c>
      <c r="C325" s="60">
        <v>20.09</v>
      </c>
      <c r="D325" s="59">
        <v>324</v>
      </c>
      <c r="E325" s="9">
        <f>轨道坐标采样_VirtualRailway_XYZinSPCK_Rotated_21deg[[#This Row],[X]]*100</f>
        <v>-1251094</v>
      </c>
      <c r="F325" s="9">
        <f>轨道坐标采样_VirtualRailway_XYZinSPCK_Rotated_21deg[[#This Row],[Y]]*100</f>
        <v>1906824.0000000002</v>
      </c>
      <c r="G325" s="9">
        <f>轨道坐标采样_VirtualRailway_XYZinSPCK_Rotated_21deg[[#This Row],[Z]]*100</f>
        <v>2009</v>
      </c>
    </row>
    <row r="326" spans="1:7" x14ac:dyDescent="0.2">
      <c r="A326" s="60">
        <v>-12610.92</v>
      </c>
      <c r="B326" s="60">
        <v>19070.29</v>
      </c>
      <c r="C326" s="60">
        <v>17.09</v>
      </c>
      <c r="D326" s="59">
        <v>325</v>
      </c>
      <c r="E326" s="9">
        <f>轨道坐标采样_VirtualRailway_XYZinSPCK_Rotated_21deg[[#This Row],[X]]*100</f>
        <v>-1261092</v>
      </c>
      <c r="F326" s="9">
        <f>轨道坐标采样_VirtualRailway_XYZinSPCK_Rotated_21deg[[#This Row],[Y]]*100</f>
        <v>1907029</v>
      </c>
      <c r="G326" s="9">
        <f>轨道坐标采样_VirtualRailway_XYZinSPCK_Rotated_21deg[[#This Row],[Z]]*100</f>
        <v>1709</v>
      </c>
    </row>
    <row r="327" spans="1:7" x14ac:dyDescent="0.2">
      <c r="A327" s="60">
        <v>-12710.9</v>
      </c>
      <c r="B327" s="60">
        <v>19072.349999999999</v>
      </c>
      <c r="C327" s="60">
        <v>14.09</v>
      </c>
      <c r="D327" s="59">
        <v>326</v>
      </c>
      <c r="E327" s="9">
        <f>轨道坐标采样_VirtualRailway_XYZinSPCK_Rotated_21deg[[#This Row],[X]]*100</f>
        <v>-1271090</v>
      </c>
      <c r="F327" s="9">
        <f>轨道坐标采样_VirtualRailway_XYZinSPCK_Rotated_21deg[[#This Row],[Y]]*100</f>
        <v>1907234.9999999998</v>
      </c>
      <c r="G327" s="9">
        <f>轨道坐标采样_VirtualRailway_XYZinSPCK_Rotated_21deg[[#This Row],[Z]]*100</f>
        <v>1409</v>
      </c>
    </row>
    <row r="328" spans="1:7" x14ac:dyDescent="0.2">
      <c r="A328" s="60">
        <v>-12810.88</v>
      </c>
      <c r="B328" s="60">
        <v>19074.400000000001</v>
      </c>
      <c r="C328" s="60">
        <v>11.09</v>
      </c>
      <c r="D328" s="59">
        <v>327</v>
      </c>
      <c r="E328" s="9">
        <f>轨道坐标采样_VirtualRailway_XYZinSPCK_Rotated_21deg[[#This Row],[X]]*100</f>
        <v>-1281088</v>
      </c>
      <c r="F328" s="9">
        <f>轨道坐标采样_VirtualRailway_XYZinSPCK_Rotated_21deg[[#This Row],[Y]]*100</f>
        <v>1907440.0000000002</v>
      </c>
      <c r="G328" s="9">
        <f>轨道坐标采样_VirtualRailway_XYZinSPCK_Rotated_21deg[[#This Row],[Z]]*100</f>
        <v>1109</v>
      </c>
    </row>
    <row r="329" spans="1:7" x14ac:dyDescent="0.2">
      <c r="A329" s="60">
        <v>-12910.86</v>
      </c>
      <c r="B329" s="60">
        <v>19076.46</v>
      </c>
      <c r="C329" s="60">
        <v>8.5399999999999991</v>
      </c>
      <c r="D329" s="59">
        <v>328</v>
      </c>
      <c r="E329" s="9">
        <f>轨道坐标采样_VirtualRailway_XYZinSPCK_Rotated_21deg[[#This Row],[X]]*100</f>
        <v>-1291086</v>
      </c>
      <c r="F329" s="9">
        <f>轨道坐标采样_VirtualRailway_XYZinSPCK_Rotated_21deg[[#This Row],[Y]]*100</f>
        <v>1907646</v>
      </c>
      <c r="G329" s="9">
        <f>轨道坐标采样_VirtualRailway_XYZinSPCK_Rotated_21deg[[#This Row],[Z]]*100</f>
        <v>853.99999999999989</v>
      </c>
    </row>
    <row r="330" spans="1:7" x14ac:dyDescent="0.2">
      <c r="A330" s="60">
        <v>-13010.84</v>
      </c>
      <c r="B330" s="60">
        <v>19078.52</v>
      </c>
      <c r="C330" s="60">
        <v>8.5</v>
      </c>
      <c r="D330" s="59">
        <v>329</v>
      </c>
      <c r="E330" s="9">
        <f>轨道坐标采样_VirtualRailway_XYZinSPCK_Rotated_21deg[[#This Row],[X]]*100</f>
        <v>-1301084</v>
      </c>
      <c r="F330" s="9">
        <f>轨道坐标采样_VirtualRailway_XYZinSPCK_Rotated_21deg[[#This Row],[Y]]*100</f>
        <v>1907852</v>
      </c>
      <c r="G330" s="9">
        <f>轨道坐标采样_VirtualRailway_XYZinSPCK_Rotated_21deg[[#This Row],[Z]]*100</f>
        <v>850</v>
      </c>
    </row>
    <row r="331" spans="1:7" x14ac:dyDescent="0.2">
      <c r="A331" s="60">
        <v>-13110.82</v>
      </c>
      <c r="B331" s="60">
        <v>19080.57</v>
      </c>
      <c r="C331" s="60">
        <v>8.5</v>
      </c>
      <c r="D331" s="59">
        <v>330</v>
      </c>
      <c r="E331" s="9">
        <f>轨道坐标采样_VirtualRailway_XYZinSPCK_Rotated_21deg[[#This Row],[X]]*100</f>
        <v>-1311082</v>
      </c>
      <c r="F331" s="9">
        <f>轨道坐标采样_VirtualRailway_XYZinSPCK_Rotated_21deg[[#This Row],[Y]]*100</f>
        <v>1908057</v>
      </c>
      <c r="G331" s="9">
        <f>轨道坐标采样_VirtualRailway_XYZinSPCK_Rotated_21deg[[#This Row],[Z]]*100</f>
        <v>850</v>
      </c>
    </row>
    <row r="332" spans="1:7" x14ac:dyDescent="0.2">
      <c r="A332" s="60">
        <v>-13210.8</v>
      </c>
      <c r="B332" s="60">
        <v>19082.63</v>
      </c>
      <c r="C332" s="60">
        <v>8.5</v>
      </c>
      <c r="D332" s="59">
        <v>331</v>
      </c>
      <c r="E332" s="9">
        <f>轨道坐标采样_VirtualRailway_XYZinSPCK_Rotated_21deg[[#This Row],[X]]*100</f>
        <v>-1321080</v>
      </c>
      <c r="F332" s="9">
        <f>轨道坐标采样_VirtualRailway_XYZinSPCK_Rotated_21deg[[#This Row],[Y]]*100</f>
        <v>1908263</v>
      </c>
      <c r="G332" s="9">
        <f>轨道坐标采样_VirtualRailway_XYZinSPCK_Rotated_21deg[[#This Row],[Z]]*100</f>
        <v>850</v>
      </c>
    </row>
    <row r="333" spans="1:7" x14ac:dyDescent="0.2">
      <c r="A333" s="60">
        <v>-13310.78</v>
      </c>
      <c r="B333" s="60">
        <v>19084.68</v>
      </c>
      <c r="C333" s="60">
        <v>8.5</v>
      </c>
      <c r="D333" s="59">
        <v>332</v>
      </c>
      <c r="E333" s="9">
        <f>轨道坐标采样_VirtualRailway_XYZinSPCK_Rotated_21deg[[#This Row],[X]]*100</f>
        <v>-1331078</v>
      </c>
      <c r="F333" s="9">
        <f>轨道坐标采样_VirtualRailway_XYZinSPCK_Rotated_21deg[[#This Row],[Y]]*100</f>
        <v>1908468</v>
      </c>
      <c r="G333" s="9">
        <f>轨道坐标采样_VirtualRailway_XYZinSPCK_Rotated_21deg[[#This Row],[Z]]*100</f>
        <v>850</v>
      </c>
    </row>
    <row r="334" spans="1:7" x14ac:dyDescent="0.2">
      <c r="A334" s="60">
        <v>-13410.75</v>
      </c>
      <c r="B334" s="60">
        <v>19086.740000000002</v>
      </c>
      <c r="C334" s="60">
        <v>8.5</v>
      </c>
      <c r="D334" s="59">
        <v>333</v>
      </c>
      <c r="E334" s="9">
        <f>轨道坐标采样_VirtualRailway_XYZinSPCK_Rotated_21deg[[#This Row],[X]]*100</f>
        <v>-1341075</v>
      </c>
      <c r="F334" s="9">
        <f>轨道坐标采样_VirtualRailway_XYZinSPCK_Rotated_21deg[[#This Row],[Y]]*100</f>
        <v>1908674.0000000002</v>
      </c>
      <c r="G334" s="9">
        <f>轨道坐标采样_VirtualRailway_XYZinSPCK_Rotated_21deg[[#This Row],[Z]]*100</f>
        <v>850</v>
      </c>
    </row>
    <row r="335" spans="1:7" x14ac:dyDescent="0.2">
      <c r="A335" s="60">
        <v>-13510.73</v>
      </c>
      <c r="B335" s="60">
        <v>19088.79</v>
      </c>
      <c r="C335" s="60">
        <v>8.5</v>
      </c>
      <c r="D335" s="59">
        <v>334</v>
      </c>
      <c r="E335" s="9">
        <f>轨道坐标采样_VirtualRailway_XYZinSPCK_Rotated_21deg[[#This Row],[X]]*100</f>
        <v>-1351073</v>
      </c>
      <c r="F335" s="9">
        <f>轨道坐标采样_VirtualRailway_XYZinSPCK_Rotated_21deg[[#This Row],[Y]]*100</f>
        <v>1908879</v>
      </c>
      <c r="G335" s="9">
        <f>轨道坐标采样_VirtualRailway_XYZinSPCK_Rotated_21deg[[#This Row],[Z]]*100</f>
        <v>850</v>
      </c>
    </row>
    <row r="336" spans="1:7" x14ac:dyDescent="0.2">
      <c r="A336" s="60">
        <v>-13610.71</v>
      </c>
      <c r="B336" s="60">
        <v>19090.849999999999</v>
      </c>
      <c r="C336" s="60">
        <v>8.5</v>
      </c>
      <c r="D336" s="59">
        <v>335</v>
      </c>
      <c r="E336" s="9">
        <f>轨道坐标采样_VirtualRailway_XYZinSPCK_Rotated_21deg[[#This Row],[X]]*100</f>
        <v>-1361071</v>
      </c>
      <c r="F336" s="9">
        <f>轨道坐标采样_VirtualRailway_XYZinSPCK_Rotated_21deg[[#This Row],[Y]]*100</f>
        <v>1909084.9999999998</v>
      </c>
      <c r="G336" s="9">
        <f>轨道坐标采样_VirtualRailway_XYZinSPCK_Rotated_21deg[[#This Row],[Z]]*100</f>
        <v>850</v>
      </c>
    </row>
    <row r="337" spans="1:7" x14ac:dyDescent="0.2">
      <c r="A337" s="60">
        <v>-13710.69</v>
      </c>
      <c r="B337" s="60">
        <v>19092.900000000001</v>
      </c>
      <c r="C337" s="60">
        <v>8.5</v>
      </c>
      <c r="D337" s="59">
        <v>336</v>
      </c>
      <c r="E337" s="9">
        <f>轨道坐标采样_VirtualRailway_XYZinSPCK_Rotated_21deg[[#This Row],[X]]*100</f>
        <v>-1371069</v>
      </c>
      <c r="F337" s="9">
        <f>轨道坐标采样_VirtualRailway_XYZinSPCK_Rotated_21deg[[#This Row],[Y]]*100</f>
        <v>1909290.0000000002</v>
      </c>
      <c r="G337" s="9">
        <f>轨道坐标采样_VirtualRailway_XYZinSPCK_Rotated_21deg[[#This Row],[Z]]*100</f>
        <v>850</v>
      </c>
    </row>
    <row r="338" spans="1:7" x14ac:dyDescent="0.2">
      <c r="A338" s="60">
        <v>-13810.67</v>
      </c>
      <c r="B338" s="60">
        <v>19094.96</v>
      </c>
      <c r="C338" s="60">
        <v>8.5</v>
      </c>
      <c r="D338" s="59">
        <v>337</v>
      </c>
      <c r="E338" s="9">
        <f>轨道坐标采样_VirtualRailway_XYZinSPCK_Rotated_21deg[[#This Row],[X]]*100</f>
        <v>-1381067</v>
      </c>
      <c r="F338" s="9">
        <f>轨道坐标采样_VirtualRailway_XYZinSPCK_Rotated_21deg[[#This Row],[Y]]*100</f>
        <v>1909496</v>
      </c>
      <c r="G338" s="9">
        <f>轨道坐标采样_VirtualRailway_XYZinSPCK_Rotated_21deg[[#This Row],[Z]]*100</f>
        <v>850</v>
      </c>
    </row>
    <row r="339" spans="1:7" x14ac:dyDescent="0.2">
      <c r="A339" s="60">
        <v>-13910.65</v>
      </c>
      <c r="B339" s="60">
        <v>19097.02</v>
      </c>
      <c r="C339" s="60">
        <v>8.5</v>
      </c>
      <c r="D339" s="59">
        <v>338</v>
      </c>
      <c r="E339" s="9">
        <f>轨道坐标采样_VirtualRailway_XYZinSPCK_Rotated_21deg[[#This Row],[X]]*100</f>
        <v>-1391065</v>
      </c>
      <c r="F339" s="9">
        <f>轨道坐标采样_VirtualRailway_XYZinSPCK_Rotated_21deg[[#This Row],[Y]]*100</f>
        <v>1909702</v>
      </c>
      <c r="G339" s="9">
        <f>轨道坐标采样_VirtualRailway_XYZinSPCK_Rotated_21deg[[#This Row],[Z]]*100</f>
        <v>850</v>
      </c>
    </row>
    <row r="340" spans="1:7" x14ac:dyDescent="0.2">
      <c r="A340" s="60">
        <v>-14010.63</v>
      </c>
      <c r="B340" s="60">
        <v>19099.07</v>
      </c>
      <c r="C340" s="60">
        <v>8.5</v>
      </c>
      <c r="D340" s="59">
        <v>339</v>
      </c>
      <c r="E340" s="9">
        <f>轨道坐标采样_VirtualRailway_XYZinSPCK_Rotated_21deg[[#This Row],[X]]*100</f>
        <v>-1401063</v>
      </c>
      <c r="F340" s="9">
        <f>轨道坐标采样_VirtualRailway_XYZinSPCK_Rotated_21deg[[#This Row],[Y]]*100</f>
        <v>1909907</v>
      </c>
      <c r="G340" s="9">
        <f>轨道坐标采样_VirtualRailway_XYZinSPCK_Rotated_21deg[[#This Row],[Z]]*100</f>
        <v>850</v>
      </c>
    </row>
    <row r="341" spans="1:7" x14ac:dyDescent="0.2">
      <c r="A341" s="60">
        <v>-14110.61</v>
      </c>
      <c r="B341" s="60">
        <v>19101.13</v>
      </c>
      <c r="C341" s="60">
        <v>8.5</v>
      </c>
      <c r="D341" s="59">
        <v>340</v>
      </c>
      <c r="E341" s="9">
        <f>轨道坐标采样_VirtualRailway_XYZinSPCK_Rotated_21deg[[#This Row],[X]]*100</f>
        <v>-1411061</v>
      </c>
      <c r="F341" s="9">
        <f>轨道坐标采样_VirtualRailway_XYZinSPCK_Rotated_21deg[[#This Row],[Y]]*100</f>
        <v>1910113</v>
      </c>
      <c r="G341" s="9">
        <f>轨道坐标采样_VirtualRailway_XYZinSPCK_Rotated_21deg[[#This Row],[Z]]*100</f>
        <v>850</v>
      </c>
    </row>
    <row r="342" spans="1:7" x14ac:dyDescent="0.2">
      <c r="A342" s="60">
        <v>-14210.59</v>
      </c>
      <c r="B342" s="60">
        <v>19103.14</v>
      </c>
      <c r="C342" s="60">
        <v>8.5</v>
      </c>
      <c r="D342" s="59">
        <v>341</v>
      </c>
      <c r="E342" s="9">
        <f>轨道坐标采样_VirtualRailway_XYZinSPCK_Rotated_21deg[[#This Row],[X]]*100</f>
        <v>-1421059</v>
      </c>
      <c r="F342" s="9">
        <f>轨道坐标采样_VirtualRailway_XYZinSPCK_Rotated_21deg[[#This Row],[Y]]*100</f>
        <v>1910314</v>
      </c>
      <c r="G342" s="9">
        <f>轨道坐标采样_VirtualRailway_XYZinSPCK_Rotated_21deg[[#This Row],[Z]]*100</f>
        <v>850</v>
      </c>
    </row>
  </sheetData>
  <sheetProtection sheet="1" objects="1" scenarios="1"/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FADC-50E6-46E8-AA1D-7BBB001274F1}">
  <dimension ref="A1:V85"/>
  <sheetViews>
    <sheetView zoomScale="130" zoomScaleNormal="130" workbookViewId="0"/>
  </sheetViews>
  <sheetFormatPr defaultRowHeight="14.25" x14ac:dyDescent="0.2"/>
  <cols>
    <col min="1" max="22" width="20.625" customWidth="1"/>
  </cols>
  <sheetData>
    <row r="1" spans="1:22" ht="23.25" customHeight="1" x14ac:dyDescent="0.2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25</v>
      </c>
      <c r="H1" s="2" t="s">
        <v>24</v>
      </c>
      <c r="I1" s="2" t="s">
        <v>18</v>
      </c>
      <c r="J1" s="11" t="s">
        <v>19</v>
      </c>
      <c r="K1" s="11" t="s">
        <v>20</v>
      </c>
      <c r="L1" s="28" t="s">
        <v>30</v>
      </c>
      <c r="M1" s="28" t="s">
        <v>31</v>
      </c>
      <c r="N1" s="2" t="s">
        <v>28</v>
      </c>
      <c r="O1" s="11" t="s">
        <v>34</v>
      </c>
      <c r="P1" s="11" t="s">
        <v>40</v>
      </c>
      <c r="Q1" s="11" t="s">
        <v>43</v>
      </c>
      <c r="R1" s="11" t="s">
        <v>44</v>
      </c>
      <c r="S1" s="11" t="s">
        <v>55</v>
      </c>
      <c r="T1" s="11" t="s">
        <v>56</v>
      </c>
      <c r="U1" s="11" t="s">
        <v>57</v>
      </c>
      <c r="V1" s="11" t="s">
        <v>58</v>
      </c>
    </row>
    <row r="2" spans="1:22" x14ac:dyDescent="0.2">
      <c r="A2" s="3">
        <v>1</v>
      </c>
      <c r="B2" s="3" t="s">
        <v>5</v>
      </c>
      <c r="C2" s="3">
        <v>300</v>
      </c>
      <c r="D2" s="6"/>
      <c r="E2" s="6"/>
      <c r="F2" s="3" t="s">
        <v>61</v>
      </c>
      <c r="G2" s="9">
        <v>80</v>
      </c>
      <c r="H2" s="3" t="s">
        <v>21</v>
      </c>
      <c r="I2" s="3">
        <f t="shared" ref="I2:I65" si="0">C2</f>
        <v>300</v>
      </c>
      <c r="J2" s="12">
        <v>0</v>
      </c>
      <c r="K2" s="35"/>
      <c r="L2" s="29"/>
      <c r="M2" s="29"/>
      <c r="N2" s="54" t="s">
        <v>27</v>
      </c>
      <c r="O2" s="9">
        <v>300</v>
      </c>
      <c r="P2" s="52">
        <f>C2</f>
        <v>300</v>
      </c>
      <c r="Q2" s="44">
        <v>1</v>
      </c>
      <c r="R2" s="39" t="s">
        <v>42</v>
      </c>
      <c r="S2" s="48">
        <v>4086.364</v>
      </c>
      <c r="T2" s="43">
        <v>0</v>
      </c>
      <c r="U2" s="43"/>
      <c r="V2" s="39" t="s">
        <v>45</v>
      </c>
    </row>
    <row r="3" spans="1:22" x14ac:dyDescent="0.2">
      <c r="A3" s="3">
        <v>2</v>
      </c>
      <c r="B3" s="3" t="s">
        <v>22</v>
      </c>
      <c r="C3" s="19">
        <f>55/2</f>
        <v>27.5</v>
      </c>
      <c r="D3" s="3">
        <v>0</v>
      </c>
      <c r="E3" s="3">
        <f>D4</f>
        <v>-1500</v>
      </c>
      <c r="F3" s="3" t="s">
        <v>7</v>
      </c>
      <c r="G3" s="9">
        <v>80</v>
      </c>
      <c r="H3" s="3" t="s">
        <v>22</v>
      </c>
      <c r="I3" s="19">
        <f t="shared" si="0"/>
        <v>27.5</v>
      </c>
      <c r="J3" s="22">
        <v>0</v>
      </c>
      <c r="K3" s="22">
        <f>J4</f>
        <v>-5.3999999999999999E-2</v>
      </c>
      <c r="L3" s="29"/>
      <c r="M3" s="29"/>
      <c r="N3" s="54"/>
      <c r="O3" s="9">
        <f>O2+C3</f>
        <v>327.5</v>
      </c>
      <c r="P3" s="52">
        <f>P2+C3</f>
        <v>327.5</v>
      </c>
      <c r="Q3" s="45">
        <v>2</v>
      </c>
      <c r="R3" s="46" t="s">
        <v>42</v>
      </c>
      <c r="S3" s="46">
        <v>5</v>
      </c>
      <c r="T3" s="47">
        <v>0</v>
      </c>
      <c r="U3" s="47"/>
      <c r="V3" s="46" t="s">
        <v>46</v>
      </c>
    </row>
    <row r="4" spans="1:22" x14ac:dyDescent="0.2">
      <c r="A4" s="3">
        <v>3</v>
      </c>
      <c r="B4" s="3" t="s">
        <v>8</v>
      </c>
      <c r="C4" s="19">
        <v>138.893</v>
      </c>
      <c r="D4" s="3">
        <v>-1500</v>
      </c>
      <c r="E4" s="15"/>
      <c r="F4" s="19" t="s">
        <v>9</v>
      </c>
      <c r="G4" s="9">
        <v>80</v>
      </c>
      <c r="H4" s="3" t="s">
        <v>21</v>
      </c>
      <c r="I4" s="19">
        <f t="shared" si="0"/>
        <v>138.893</v>
      </c>
      <c r="J4" s="22">
        <v>-5.3999999999999999E-2</v>
      </c>
      <c r="K4" s="36"/>
      <c r="L4" s="31">
        <f>G4*G4/ABS(D4)*11.8-ABS(J4*1000)</f>
        <v>-3.6533333333333289</v>
      </c>
      <c r="M4" s="31">
        <f>(G4/3.6)^2/(ABS(D4)*9.81)-ABS(J4*1000)/1500</f>
        <v>-2.4405599392574098E-3</v>
      </c>
      <c r="N4" s="54"/>
      <c r="O4" s="9">
        <f>O3+C4</f>
        <v>466.39300000000003</v>
      </c>
      <c r="P4" s="52">
        <f>P3+C4</f>
        <v>466.39300000000003</v>
      </c>
      <c r="Q4" s="45">
        <v>3</v>
      </c>
      <c r="R4" s="46" t="s">
        <v>41</v>
      </c>
      <c r="S4" s="46">
        <v>20</v>
      </c>
      <c r="T4" s="47">
        <v>0</v>
      </c>
      <c r="U4" s="47">
        <f>T5</f>
        <v>0.05</v>
      </c>
      <c r="V4" s="46"/>
    </row>
    <row r="5" spans="1:22" x14ac:dyDescent="0.2">
      <c r="A5" s="3">
        <v>4</v>
      </c>
      <c r="B5" s="3" t="s">
        <v>6</v>
      </c>
      <c r="C5" s="19">
        <f>C3</f>
        <v>27.5</v>
      </c>
      <c r="D5" s="3">
        <f>D4</f>
        <v>-1500</v>
      </c>
      <c r="E5" s="3">
        <v>0</v>
      </c>
      <c r="F5" s="15"/>
      <c r="G5" s="9">
        <v>80</v>
      </c>
      <c r="H5" s="3" t="s">
        <v>22</v>
      </c>
      <c r="I5" s="19">
        <f t="shared" si="0"/>
        <v>27.5</v>
      </c>
      <c r="J5" s="22">
        <v>-5.3999999999999999E-2</v>
      </c>
      <c r="K5" s="22">
        <v>0</v>
      </c>
      <c r="L5" s="30"/>
      <c r="M5" s="30"/>
      <c r="N5" s="54"/>
      <c r="O5" s="9">
        <f t="shared" ref="O5:O68" si="1">O4+C5</f>
        <v>493.89300000000003</v>
      </c>
      <c r="P5" s="52">
        <f t="shared" ref="P5:P21" si="2">P4+C5</f>
        <v>493.89300000000003</v>
      </c>
      <c r="Q5" s="45">
        <v>4</v>
      </c>
      <c r="R5" s="46" t="s">
        <v>42</v>
      </c>
      <c r="S5" s="46">
        <v>150</v>
      </c>
      <c r="T5" s="47">
        <f>50/1000</f>
        <v>0.05</v>
      </c>
      <c r="U5" s="47"/>
      <c r="V5" s="46"/>
    </row>
    <row r="6" spans="1:22" x14ac:dyDescent="0.2">
      <c r="A6" s="4">
        <v>5</v>
      </c>
      <c r="B6" s="4" t="s">
        <v>5</v>
      </c>
      <c r="C6" s="51">
        <v>250</v>
      </c>
      <c r="D6" s="15"/>
      <c r="E6" s="15"/>
      <c r="F6" s="15"/>
      <c r="G6" s="9">
        <v>80</v>
      </c>
      <c r="H6" s="4" t="s">
        <v>21</v>
      </c>
      <c r="I6" s="51">
        <f t="shared" si="0"/>
        <v>250</v>
      </c>
      <c r="J6" s="37">
        <v>0</v>
      </c>
      <c r="K6" s="36"/>
      <c r="L6" s="30"/>
      <c r="M6" s="30"/>
      <c r="N6" s="55" t="s">
        <v>29</v>
      </c>
      <c r="O6" s="9">
        <f t="shared" si="1"/>
        <v>743.89300000000003</v>
      </c>
      <c r="P6" s="52">
        <f t="shared" si="2"/>
        <v>743.89300000000003</v>
      </c>
      <c r="Q6" s="45">
        <v>5</v>
      </c>
      <c r="R6" s="46" t="s">
        <v>41</v>
      </c>
      <c r="S6" s="46">
        <v>20</v>
      </c>
      <c r="T6" s="47">
        <f>T5</f>
        <v>0.05</v>
      </c>
      <c r="U6" s="47">
        <v>0</v>
      </c>
      <c r="V6" s="46"/>
    </row>
    <row r="7" spans="1:22" x14ac:dyDescent="0.2">
      <c r="A7" s="4">
        <v>6</v>
      </c>
      <c r="B7" s="4" t="s">
        <v>6</v>
      </c>
      <c r="C7" s="25">
        <f>85/2</f>
        <v>42.5</v>
      </c>
      <c r="D7" s="4">
        <v>0</v>
      </c>
      <c r="E7" s="4">
        <f>D8</f>
        <v>650</v>
      </c>
      <c r="F7" s="15"/>
      <c r="G7" s="9">
        <v>80</v>
      </c>
      <c r="H7" s="4" t="s">
        <v>22</v>
      </c>
      <c r="I7" s="25">
        <f t="shared" si="0"/>
        <v>42.5</v>
      </c>
      <c r="J7" s="37">
        <v>0</v>
      </c>
      <c r="K7" s="37">
        <f>J8</f>
        <v>0.12</v>
      </c>
      <c r="L7" s="30"/>
      <c r="M7" s="30"/>
      <c r="N7" s="55"/>
      <c r="O7" s="9">
        <f t="shared" si="1"/>
        <v>786.39300000000003</v>
      </c>
      <c r="P7" s="52">
        <f t="shared" si="2"/>
        <v>786.39300000000003</v>
      </c>
      <c r="Q7" s="45">
        <v>6</v>
      </c>
      <c r="R7" s="46" t="s">
        <v>42</v>
      </c>
      <c r="S7" s="46">
        <v>5</v>
      </c>
      <c r="T7" s="47">
        <v>0</v>
      </c>
      <c r="U7" s="47"/>
      <c r="V7" s="46" t="s">
        <v>47</v>
      </c>
    </row>
    <row r="8" spans="1:22" x14ac:dyDescent="0.2">
      <c r="A8" s="4">
        <v>7</v>
      </c>
      <c r="B8" s="4" t="s">
        <v>8</v>
      </c>
      <c r="C8" s="25">
        <v>565.17399999999998</v>
      </c>
      <c r="D8" s="4">
        <v>650</v>
      </c>
      <c r="E8" s="15"/>
      <c r="F8" s="25" t="s">
        <v>9</v>
      </c>
      <c r="G8" s="9">
        <v>80</v>
      </c>
      <c r="H8" s="4" t="s">
        <v>21</v>
      </c>
      <c r="I8" s="25">
        <f t="shared" si="0"/>
        <v>565.17399999999998</v>
      </c>
      <c r="J8" s="37">
        <v>0.12</v>
      </c>
      <c r="K8" s="36"/>
      <c r="L8" s="32">
        <f>G8*G8/ABS(D8)*11.8-ABS(J8*1000)</f>
        <v>-3.8153846153846018</v>
      </c>
      <c r="M8" s="32">
        <f>(G8/3.6)^2/(ABS(D8)*9.81)-ABS(J8*1000)/1500</f>
        <v>-2.5551383213632678E-3</v>
      </c>
      <c r="N8" s="55"/>
      <c r="O8" s="9">
        <f t="shared" si="1"/>
        <v>1351.567</v>
      </c>
      <c r="P8" s="52">
        <f t="shared" si="2"/>
        <v>1351.567</v>
      </c>
      <c r="Q8" s="44">
        <v>7</v>
      </c>
      <c r="R8" s="39" t="s">
        <v>42</v>
      </c>
      <c r="S8" s="48">
        <v>2380</v>
      </c>
      <c r="T8" s="43">
        <v>0</v>
      </c>
      <c r="U8" s="43"/>
      <c r="V8" s="39" t="s">
        <v>48</v>
      </c>
    </row>
    <row r="9" spans="1:22" x14ac:dyDescent="0.2">
      <c r="A9" s="4">
        <v>8</v>
      </c>
      <c r="B9" s="4" t="s">
        <v>6</v>
      </c>
      <c r="C9" s="25">
        <f>C7</f>
        <v>42.5</v>
      </c>
      <c r="D9" s="4">
        <f>D8</f>
        <v>650</v>
      </c>
      <c r="E9" s="4">
        <v>0</v>
      </c>
      <c r="F9" s="15"/>
      <c r="G9" s="9">
        <v>80</v>
      </c>
      <c r="H9" s="4" t="s">
        <v>22</v>
      </c>
      <c r="I9" s="25">
        <f t="shared" si="0"/>
        <v>42.5</v>
      </c>
      <c r="J9" s="37">
        <v>0.12</v>
      </c>
      <c r="K9" s="37">
        <v>0</v>
      </c>
      <c r="L9" s="30"/>
      <c r="M9" s="30"/>
      <c r="N9" s="55"/>
      <c r="O9" s="9">
        <f t="shared" si="1"/>
        <v>1394.067</v>
      </c>
      <c r="P9" s="52">
        <f t="shared" si="2"/>
        <v>1394.067</v>
      </c>
      <c r="Q9" s="45">
        <v>8</v>
      </c>
      <c r="R9" s="46" t="s">
        <v>42</v>
      </c>
      <c r="S9" s="46">
        <v>50</v>
      </c>
      <c r="T9" s="47">
        <v>0</v>
      </c>
      <c r="U9" s="47"/>
      <c r="V9" s="46" t="s">
        <v>49</v>
      </c>
    </row>
    <row r="10" spans="1:22" x14ac:dyDescent="0.2">
      <c r="A10" s="3">
        <v>9</v>
      </c>
      <c r="B10" s="3" t="s">
        <v>5</v>
      </c>
      <c r="C10" s="50">
        <v>50</v>
      </c>
      <c r="D10" s="6"/>
      <c r="E10" s="6"/>
      <c r="F10" s="15"/>
      <c r="G10" s="9">
        <v>80</v>
      </c>
      <c r="H10" s="3" t="s">
        <v>21</v>
      </c>
      <c r="I10" s="50">
        <f t="shared" si="0"/>
        <v>50</v>
      </c>
      <c r="J10" s="12">
        <v>0</v>
      </c>
      <c r="K10" s="36"/>
      <c r="L10" s="29"/>
      <c r="M10" s="29"/>
      <c r="N10" s="54" t="s">
        <v>27</v>
      </c>
      <c r="O10" s="9">
        <f t="shared" si="1"/>
        <v>1444.067</v>
      </c>
      <c r="P10" s="52">
        <f t="shared" si="2"/>
        <v>1444.067</v>
      </c>
      <c r="Q10" s="45">
        <v>9</v>
      </c>
      <c r="R10" s="46" t="s">
        <v>41</v>
      </c>
      <c r="S10" s="46">
        <v>50</v>
      </c>
      <c r="T10" s="47">
        <v>0</v>
      </c>
      <c r="U10" s="47">
        <f>T11</f>
        <v>0.03</v>
      </c>
      <c r="V10" s="46"/>
    </row>
    <row r="11" spans="1:22" x14ac:dyDescent="0.2">
      <c r="A11" s="3">
        <v>10</v>
      </c>
      <c r="B11" s="3" t="s">
        <v>6</v>
      </c>
      <c r="C11" s="19">
        <f>75/2</f>
        <v>37.5</v>
      </c>
      <c r="D11" s="3">
        <v>0</v>
      </c>
      <c r="E11" s="3">
        <f>D12</f>
        <v>-550</v>
      </c>
      <c r="F11" s="15"/>
      <c r="G11" s="9">
        <v>80</v>
      </c>
      <c r="H11" s="3" t="s">
        <v>22</v>
      </c>
      <c r="I11" s="19">
        <f t="shared" si="0"/>
        <v>37.5</v>
      </c>
      <c r="J11" s="22">
        <v>0</v>
      </c>
      <c r="K11" s="22">
        <f>J12</f>
        <v>-0.12</v>
      </c>
      <c r="L11" s="29"/>
      <c r="M11" s="29"/>
      <c r="N11" s="54"/>
      <c r="O11" s="9">
        <f t="shared" si="1"/>
        <v>1481.567</v>
      </c>
      <c r="P11" s="52">
        <f t="shared" si="2"/>
        <v>1481.567</v>
      </c>
      <c r="Q11" s="45">
        <v>10</v>
      </c>
      <c r="R11" s="46" t="s">
        <v>42</v>
      </c>
      <c r="S11" s="46">
        <v>650</v>
      </c>
      <c r="T11" s="47">
        <f>30/1000</f>
        <v>0.03</v>
      </c>
      <c r="U11" s="47"/>
      <c r="V11" s="46"/>
    </row>
    <row r="12" spans="1:22" x14ac:dyDescent="0.2">
      <c r="A12" s="3">
        <v>11</v>
      </c>
      <c r="B12" s="3" t="s">
        <v>8</v>
      </c>
      <c r="C12" s="19">
        <v>257.29700000000003</v>
      </c>
      <c r="D12" s="3">
        <v>-550</v>
      </c>
      <c r="E12" s="15"/>
      <c r="F12" s="19" t="s">
        <v>9</v>
      </c>
      <c r="G12" s="9">
        <v>80</v>
      </c>
      <c r="H12" s="3" t="s">
        <v>21</v>
      </c>
      <c r="I12" s="19">
        <f t="shared" si="0"/>
        <v>257.29700000000003</v>
      </c>
      <c r="J12" s="22">
        <v>-0.12</v>
      </c>
      <c r="K12" s="36"/>
      <c r="L12" s="31">
        <f t="shared" ref="L12" si="3">G12*G12/ABS(D12)*11.8-ABS(J12*1000)</f>
        <v>17.309090909090912</v>
      </c>
      <c r="M12" s="31">
        <f t="shared" ref="M12" si="4">(G12/3.6)^2/(ABS(D12)*9.81)-ABS(J12*1000)/1500</f>
        <v>1.1525745620207042E-2</v>
      </c>
      <c r="N12" s="54"/>
      <c r="O12" s="9">
        <f t="shared" si="1"/>
        <v>1738.864</v>
      </c>
      <c r="P12" s="52">
        <f t="shared" si="2"/>
        <v>1738.864</v>
      </c>
      <c r="Q12" s="45">
        <v>11</v>
      </c>
      <c r="R12" s="46" t="s">
        <v>41</v>
      </c>
      <c r="S12" s="46">
        <v>50</v>
      </c>
      <c r="T12" s="47">
        <f>T11</f>
        <v>0.03</v>
      </c>
      <c r="U12" s="47">
        <v>0</v>
      </c>
      <c r="V12" s="46"/>
    </row>
    <row r="13" spans="1:22" x14ac:dyDescent="0.2">
      <c r="A13" s="3">
        <v>12</v>
      </c>
      <c r="B13" s="3" t="s">
        <v>6</v>
      </c>
      <c r="C13" s="19">
        <f>C11</f>
        <v>37.5</v>
      </c>
      <c r="D13" s="3">
        <f>D12</f>
        <v>-550</v>
      </c>
      <c r="E13" s="3">
        <v>0</v>
      </c>
      <c r="F13" s="15"/>
      <c r="G13" s="9">
        <v>80</v>
      </c>
      <c r="H13" s="3" t="s">
        <v>22</v>
      </c>
      <c r="I13" s="19">
        <f t="shared" si="0"/>
        <v>37.5</v>
      </c>
      <c r="J13" s="22">
        <v>-0.12</v>
      </c>
      <c r="K13" s="22">
        <v>0</v>
      </c>
      <c r="L13" s="30"/>
      <c r="M13" s="30"/>
      <c r="N13" s="54"/>
      <c r="O13" s="9">
        <f t="shared" si="1"/>
        <v>1776.364</v>
      </c>
      <c r="P13" s="52">
        <f t="shared" si="2"/>
        <v>1776.364</v>
      </c>
      <c r="Q13" s="45">
        <v>12</v>
      </c>
      <c r="R13" s="46" t="s">
        <v>42</v>
      </c>
      <c r="S13" s="46">
        <v>1200</v>
      </c>
      <c r="T13" s="47">
        <v>0</v>
      </c>
      <c r="U13" s="47"/>
      <c r="V13" s="46" t="s">
        <v>50</v>
      </c>
    </row>
    <row r="14" spans="1:22" x14ac:dyDescent="0.2">
      <c r="A14" s="4">
        <v>13</v>
      </c>
      <c r="B14" s="4" t="s">
        <v>5</v>
      </c>
      <c r="C14" s="4">
        <v>950</v>
      </c>
      <c r="D14" s="15"/>
      <c r="E14" s="15"/>
      <c r="F14" s="4" t="s">
        <v>60</v>
      </c>
      <c r="G14" s="49">
        <v>60</v>
      </c>
      <c r="H14" s="4" t="s">
        <v>21</v>
      </c>
      <c r="I14" s="4">
        <f t="shared" si="0"/>
        <v>950</v>
      </c>
      <c r="J14" s="13">
        <v>0</v>
      </c>
      <c r="K14" s="16"/>
      <c r="L14" s="30"/>
      <c r="M14" s="30"/>
      <c r="N14" s="55" t="s">
        <v>29</v>
      </c>
      <c r="O14" s="9">
        <f t="shared" si="1"/>
        <v>2726.364</v>
      </c>
      <c r="P14" s="52">
        <f t="shared" si="2"/>
        <v>2726.364</v>
      </c>
      <c r="Q14" s="44">
        <v>13</v>
      </c>
      <c r="R14" s="39" t="s">
        <v>42</v>
      </c>
      <c r="S14" s="48">
        <v>23230</v>
      </c>
      <c r="T14" s="43">
        <v>0</v>
      </c>
      <c r="U14" s="43"/>
      <c r="V14" s="39" t="s">
        <v>51</v>
      </c>
    </row>
    <row r="15" spans="1:22" x14ac:dyDescent="0.2">
      <c r="A15" s="4">
        <v>14</v>
      </c>
      <c r="B15" s="4" t="s">
        <v>6</v>
      </c>
      <c r="C15" s="4">
        <v>80</v>
      </c>
      <c r="D15" s="4">
        <v>0</v>
      </c>
      <c r="E15" s="4">
        <f>D16</f>
        <v>450</v>
      </c>
      <c r="F15" s="4" t="s">
        <v>35</v>
      </c>
      <c r="G15" s="49">
        <v>60</v>
      </c>
      <c r="H15" s="4" t="s">
        <v>22</v>
      </c>
      <c r="I15" s="4">
        <f t="shared" si="0"/>
        <v>80</v>
      </c>
      <c r="J15" s="13">
        <v>0</v>
      </c>
      <c r="K15" s="13">
        <f>J16</f>
        <v>0.1</v>
      </c>
      <c r="L15" s="30"/>
      <c r="M15" s="30"/>
      <c r="N15" s="55"/>
      <c r="O15" s="9">
        <f t="shared" si="1"/>
        <v>2806.364</v>
      </c>
      <c r="P15" s="52">
        <f t="shared" si="2"/>
        <v>2806.364</v>
      </c>
      <c r="Q15" s="45">
        <v>14</v>
      </c>
      <c r="R15" s="46" t="s">
        <v>42</v>
      </c>
      <c r="S15" s="46">
        <v>50</v>
      </c>
      <c r="T15" s="47">
        <v>0</v>
      </c>
      <c r="U15" s="47"/>
      <c r="V15" s="46" t="s">
        <v>52</v>
      </c>
    </row>
    <row r="16" spans="1:22" x14ac:dyDescent="0.2">
      <c r="A16" s="4">
        <v>15</v>
      </c>
      <c r="B16" s="4" t="s">
        <v>8</v>
      </c>
      <c r="C16" s="4">
        <v>800</v>
      </c>
      <c r="D16" s="4">
        <v>450</v>
      </c>
      <c r="E16" s="15"/>
      <c r="F16" s="4" t="s">
        <v>66</v>
      </c>
      <c r="G16" s="49">
        <v>60</v>
      </c>
      <c r="H16" s="4" t="s">
        <v>21</v>
      </c>
      <c r="I16" s="4">
        <f t="shared" si="0"/>
        <v>800</v>
      </c>
      <c r="J16" s="13">
        <v>0.1</v>
      </c>
      <c r="K16" s="16"/>
      <c r="L16" s="32">
        <f t="shared" ref="L16" si="5">G16*G16/ABS(D16)*11.8-ABS(J16*1000)</f>
        <v>-5.5999999999999943</v>
      </c>
      <c r="M16" s="32">
        <f t="shared" ref="M16" si="6">(G16/3.6)^2/(ABS(D16)*9.81)-ABS(J16*1000)/1500</f>
        <v>-3.7427165527743056E-3</v>
      </c>
      <c r="N16" s="55"/>
      <c r="O16" s="9">
        <f t="shared" si="1"/>
        <v>3606.364</v>
      </c>
      <c r="P16" s="52">
        <f t="shared" si="2"/>
        <v>3606.364</v>
      </c>
      <c r="Q16" s="45">
        <v>15</v>
      </c>
      <c r="R16" s="46" t="s">
        <v>41</v>
      </c>
      <c r="S16" s="46">
        <v>50</v>
      </c>
      <c r="T16" s="47">
        <v>0</v>
      </c>
      <c r="U16" s="47">
        <f>T17</f>
        <v>-0.03</v>
      </c>
      <c r="V16" s="46"/>
    </row>
    <row r="17" spans="1:22" x14ac:dyDescent="0.2">
      <c r="A17" s="4">
        <v>16</v>
      </c>
      <c r="B17" s="4" t="s">
        <v>6</v>
      </c>
      <c r="C17" s="4">
        <f>C15</f>
        <v>80</v>
      </c>
      <c r="D17" s="4">
        <f>D16</f>
        <v>450</v>
      </c>
      <c r="E17" s="4">
        <v>0</v>
      </c>
      <c r="F17" s="4" t="s">
        <v>59</v>
      </c>
      <c r="G17" s="49">
        <v>60</v>
      </c>
      <c r="H17" s="4" t="s">
        <v>22</v>
      </c>
      <c r="I17" s="4">
        <f t="shared" si="0"/>
        <v>80</v>
      </c>
      <c r="J17" s="13">
        <v>0.1</v>
      </c>
      <c r="K17" s="13">
        <v>0</v>
      </c>
      <c r="L17" s="30"/>
      <c r="M17" s="30"/>
      <c r="N17" s="55"/>
      <c r="O17" s="9">
        <f t="shared" si="1"/>
        <v>3686.364</v>
      </c>
      <c r="P17" s="52">
        <f t="shared" si="2"/>
        <v>3686.364</v>
      </c>
      <c r="Q17" s="45">
        <v>16</v>
      </c>
      <c r="R17" s="46" t="s">
        <v>42</v>
      </c>
      <c r="S17" s="46">
        <v>650</v>
      </c>
      <c r="T17" s="47">
        <f>-30/1000</f>
        <v>-0.03</v>
      </c>
      <c r="U17" s="47"/>
      <c r="V17" s="46"/>
    </row>
    <row r="18" spans="1:22" x14ac:dyDescent="0.2">
      <c r="A18" s="3">
        <v>17</v>
      </c>
      <c r="B18" s="3" t="s">
        <v>5</v>
      </c>
      <c r="C18" s="3">
        <v>50</v>
      </c>
      <c r="D18" s="15"/>
      <c r="E18" s="15"/>
      <c r="F18" s="3" t="s">
        <v>62</v>
      </c>
      <c r="G18" s="49">
        <v>60</v>
      </c>
      <c r="H18" s="3" t="s">
        <v>21</v>
      </c>
      <c r="I18" s="3">
        <f t="shared" si="0"/>
        <v>50</v>
      </c>
      <c r="J18" s="12">
        <v>0</v>
      </c>
      <c r="K18" s="16"/>
      <c r="L18" s="29"/>
      <c r="M18" s="29"/>
      <c r="N18" s="54" t="s">
        <v>27</v>
      </c>
      <c r="O18" s="9">
        <f t="shared" si="1"/>
        <v>3736.364</v>
      </c>
      <c r="P18" s="52">
        <f t="shared" si="2"/>
        <v>3736.364</v>
      </c>
      <c r="Q18" s="45">
        <v>17</v>
      </c>
      <c r="R18" s="46" t="s">
        <v>41</v>
      </c>
      <c r="S18" s="46">
        <v>50</v>
      </c>
      <c r="T18" s="47">
        <f>T17</f>
        <v>-0.03</v>
      </c>
      <c r="U18" s="47">
        <v>0</v>
      </c>
      <c r="V18" s="46"/>
    </row>
    <row r="19" spans="1:22" x14ac:dyDescent="0.2">
      <c r="A19" s="3">
        <v>18</v>
      </c>
      <c r="B19" s="3" t="s">
        <v>6</v>
      </c>
      <c r="C19" s="3">
        <v>100</v>
      </c>
      <c r="D19" s="3">
        <v>0</v>
      </c>
      <c r="E19" s="3">
        <f>D20</f>
        <v>-600</v>
      </c>
      <c r="F19" s="15"/>
      <c r="G19" s="49">
        <v>60</v>
      </c>
      <c r="H19" s="3" t="s">
        <v>22</v>
      </c>
      <c r="I19" s="3">
        <f t="shared" si="0"/>
        <v>100</v>
      </c>
      <c r="J19" s="12">
        <v>0</v>
      </c>
      <c r="K19" s="12">
        <f>J20</f>
        <v>-7.0000000000000007E-2</v>
      </c>
      <c r="L19" s="29"/>
      <c r="M19" s="29"/>
      <c r="N19" s="54"/>
      <c r="O19" s="9">
        <f t="shared" si="1"/>
        <v>3836.364</v>
      </c>
      <c r="P19" s="52">
        <f t="shared" si="2"/>
        <v>3836.364</v>
      </c>
      <c r="Q19" s="45">
        <v>18</v>
      </c>
      <c r="R19" s="46" t="s">
        <v>42</v>
      </c>
      <c r="S19" s="46">
        <v>1200</v>
      </c>
      <c r="T19" s="47">
        <v>0</v>
      </c>
      <c r="U19" s="47"/>
      <c r="V19" s="46" t="s">
        <v>53</v>
      </c>
    </row>
    <row r="20" spans="1:22" x14ac:dyDescent="0.2">
      <c r="A20" s="3">
        <v>19</v>
      </c>
      <c r="B20" s="3" t="s">
        <v>8</v>
      </c>
      <c r="C20" s="3">
        <v>150</v>
      </c>
      <c r="D20" s="3">
        <v>-600</v>
      </c>
      <c r="E20" s="15"/>
      <c r="F20" s="15"/>
      <c r="G20" s="49">
        <v>60</v>
      </c>
      <c r="H20" s="3" t="s">
        <v>21</v>
      </c>
      <c r="I20" s="3">
        <f t="shared" si="0"/>
        <v>150</v>
      </c>
      <c r="J20" s="12">
        <v>-7.0000000000000007E-2</v>
      </c>
      <c r="K20" s="16"/>
      <c r="L20" s="31">
        <f t="shared" ref="L20" si="7">G20*G20/ABS(D20)*11.8-ABS(J20*1000)</f>
        <v>0.80000000000001137</v>
      </c>
      <c r="M20" s="31">
        <f t="shared" ref="M20" si="8">(G20/3.6)^2/(ABS(D20)*9.81)-ABS(J20*1000)/1500</f>
        <v>5.2629591875260479E-4</v>
      </c>
      <c r="N20" s="54"/>
      <c r="O20" s="9">
        <f t="shared" si="1"/>
        <v>3986.364</v>
      </c>
      <c r="P20" s="52">
        <f t="shared" si="2"/>
        <v>3986.364</v>
      </c>
      <c r="Q20" s="44">
        <v>19</v>
      </c>
      <c r="R20" s="39" t="s">
        <v>42</v>
      </c>
      <c r="S20" s="48">
        <v>150</v>
      </c>
      <c r="T20" s="43">
        <v>0</v>
      </c>
      <c r="U20" s="43"/>
      <c r="V20" s="39" t="s">
        <v>54</v>
      </c>
    </row>
    <row r="21" spans="1:22" x14ac:dyDescent="0.2">
      <c r="A21" s="3">
        <v>20</v>
      </c>
      <c r="B21" s="3" t="s">
        <v>6</v>
      </c>
      <c r="C21" s="3">
        <v>100</v>
      </c>
      <c r="D21" s="3">
        <f>D20</f>
        <v>-600</v>
      </c>
      <c r="E21" s="3">
        <v>0</v>
      </c>
      <c r="F21" s="15"/>
      <c r="G21" s="49">
        <v>60</v>
      </c>
      <c r="H21" s="3" t="s">
        <v>22</v>
      </c>
      <c r="I21" s="3">
        <f t="shared" si="0"/>
        <v>100</v>
      </c>
      <c r="J21" s="12">
        <v>-7.0000000000000007E-2</v>
      </c>
      <c r="K21" s="12">
        <v>0</v>
      </c>
      <c r="L21" s="30"/>
      <c r="M21" s="30"/>
      <c r="N21" s="54"/>
      <c r="O21" s="9">
        <f t="shared" si="1"/>
        <v>4086.364</v>
      </c>
      <c r="P21" s="53">
        <f t="shared" si="2"/>
        <v>4086.364</v>
      </c>
      <c r="Q21" s="1"/>
      <c r="R21" s="1"/>
      <c r="S21" s="1"/>
      <c r="T21" s="40"/>
      <c r="U21" s="5"/>
      <c r="V21" s="5"/>
    </row>
    <row r="22" spans="1:22" x14ac:dyDescent="0.2">
      <c r="A22" s="4">
        <v>21</v>
      </c>
      <c r="B22" s="25" t="s">
        <v>5</v>
      </c>
      <c r="C22" s="25">
        <v>200</v>
      </c>
      <c r="D22" s="15"/>
      <c r="E22" s="15"/>
      <c r="F22" s="4" t="s">
        <v>39</v>
      </c>
      <c r="G22" s="7">
        <v>100</v>
      </c>
      <c r="H22" s="4" t="s">
        <v>21</v>
      </c>
      <c r="I22" s="4">
        <f t="shared" si="0"/>
        <v>200</v>
      </c>
      <c r="J22" s="13">
        <v>0</v>
      </c>
      <c r="K22" s="16"/>
      <c r="L22" s="30"/>
      <c r="M22" s="30"/>
      <c r="N22" s="55" t="s">
        <v>29</v>
      </c>
      <c r="O22" s="9">
        <f t="shared" si="1"/>
        <v>4286.3639999999996</v>
      </c>
      <c r="P22" s="6"/>
      <c r="Q22" s="1"/>
      <c r="R22" s="1"/>
      <c r="S22" s="1"/>
      <c r="T22" s="40"/>
      <c r="U22" s="5"/>
      <c r="V22" s="5"/>
    </row>
    <row r="23" spans="1:22" x14ac:dyDescent="0.2">
      <c r="A23" s="4">
        <v>22</v>
      </c>
      <c r="B23" s="4" t="s">
        <v>6</v>
      </c>
      <c r="C23" s="4">
        <v>150</v>
      </c>
      <c r="D23" s="4">
        <v>0</v>
      </c>
      <c r="E23" s="4">
        <f>D24</f>
        <v>2000</v>
      </c>
      <c r="F23" s="1"/>
      <c r="G23" s="7">
        <v>100</v>
      </c>
      <c r="H23" s="4" t="s">
        <v>22</v>
      </c>
      <c r="I23" s="4">
        <f t="shared" si="0"/>
        <v>150</v>
      </c>
      <c r="J23" s="13">
        <v>0</v>
      </c>
      <c r="K23" s="13">
        <f>J24</f>
        <v>0.03</v>
      </c>
      <c r="L23" s="30"/>
      <c r="M23" s="30"/>
      <c r="N23" s="55"/>
      <c r="O23" s="9">
        <f t="shared" si="1"/>
        <v>4436.3639999999996</v>
      </c>
      <c r="P23" s="52">
        <f>C23</f>
        <v>150</v>
      </c>
      <c r="Q23" s="5"/>
      <c r="T23" s="41"/>
    </row>
    <row r="24" spans="1:22" x14ac:dyDescent="0.2">
      <c r="A24" s="4">
        <v>23</v>
      </c>
      <c r="B24" s="4" t="s">
        <v>8</v>
      </c>
      <c r="C24" s="4">
        <v>600</v>
      </c>
      <c r="D24" s="4">
        <v>2000</v>
      </c>
      <c r="E24" s="15"/>
      <c r="F24" s="15"/>
      <c r="G24" s="7">
        <v>100</v>
      </c>
      <c r="H24" s="4" t="s">
        <v>21</v>
      </c>
      <c r="I24" s="4">
        <f t="shared" si="0"/>
        <v>600</v>
      </c>
      <c r="J24" s="13">
        <v>0.03</v>
      </c>
      <c r="K24" s="16"/>
      <c r="L24" s="32">
        <f t="shared" ref="L24" si="9">G24*G24/ABS(D24)*11.8-ABS(J24*1000)</f>
        <v>29</v>
      </c>
      <c r="M24" s="32">
        <f t="shared" ref="M24" si="10">(G24/3.6)^2/(ABS(D24)*9.81)-ABS(J24*1000)/1500</f>
        <v>1.9327468821182723E-2</v>
      </c>
      <c r="N24" s="55"/>
      <c r="O24" s="9">
        <f t="shared" si="1"/>
        <v>5036.3639999999996</v>
      </c>
      <c r="P24" s="52">
        <f>P23+C24</f>
        <v>750</v>
      </c>
      <c r="Q24" s="5"/>
      <c r="T24" s="41"/>
    </row>
    <row r="25" spans="1:22" x14ac:dyDescent="0.2">
      <c r="A25" s="4">
        <v>24</v>
      </c>
      <c r="B25" s="4" t="s">
        <v>6</v>
      </c>
      <c r="C25" s="4">
        <f>C23</f>
        <v>150</v>
      </c>
      <c r="D25" s="4">
        <f>D24</f>
        <v>2000</v>
      </c>
      <c r="E25" s="4">
        <v>0</v>
      </c>
      <c r="F25" s="15"/>
      <c r="G25" s="7">
        <v>100</v>
      </c>
      <c r="H25" s="4" t="s">
        <v>22</v>
      </c>
      <c r="I25" s="4">
        <f t="shared" si="0"/>
        <v>150</v>
      </c>
      <c r="J25" s="13">
        <v>0.03</v>
      </c>
      <c r="K25" s="13">
        <v>0</v>
      </c>
      <c r="L25" s="30"/>
      <c r="M25" s="30"/>
      <c r="N25" s="55"/>
      <c r="O25" s="9">
        <f t="shared" si="1"/>
        <v>5186.3639999999996</v>
      </c>
      <c r="P25" s="52">
        <f>P24+C25</f>
        <v>900</v>
      </c>
      <c r="Q25" s="5"/>
      <c r="T25" s="41"/>
    </row>
    <row r="26" spans="1:22" x14ac:dyDescent="0.2">
      <c r="A26" s="3">
        <v>25</v>
      </c>
      <c r="B26" s="3" t="s">
        <v>5</v>
      </c>
      <c r="C26" s="3">
        <v>50</v>
      </c>
      <c r="D26" s="15"/>
      <c r="E26" s="15"/>
      <c r="F26" s="15"/>
      <c r="G26" s="7">
        <v>160</v>
      </c>
      <c r="H26" s="3" t="s">
        <v>21</v>
      </c>
      <c r="I26" s="3">
        <f t="shared" si="0"/>
        <v>50</v>
      </c>
      <c r="J26" s="12">
        <v>0</v>
      </c>
      <c r="K26" s="16"/>
      <c r="L26" s="29"/>
      <c r="M26" s="29"/>
      <c r="N26" s="54" t="s">
        <v>27</v>
      </c>
      <c r="O26" s="9">
        <f t="shared" si="1"/>
        <v>5236.3639999999996</v>
      </c>
      <c r="P26" s="52">
        <f>P25+C26</f>
        <v>950</v>
      </c>
      <c r="Q26" s="5"/>
      <c r="T26" s="41"/>
    </row>
    <row r="27" spans="1:22" x14ac:dyDescent="0.2">
      <c r="A27" s="3">
        <v>26</v>
      </c>
      <c r="B27" s="3" t="s">
        <v>6</v>
      </c>
      <c r="C27" s="3">
        <v>50</v>
      </c>
      <c r="D27" s="3">
        <v>0</v>
      </c>
      <c r="E27" s="3">
        <f>D28</f>
        <v>-1600</v>
      </c>
      <c r="F27" s="3" t="s">
        <v>37</v>
      </c>
      <c r="G27" s="7">
        <v>160</v>
      </c>
      <c r="H27" s="3" t="s">
        <v>22</v>
      </c>
      <c r="I27" s="3">
        <f t="shared" si="0"/>
        <v>50</v>
      </c>
      <c r="J27" s="12">
        <v>0</v>
      </c>
      <c r="K27" s="12">
        <f>J28</f>
        <v>-0.12</v>
      </c>
      <c r="L27" s="29"/>
      <c r="M27" s="29"/>
      <c r="N27" s="54"/>
      <c r="O27" s="9">
        <f t="shared" si="1"/>
        <v>5286.3639999999996</v>
      </c>
      <c r="P27" s="52">
        <f t="shared" ref="P27:P33" si="11">P26+C27</f>
        <v>1000</v>
      </c>
      <c r="Q27" s="5"/>
      <c r="T27" s="41"/>
    </row>
    <row r="28" spans="1:22" x14ac:dyDescent="0.2">
      <c r="A28" s="3">
        <v>27</v>
      </c>
      <c r="B28" s="3" t="s">
        <v>8</v>
      </c>
      <c r="C28" s="3">
        <v>500</v>
      </c>
      <c r="D28" s="3">
        <v>-1600</v>
      </c>
      <c r="E28" s="20"/>
      <c r="F28" s="3" t="s">
        <v>33</v>
      </c>
      <c r="G28" s="7">
        <v>160</v>
      </c>
      <c r="H28" s="3" t="s">
        <v>21</v>
      </c>
      <c r="I28" s="3">
        <f t="shared" si="0"/>
        <v>500</v>
      </c>
      <c r="J28" s="12">
        <v>-0.12</v>
      </c>
      <c r="K28" s="12"/>
      <c r="L28" s="31">
        <f t="shared" ref="L28" si="12">G28*G28/ABS(D28)*11.8-ABS(J28*1000)</f>
        <v>68.800000000000011</v>
      </c>
      <c r="M28" s="31">
        <f t="shared" ref="M28:M44" si="13">(G28/3.6)^2/(ABS(D28)*9.81)-ABS(J28*1000)/1500</f>
        <v>4.5847900227784691E-2</v>
      </c>
      <c r="N28" s="54"/>
      <c r="O28" s="9">
        <f t="shared" si="1"/>
        <v>5786.3639999999996</v>
      </c>
      <c r="P28" s="52">
        <f t="shared" si="11"/>
        <v>1500</v>
      </c>
      <c r="Q28" s="23"/>
      <c r="R28" s="24"/>
      <c r="S28" s="24"/>
      <c r="T28" s="42"/>
      <c r="U28" s="24"/>
      <c r="V28" s="24"/>
    </row>
    <row r="29" spans="1:22" x14ac:dyDescent="0.2">
      <c r="A29" s="3">
        <v>28</v>
      </c>
      <c r="B29" s="3" t="s">
        <v>6</v>
      </c>
      <c r="C29" s="3">
        <f>C27</f>
        <v>50</v>
      </c>
      <c r="D29" s="3">
        <f>D28</f>
        <v>-1600</v>
      </c>
      <c r="E29" s="3">
        <v>0</v>
      </c>
      <c r="F29" s="15"/>
      <c r="G29" s="7">
        <v>160</v>
      </c>
      <c r="H29" s="3" t="s">
        <v>22</v>
      </c>
      <c r="I29" s="3">
        <f t="shared" si="0"/>
        <v>50</v>
      </c>
      <c r="J29" s="12">
        <v>-0.12</v>
      </c>
      <c r="K29" s="12">
        <v>0</v>
      </c>
      <c r="L29" s="30"/>
      <c r="M29" s="30"/>
      <c r="N29" s="54"/>
      <c r="O29" s="9">
        <f t="shared" si="1"/>
        <v>5836.3639999999996</v>
      </c>
      <c r="P29" s="52">
        <f t="shared" si="11"/>
        <v>1550</v>
      </c>
      <c r="Q29" s="5"/>
      <c r="T29" s="41"/>
    </row>
    <row r="30" spans="1:22" x14ac:dyDescent="0.2">
      <c r="A30" s="4">
        <v>29</v>
      </c>
      <c r="B30" s="4" t="s">
        <v>5</v>
      </c>
      <c r="C30" s="4">
        <v>80</v>
      </c>
      <c r="D30" s="15"/>
      <c r="E30" s="15"/>
      <c r="F30" s="15"/>
      <c r="G30" s="7">
        <v>160</v>
      </c>
      <c r="H30" s="4" t="s">
        <v>21</v>
      </c>
      <c r="I30" s="4">
        <f t="shared" si="0"/>
        <v>80</v>
      </c>
      <c r="J30" s="13">
        <v>0</v>
      </c>
      <c r="K30" s="16"/>
      <c r="L30" s="30"/>
      <c r="M30" s="30"/>
      <c r="N30" s="55" t="s">
        <v>27</v>
      </c>
      <c r="O30" s="9">
        <f t="shared" si="1"/>
        <v>5916.3639999999996</v>
      </c>
      <c r="P30" s="52">
        <f t="shared" si="11"/>
        <v>1630</v>
      </c>
      <c r="Q30" s="5"/>
      <c r="T30" s="41"/>
    </row>
    <row r="31" spans="1:22" x14ac:dyDescent="0.2">
      <c r="A31" s="4">
        <v>30</v>
      </c>
      <c r="B31" s="4" t="s">
        <v>6</v>
      </c>
      <c r="C31" s="4">
        <v>50</v>
      </c>
      <c r="D31" s="4">
        <v>0</v>
      </c>
      <c r="E31" s="4">
        <f>D32</f>
        <v>-1600</v>
      </c>
      <c r="F31" s="15"/>
      <c r="G31" s="7">
        <v>160</v>
      </c>
      <c r="H31" s="4" t="s">
        <v>22</v>
      </c>
      <c r="I31" s="4">
        <f t="shared" si="0"/>
        <v>50</v>
      </c>
      <c r="J31" s="13">
        <v>0</v>
      </c>
      <c r="K31" s="13">
        <f>J32</f>
        <v>-0.12</v>
      </c>
      <c r="L31" s="30"/>
      <c r="M31" s="30"/>
      <c r="N31" s="55"/>
      <c r="O31" s="9">
        <f t="shared" si="1"/>
        <v>5966.3639999999996</v>
      </c>
      <c r="P31" s="52">
        <f t="shared" si="11"/>
        <v>1680</v>
      </c>
      <c r="Q31" s="5"/>
      <c r="T31" s="41"/>
    </row>
    <row r="32" spans="1:22" x14ac:dyDescent="0.2">
      <c r="A32" s="4">
        <v>31</v>
      </c>
      <c r="B32" s="4" t="s">
        <v>8</v>
      </c>
      <c r="C32" s="4">
        <v>650</v>
      </c>
      <c r="D32" s="4">
        <v>-1600</v>
      </c>
      <c r="E32" s="20"/>
      <c r="F32" s="4" t="s">
        <v>33</v>
      </c>
      <c r="G32" s="7">
        <v>160</v>
      </c>
      <c r="H32" s="4" t="s">
        <v>21</v>
      </c>
      <c r="I32" s="4">
        <f t="shared" si="0"/>
        <v>650</v>
      </c>
      <c r="J32" s="13">
        <v>-0.12</v>
      </c>
      <c r="K32" s="36"/>
      <c r="L32" s="32">
        <f t="shared" ref="L32" si="14">G32*G32/ABS(D32)*11.8-ABS(J32*1000)</f>
        <v>68.800000000000011</v>
      </c>
      <c r="M32" s="32">
        <f t="shared" ref="M32" si="15">(G32/3.6)^2/(ABS(D32)*9.81)-ABS(J32*1000)/1500</f>
        <v>4.5847900227784691E-2</v>
      </c>
      <c r="N32" s="55"/>
      <c r="O32" s="9">
        <f t="shared" si="1"/>
        <v>6616.3639999999996</v>
      </c>
      <c r="P32" s="52">
        <f t="shared" si="11"/>
        <v>2330</v>
      </c>
      <c r="Q32" s="23"/>
      <c r="R32" s="24"/>
      <c r="S32" s="24"/>
      <c r="T32" s="42"/>
      <c r="U32" s="24"/>
      <c r="V32" s="24"/>
    </row>
    <row r="33" spans="1:22" x14ac:dyDescent="0.2">
      <c r="A33" s="4">
        <v>32</v>
      </c>
      <c r="B33" s="4" t="s">
        <v>6</v>
      </c>
      <c r="C33" s="4">
        <v>50</v>
      </c>
      <c r="D33" s="4">
        <f>D32</f>
        <v>-1600</v>
      </c>
      <c r="E33" s="4">
        <v>0</v>
      </c>
      <c r="F33" s="4" t="s">
        <v>38</v>
      </c>
      <c r="G33" s="7">
        <v>160</v>
      </c>
      <c r="H33" s="4" t="s">
        <v>22</v>
      </c>
      <c r="I33" s="4">
        <f t="shared" si="0"/>
        <v>50</v>
      </c>
      <c r="J33" s="13">
        <v>-0.12</v>
      </c>
      <c r="K33" s="13">
        <v>0</v>
      </c>
      <c r="L33" s="30"/>
      <c r="M33" s="30"/>
      <c r="N33" s="55"/>
      <c r="O33" s="9">
        <f t="shared" si="1"/>
        <v>6666.3639999999996</v>
      </c>
      <c r="P33" s="53">
        <f t="shared" si="11"/>
        <v>2380</v>
      </c>
      <c r="Q33" s="5"/>
      <c r="T33" s="41"/>
    </row>
    <row r="34" spans="1:22" x14ac:dyDescent="0.2">
      <c r="A34" s="3">
        <v>33</v>
      </c>
      <c r="B34" s="19" t="s">
        <v>5</v>
      </c>
      <c r="C34" s="19">
        <v>2000</v>
      </c>
      <c r="D34" s="15"/>
      <c r="E34" s="15"/>
      <c r="F34" s="3" t="s">
        <v>63</v>
      </c>
      <c r="G34" s="7">
        <v>180</v>
      </c>
      <c r="H34" s="3" t="s">
        <v>21</v>
      </c>
      <c r="I34" s="3">
        <f t="shared" si="0"/>
        <v>2000</v>
      </c>
      <c r="J34" s="12">
        <v>0</v>
      </c>
      <c r="K34" s="16"/>
      <c r="L34" s="29"/>
      <c r="M34" s="29"/>
      <c r="N34" s="54" t="s">
        <v>29</v>
      </c>
      <c r="O34" s="9">
        <f t="shared" si="1"/>
        <v>8666.3639999999996</v>
      </c>
      <c r="P34" s="6"/>
      <c r="Q34" s="5"/>
      <c r="R34" s="5"/>
      <c r="S34" s="5"/>
      <c r="T34" s="40"/>
      <c r="U34" s="5"/>
      <c r="V34" s="5"/>
    </row>
    <row r="35" spans="1:22" x14ac:dyDescent="0.2">
      <c r="A35" s="3">
        <v>34</v>
      </c>
      <c r="B35" s="3" t="s">
        <v>6</v>
      </c>
      <c r="C35" s="3">
        <v>100</v>
      </c>
      <c r="D35" s="3">
        <v>0</v>
      </c>
      <c r="E35" s="3">
        <f>D36</f>
        <v>3000</v>
      </c>
      <c r="F35" s="15"/>
      <c r="G35" s="34">
        <v>180</v>
      </c>
      <c r="H35" s="3" t="s">
        <v>22</v>
      </c>
      <c r="I35" s="3">
        <f t="shared" si="0"/>
        <v>100</v>
      </c>
      <c r="J35" s="12">
        <v>0</v>
      </c>
      <c r="K35" s="12">
        <f>J36</f>
        <v>0.08</v>
      </c>
      <c r="L35" s="29"/>
      <c r="M35" s="29"/>
      <c r="N35" s="55"/>
      <c r="O35" s="9">
        <f t="shared" si="1"/>
        <v>8766.3639999999996</v>
      </c>
      <c r="P35" s="52">
        <f>C35</f>
        <v>100</v>
      </c>
      <c r="Q35" s="5"/>
      <c r="R35" s="5"/>
      <c r="S35" s="5"/>
      <c r="T35" s="40"/>
      <c r="U35" s="5"/>
      <c r="V35" s="5"/>
    </row>
    <row r="36" spans="1:22" x14ac:dyDescent="0.2">
      <c r="A36" s="3">
        <v>35</v>
      </c>
      <c r="B36" s="3" t="s">
        <v>8</v>
      </c>
      <c r="C36" s="3">
        <v>360</v>
      </c>
      <c r="D36" s="3">
        <v>3000</v>
      </c>
      <c r="E36" s="15"/>
      <c r="F36" s="15"/>
      <c r="G36" s="34">
        <v>180</v>
      </c>
      <c r="H36" s="3" t="s">
        <v>21</v>
      </c>
      <c r="I36" s="3">
        <f t="shared" si="0"/>
        <v>360</v>
      </c>
      <c r="J36" s="12">
        <v>0.08</v>
      </c>
      <c r="K36" s="16"/>
      <c r="L36" s="31">
        <f t="shared" ref="L36" si="16">G36*G36/ABS(D36)*11.8-ABS(J36*1000)</f>
        <v>47.440000000000012</v>
      </c>
      <c r="M36" s="31">
        <f t="shared" ref="M36" si="17">(G36/3.6)^2/(ABS(D36)*9.81)-ABS(J36*1000)/1500</f>
        <v>3.1613999320421339E-2</v>
      </c>
      <c r="N36" s="55"/>
      <c r="O36" s="9">
        <f t="shared" si="1"/>
        <v>9126.3639999999996</v>
      </c>
      <c r="P36" s="52">
        <f>P35+C36</f>
        <v>460</v>
      </c>
      <c r="Q36" s="5"/>
      <c r="R36" s="5"/>
      <c r="S36" s="5"/>
      <c r="T36" s="40"/>
      <c r="U36" s="5"/>
      <c r="V36" s="5"/>
    </row>
    <row r="37" spans="1:22" x14ac:dyDescent="0.2">
      <c r="A37" s="3">
        <v>36</v>
      </c>
      <c r="B37" s="3" t="s">
        <v>6</v>
      </c>
      <c r="C37" s="3">
        <f>C35</f>
        <v>100</v>
      </c>
      <c r="D37" s="3">
        <f>D36</f>
        <v>3000</v>
      </c>
      <c r="E37" s="3">
        <v>0</v>
      </c>
      <c r="F37" s="15"/>
      <c r="G37" s="34">
        <v>180</v>
      </c>
      <c r="H37" s="3" t="s">
        <v>22</v>
      </c>
      <c r="I37" s="3">
        <f t="shared" si="0"/>
        <v>100</v>
      </c>
      <c r="J37" s="12">
        <v>0.08</v>
      </c>
      <c r="K37" s="12">
        <v>0</v>
      </c>
      <c r="L37" s="30"/>
      <c r="M37" s="30"/>
      <c r="N37" s="55"/>
      <c r="O37" s="9">
        <f t="shared" si="1"/>
        <v>9226.3639999999996</v>
      </c>
      <c r="P37" s="52">
        <f>P36+C37</f>
        <v>560</v>
      </c>
      <c r="Q37" s="5"/>
      <c r="R37" s="5"/>
      <c r="S37" s="5"/>
      <c r="T37" s="40"/>
      <c r="U37" s="5"/>
      <c r="V37" s="5"/>
    </row>
    <row r="38" spans="1:22" x14ac:dyDescent="0.2">
      <c r="A38" s="4">
        <v>37</v>
      </c>
      <c r="B38" s="4" t="s">
        <v>5</v>
      </c>
      <c r="C38" s="4">
        <v>50</v>
      </c>
      <c r="D38" s="15"/>
      <c r="E38" s="15"/>
      <c r="F38" s="4" t="s">
        <v>67</v>
      </c>
      <c r="G38" s="34">
        <v>180</v>
      </c>
      <c r="H38" s="4" t="s">
        <v>21</v>
      </c>
      <c r="I38" s="4">
        <f t="shared" si="0"/>
        <v>50</v>
      </c>
      <c r="J38" s="13">
        <v>0</v>
      </c>
      <c r="K38" s="16"/>
      <c r="L38" s="30"/>
      <c r="M38" s="30"/>
      <c r="N38" s="56" t="s">
        <v>27</v>
      </c>
      <c r="O38" s="9">
        <f t="shared" si="1"/>
        <v>9276.3639999999996</v>
      </c>
      <c r="P38" s="52">
        <f t="shared" ref="P38:P81" si="18">P37+C38</f>
        <v>610</v>
      </c>
      <c r="Q38" s="5"/>
      <c r="R38" s="5"/>
      <c r="S38" s="5"/>
      <c r="T38" s="40"/>
      <c r="U38" s="5"/>
      <c r="V38" s="5"/>
    </row>
    <row r="39" spans="1:22" x14ac:dyDescent="0.2">
      <c r="A39" s="4">
        <v>38</v>
      </c>
      <c r="B39" s="4" t="s">
        <v>6</v>
      </c>
      <c r="C39" s="4">
        <v>50</v>
      </c>
      <c r="D39" s="4">
        <v>0</v>
      </c>
      <c r="E39" s="4">
        <f>D40</f>
        <v>-3000</v>
      </c>
      <c r="F39" s="4" t="s">
        <v>36</v>
      </c>
      <c r="G39" s="34">
        <v>180</v>
      </c>
      <c r="H39" s="4" t="s">
        <v>22</v>
      </c>
      <c r="I39" s="4">
        <f t="shared" si="0"/>
        <v>50</v>
      </c>
      <c r="J39" s="13">
        <v>0</v>
      </c>
      <c r="K39" s="13">
        <f>J40</f>
        <v>-0.08</v>
      </c>
      <c r="L39" s="30"/>
      <c r="M39" s="30"/>
      <c r="N39" s="54"/>
      <c r="O39" s="9">
        <f t="shared" si="1"/>
        <v>9326.3639999999996</v>
      </c>
      <c r="P39" s="52">
        <f t="shared" si="18"/>
        <v>660</v>
      </c>
      <c r="Q39" s="5"/>
      <c r="R39" s="5"/>
      <c r="S39" s="5"/>
      <c r="T39" s="40"/>
      <c r="U39" s="5"/>
      <c r="V39" s="5"/>
    </row>
    <row r="40" spans="1:22" x14ac:dyDescent="0.2">
      <c r="A40" s="4">
        <v>39</v>
      </c>
      <c r="B40" s="4" t="s">
        <v>8</v>
      </c>
      <c r="C40" s="4">
        <v>600</v>
      </c>
      <c r="D40" s="4">
        <v>-3000</v>
      </c>
      <c r="E40" s="15"/>
      <c r="F40" s="15"/>
      <c r="G40" s="34">
        <v>180</v>
      </c>
      <c r="H40" s="4" t="s">
        <v>21</v>
      </c>
      <c r="I40" s="4">
        <f t="shared" si="0"/>
        <v>600</v>
      </c>
      <c r="J40" s="13">
        <v>-0.08</v>
      </c>
      <c r="K40" s="16"/>
      <c r="L40" s="32">
        <f t="shared" ref="L40" si="19">G40*G40/ABS(D40)*11.8-ABS(J40*1000)</f>
        <v>47.440000000000012</v>
      </c>
      <c r="M40" s="32">
        <f t="shared" ref="M40" si="20">(G40/3.6)^2/(ABS(D40)*9.81)-ABS(J40*1000)/1500</f>
        <v>3.1613999320421339E-2</v>
      </c>
      <c r="N40" s="54"/>
      <c r="O40" s="9">
        <f t="shared" si="1"/>
        <v>9926.3639999999996</v>
      </c>
      <c r="P40" s="52">
        <f t="shared" si="18"/>
        <v>1260</v>
      </c>
      <c r="Q40" s="5"/>
      <c r="R40" s="5"/>
      <c r="S40" s="5"/>
      <c r="T40" s="40"/>
      <c r="U40" s="5"/>
      <c r="V40" s="5"/>
    </row>
    <row r="41" spans="1:22" x14ac:dyDescent="0.2">
      <c r="A41" s="4">
        <v>40</v>
      </c>
      <c r="B41" s="4" t="s">
        <v>6</v>
      </c>
      <c r="C41" s="4">
        <f>C39</f>
        <v>50</v>
      </c>
      <c r="D41" s="4">
        <f>D40</f>
        <v>-3000</v>
      </c>
      <c r="E41" s="4">
        <v>0</v>
      </c>
      <c r="F41" s="15"/>
      <c r="G41" s="34">
        <v>180</v>
      </c>
      <c r="H41" s="4" t="s">
        <v>22</v>
      </c>
      <c r="I41" s="4">
        <f t="shared" si="0"/>
        <v>50</v>
      </c>
      <c r="J41" s="13">
        <v>-0.08</v>
      </c>
      <c r="K41" s="13">
        <v>0</v>
      </c>
      <c r="L41" s="30"/>
      <c r="M41" s="30"/>
      <c r="N41" s="54"/>
      <c r="O41" s="9">
        <f t="shared" si="1"/>
        <v>9976.3639999999996</v>
      </c>
      <c r="P41" s="52">
        <f t="shared" si="18"/>
        <v>1310</v>
      </c>
      <c r="Q41" s="5"/>
      <c r="R41" s="5"/>
      <c r="S41" s="5"/>
      <c r="T41" s="40"/>
      <c r="U41" s="5"/>
      <c r="V41" s="5"/>
    </row>
    <row r="42" spans="1:22" x14ac:dyDescent="0.2">
      <c r="A42" s="3">
        <v>41</v>
      </c>
      <c r="B42" s="3" t="s">
        <v>5</v>
      </c>
      <c r="C42" s="3">
        <v>2800</v>
      </c>
      <c r="D42" s="15"/>
      <c r="E42" s="15"/>
      <c r="F42" s="15"/>
      <c r="G42" s="34">
        <v>180</v>
      </c>
      <c r="H42" s="3" t="s">
        <v>21</v>
      </c>
      <c r="I42" s="3">
        <f t="shared" si="0"/>
        <v>2800</v>
      </c>
      <c r="J42" s="12">
        <v>0</v>
      </c>
      <c r="K42" s="16"/>
      <c r="L42" s="29"/>
      <c r="M42" s="29"/>
      <c r="N42" s="54" t="s">
        <v>29</v>
      </c>
      <c r="O42" s="9">
        <f t="shared" si="1"/>
        <v>12776.364</v>
      </c>
      <c r="P42" s="52">
        <f t="shared" si="18"/>
        <v>4110</v>
      </c>
      <c r="Q42" s="5"/>
      <c r="R42" s="5"/>
      <c r="S42" s="5"/>
      <c r="T42" s="40"/>
      <c r="U42" s="5"/>
      <c r="V42" s="5"/>
    </row>
    <row r="43" spans="1:22" x14ac:dyDescent="0.2">
      <c r="A43" s="3">
        <v>42</v>
      </c>
      <c r="B43" s="3" t="s">
        <v>6</v>
      </c>
      <c r="C43" s="3">
        <v>100</v>
      </c>
      <c r="D43" s="3">
        <v>0</v>
      </c>
      <c r="E43" s="3">
        <f>D44</f>
        <v>3800</v>
      </c>
      <c r="F43" s="15"/>
      <c r="G43" s="34">
        <v>180</v>
      </c>
      <c r="H43" s="3" t="s">
        <v>22</v>
      </c>
      <c r="I43" s="3">
        <f t="shared" si="0"/>
        <v>100</v>
      </c>
      <c r="J43" s="12">
        <v>0</v>
      </c>
      <c r="K43" s="12">
        <f>J44</f>
        <v>7.0000000000000007E-2</v>
      </c>
      <c r="L43" s="29"/>
      <c r="M43" s="29"/>
      <c r="N43" s="55"/>
      <c r="O43" s="9">
        <f t="shared" si="1"/>
        <v>12876.364</v>
      </c>
      <c r="P43" s="52">
        <f t="shared" si="18"/>
        <v>4210</v>
      </c>
      <c r="Q43" s="5"/>
      <c r="R43" s="5"/>
      <c r="S43" s="5"/>
      <c r="T43" s="40"/>
      <c r="U43" s="5"/>
      <c r="V43" s="5"/>
    </row>
    <row r="44" spans="1:22" x14ac:dyDescent="0.2">
      <c r="A44" s="3">
        <v>43</v>
      </c>
      <c r="B44" s="3" t="s">
        <v>8</v>
      </c>
      <c r="C44" s="3">
        <v>200</v>
      </c>
      <c r="D44" s="3">
        <v>3800</v>
      </c>
      <c r="E44" s="15"/>
      <c r="F44" s="15"/>
      <c r="G44" s="34">
        <v>180</v>
      </c>
      <c r="H44" s="3" t="s">
        <v>21</v>
      </c>
      <c r="I44" s="3">
        <f t="shared" si="0"/>
        <v>200</v>
      </c>
      <c r="J44" s="12">
        <v>7.0000000000000007E-2</v>
      </c>
      <c r="K44" s="16"/>
      <c r="L44" s="31">
        <f t="shared" ref="L44" si="21">G44*G44/ABS(D44)*11.8-ABS(J44*1000)</f>
        <v>30.610526315789485</v>
      </c>
      <c r="M44" s="31">
        <f t="shared" si="13"/>
        <v>2.0397017007350172E-2</v>
      </c>
      <c r="N44" s="55"/>
      <c r="O44" s="9">
        <f t="shared" si="1"/>
        <v>13076.364</v>
      </c>
      <c r="P44" s="52">
        <f t="shared" si="18"/>
        <v>4410</v>
      </c>
      <c r="Q44" s="5"/>
      <c r="R44" s="5"/>
      <c r="S44" s="5"/>
      <c r="T44" s="40"/>
      <c r="U44" s="5"/>
      <c r="V44" s="5"/>
    </row>
    <row r="45" spans="1:22" x14ac:dyDescent="0.2">
      <c r="A45" s="3">
        <v>44</v>
      </c>
      <c r="B45" s="3" t="s">
        <v>6</v>
      </c>
      <c r="C45" s="3">
        <f>C43</f>
        <v>100</v>
      </c>
      <c r="D45" s="3">
        <f>D44</f>
        <v>3800</v>
      </c>
      <c r="E45" s="3">
        <v>0</v>
      </c>
      <c r="F45" s="15"/>
      <c r="G45" s="34">
        <v>180</v>
      </c>
      <c r="H45" s="3" t="s">
        <v>22</v>
      </c>
      <c r="I45" s="3">
        <f t="shared" si="0"/>
        <v>100</v>
      </c>
      <c r="J45" s="12">
        <v>7.0000000000000007E-2</v>
      </c>
      <c r="K45" s="12">
        <v>0</v>
      </c>
      <c r="L45" s="30"/>
      <c r="M45" s="30"/>
      <c r="N45" s="55"/>
      <c r="O45" s="9">
        <f t="shared" si="1"/>
        <v>13176.364</v>
      </c>
      <c r="P45" s="52">
        <f t="shared" si="18"/>
        <v>4510</v>
      </c>
      <c r="Q45" s="5"/>
      <c r="R45" s="5"/>
      <c r="S45" s="5"/>
      <c r="T45" s="40"/>
      <c r="U45" s="5"/>
      <c r="V45" s="5"/>
    </row>
    <row r="46" spans="1:22" x14ac:dyDescent="0.2">
      <c r="A46" s="4">
        <v>45</v>
      </c>
      <c r="B46" s="4" t="s">
        <v>5</v>
      </c>
      <c r="C46" s="4">
        <v>400</v>
      </c>
      <c r="D46" s="15"/>
      <c r="E46" s="15"/>
      <c r="F46" s="15"/>
      <c r="G46" s="34">
        <v>180</v>
      </c>
      <c r="H46" s="4" t="s">
        <v>21</v>
      </c>
      <c r="I46" s="4">
        <f t="shared" si="0"/>
        <v>400</v>
      </c>
      <c r="J46" s="13">
        <v>0</v>
      </c>
      <c r="K46" s="16"/>
      <c r="L46" s="30"/>
      <c r="M46" s="29"/>
      <c r="N46" s="56" t="s">
        <v>27</v>
      </c>
      <c r="O46" s="9">
        <f t="shared" si="1"/>
        <v>13576.364</v>
      </c>
      <c r="P46" s="52">
        <f t="shared" si="18"/>
        <v>4910</v>
      </c>
      <c r="Q46" s="5"/>
      <c r="R46" s="5"/>
      <c r="S46" s="5"/>
      <c r="T46" s="40"/>
      <c r="U46" s="5"/>
      <c r="V46" s="5"/>
    </row>
    <row r="47" spans="1:22" x14ac:dyDescent="0.2">
      <c r="A47" s="4">
        <v>46</v>
      </c>
      <c r="B47" s="4" t="s">
        <v>6</v>
      </c>
      <c r="C47" s="4">
        <v>100</v>
      </c>
      <c r="D47" s="4">
        <v>0</v>
      </c>
      <c r="E47" s="4">
        <f>D48</f>
        <v>-20000</v>
      </c>
      <c r="F47" s="15"/>
      <c r="G47" s="34">
        <v>180</v>
      </c>
      <c r="H47" s="4" t="s">
        <v>22</v>
      </c>
      <c r="I47" s="4">
        <f t="shared" si="0"/>
        <v>100</v>
      </c>
      <c r="J47" s="13">
        <v>0</v>
      </c>
      <c r="K47" s="13">
        <f>J48</f>
        <v>-0.01</v>
      </c>
      <c r="L47" s="30"/>
      <c r="M47" s="29"/>
      <c r="N47" s="54"/>
      <c r="O47" s="9">
        <f t="shared" si="1"/>
        <v>13676.364</v>
      </c>
      <c r="P47" s="52">
        <f t="shared" si="18"/>
        <v>5010</v>
      </c>
      <c r="Q47" s="5"/>
      <c r="R47" s="5"/>
      <c r="S47" s="5"/>
      <c r="T47" s="40"/>
      <c r="U47" s="5"/>
      <c r="V47" s="5"/>
    </row>
    <row r="48" spans="1:22" x14ac:dyDescent="0.2">
      <c r="A48" s="4">
        <v>47</v>
      </c>
      <c r="B48" s="4" t="s">
        <v>8</v>
      </c>
      <c r="C48" s="4">
        <v>200</v>
      </c>
      <c r="D48" s="4">
        <v>-20000</v>
      </c>
      <c r="E48" s="15"/>
      <c r="F48" s="15"/>
      <c r="G48" s="34">
        <v>180</v>
      </c>
      <c r="H48" s="4" t="s">
        <v>21</v>
      </c>
      <c r="I48" s="4">
        <f t="shared" si="0"/>
        <v>200</v>
      </c>
      <c r="J48" s="13">
        <v>-0.01</v>
      </c>
      <c r="K48" s="16"/>
      <c r="L48" s="32">
        <f t="shared" ref="L48" si="22">G48*G48/ABS(D48)*11.8-ABS(J48*1000)</f>
        <v>9.1160000000000032</v>
      </c>
      <c r="M48" s="31">
        <f>(G48/3.6)^2/(ABS(D48)*9.81)-ABS(J48*1000)/1500</f>
        <v>6.0754332313965329E-3</v>
      </c>
      <c r="N48" s="54"/>
      <c r="O48" s="9">
        <f t="shared" si="1"/>
        <v>13876.364</v>
      </c>
      <c r="P48" s="52">
        <f t="shared" si="18"/>
        <v>5210</v>
      </c>
      <c r="Q48" s="5"/>
      <c r="R48" s="5"/>
      <c r="S48" s="5"/>
      <c r="T48" s="40"/>
      <c r="U48" s="5"/>
      <c r="V48" s="5"/>
    </row>
    <row r="49" spans="1:22" x14ac:dyDescent="0.2">
      <c r="A49" s="4">
        <v>48</v>
      </c>
      <c r="B49" s="4" t="s">
        <v>6</v>
      </c>
      <c r="C49" s="4">
        <f>C47</f>
        <v>100</v>
      </c>
      <c r="D49" s="4">
        <f>D48</f>
        <v>-20000</v>
      </c>
      <c r="E49" s="4">
        <v>0</v>
      </c>
      <c r="F49" s="15"/>
      <c r="G49" s="34">
        <v>180</v>
      </c>
      <c r="H49" s="4" t="s">
        <v>22</v>
      </c>
      <c r="I49" s="4">
        <f t="shared" si="0"/>
        <v>100</v>
      </c>
      <c r="J49" s="13">
        <v>-0.01</v>
      </c>
      <c r="K49" s="13">
        <v>0</v>
      </c>
      <c r="L49" s="30"/>
      <c r="M49" s="30"/>
      <c r="N49" s="54"/>
      <c r="O49" s="9">
        <f t="shared" si="1"/>
        <v>13976.364</v>
      </c>
      <c r="P49" s="52">
        <f t="shared" si="18"/>
        <v>5310</v>
      </c>
      <c r="Q49" s="5"/>
      <c r="T49" s="41"/>
    </row>
    <row r="50" spans="1:22" x14ac:dyDescent="0.2">
      <c r="A50" s="3">
        <v>49</v>
      </c>
      <c r="B50" s="3" t="s">
        <v>5</v>
      </c>
      <c r="C50" s="3">
        <v>100</v>
      </c>
      <c r="D50" s="15"/>
      <c r="E50" s="15"/>
      <c r="F50" s="15"/>
      <c r="G50" s="7">
        <v>160</v>
      </c>
      <c r="H50" s="3" t="s">
        <v>21</v>
      </c>
      <c r="I50" s="3">
        <f t="shared" si="0"/>
        <v>100</v>
      </c>
      <c r="J50" s="12">
        <v>0</v>
      </c>
      <c r="K50" s="16"/>
      <c r="L50" s="29"/>
      <c r="M50" s="30"/>
      <c r="N50" s="54" t="s">
        <v>29</v>
      </c>
      <c r="O50" s="9">
        <f t="shared" si="1"/>
        <v>14076.364</v>
      </c>
      <c r="P50" s="52">
        <f t="shared" si="18"/>
        <v>5410</v>
      </c>
      <c r="Q50" s="5"/>
      <c r="T50" s="41"/>
    </row>
    <row r="51" spans="1:22" x14ac:dyDescent="0.2">
      <c r="A51" s="3">
        <v>50</v>
      </c>
      <c r="B51" s="3" t="s">
        <v>6</v>
      </c>
      <c r="C51" s="3">
        <v>100</v>
      </c>
      <c r="D51" s="3">
        <v>0</v>
      </c>
      <c r="E51" s="3">
        <f>D52</f>
        <v>1900</v>
      </c>
      <c r="F51" s="15"/>
      <c r="G51" s="7">
        <v>160</v>
      </c>
      <c r="H51" s="3" t="s">
        <v>22</v>
      </c>
      <c r="I51" s="3">
        <f t="shared" si="0"/>
        <v>100</v>
      </c>
      <c r="J51" s="12">
        <v>0</v>
      </c>
      <c r="K51" s="12">
        <f>J52</f>
        <v>9.5000000000000001E-2</v>
      </c>
      <c r="L51" s="29"/>
      <c r="M51" s="30"/>
      <c r="N51" s="55"/>
      <c r="O51" s="9">
        <f t="shared" si="1"/>
        <v>14176.364</v>
      </c>
      <c r="P51" s="52">
        <f t="shared" si="18"/>
        <v>5510</v>
      </c>
      <c r="Q51" s="5"/>
      <c r="T51" s="41"/>
    </row>
    <row r="52" spans="1:22" x14ac:dyDescent="0.2">
      <c r="A52" s="3">
        <v>51</v>
      </c>
      <c r="B52" s="3" t="s">
        <v>8</v>
      </c>
      <c r="C52" s="3">
        <v>2400</v>
      </c>
      <c r="D52" s="3">
        <v>1900</v>
      </c>
      <c r="E52" s="20"/>
      <c r="F52" s="3" t="s">
        <v>32</v>
      </c>
      <c r="G52" s="7">
        <v>160</v>
      </c>
      <c r="H52" s="3" t="s">
        <v>21</v>
      </c>
      <c r="I52" s="3">
        <f t="shared" si="0"/>
        <v>2400</v>
      </c>
      <c r="J52" s="12">
        <v>9.5000000000000001E-2</v>
      </c>
      <c r="K52" s="16"/>
      <c r="L52" s="31">
        <f t="shared" ref="L52" si="23">G52*G52/ABS(D52)*11.8-ABS(J52*1000)</f>
        <v>63.989473684210537</v>
      </c>
      <c r="M52" s="32">
        <f>(G52/3.6)^2/(ABS(D52)*9.81)-ABS(J52*1000)/1500</f>
        <v>4.2643845805853772E-2</v>
      </c>
      <c r="N52" s="55"/>
      <c r="O52" s="9">
        <f t="shared" si="1"/>
        <v>16576.364000000001</v>
      </c>
      <c r="P52" s="52">
        <f t="shared" si="18"/>
        <v>7910</v>
      </c>
      <c r="Q52" s="23"/>
      <c r="R52" s="24"/>
      <c r="S52" s="24"/>
      <c r="T52" s="42"/>
      <c r="U52" s="24"/>
      <c r="V52" s="24"/>
    </row>
    <row r="53" spans="1:22" x14ac:dyDescent="0.2">
      <c r="A53" s="3">
        <v>52</v>
      </c>
      <c r="B53" s="3" t="s">
        <v>6</v>
      </c>
      <c r="C53" s="3">
        <f>C51</f>
        <v>100</v>
      </c>
      <c r="D53" s="3">
        <f>D52</f>
        <v>1900</v>
      </c>
      <c r="E53" s="3">
        <v>0</v>
      </c>
      <c r="F53" s="15"/>
      <c r="G53" s="7">
        <v>160</v>
      </c>
      <c r="H53" s="3" t="s">
        <v>22</v>
      </c>
      <c r="I53" s="3">
        <f t="shared" si="0"/>
        <v>100</v>
      </c>
      <c r="J53" s="12">
        <v>9.5000000000000001E-2</v>
      </c>
      <c r="K53" s="12">
        <v>0</v>
      </c>
      <c r="L53" s="30"/>
      <c r="M53" s="30"/>
      <c r="N53" s="55"/>
      <c r="O53" s="9">
        <f t="shared" si="1"/>
        <v>16676.364000000001</v>
      </c>
      <c r="P53" s="52">
        <f t="shared" si="18"/>
        <v>8010</v>
      </c>
      <c r="Q53" s="5"/>
      <c r="T53" s="41"/>
    </row>
    <row r="54" spans="1:22" x14ac:dyDescent="0.2">
      <c r="A54" s="10">
        <v>53</v>
      </c>
      <c r="B54" s="10" t="s">
        <v>14</v>
      </c>
      <c r="C54" s="10">
        <v>2000</v>
      </c>
      <c r="D54" s="15"/>
      <c r="E54" s="15"/>
      <c r="F54" s="10" t="s">
        <v>64</v>
      </c>
      <c r="G54" s="34">
        <v>200</v>
      </c>
      <c r="H54" s="10" t="s">
        <v>21</v>
      </c>
      <c r="I54" s="10">
        <f t="shared" si="0"/>
        <v>2000</v>
      </c>
      <c r="J54" s="13">
        <v>0</v>
      </c>
      <c r="K54" s="16"/>
      <c r="L54" s="30"/>
      <c r="M54" s="29"/>
      <c r="N54" s="56" t="s">
        <v>29</v>
      </c>
      <c r="O54" s="9">
        <f t="shared" si="1"/>
        <v>18676.364000000001</v>
      </c>
      <c r="P54" s="52">
        <f t="shared" si="18"/>
        <v>10010</v>
      </c>
      <c r="Q54" s="5"/>
      <c r="R54" s="5"/>
      <c r="S54" s="5"/>
      <c r="T54" s="40"/>
      <c r="U54" s="5"/>
      <c r="V54" s="5"/>
    </row>
    <row r="55" spans="1:22" x14ac:dyDescent="0.2">
      <c r="A55" s="10">
        <v>54</v>
      </c>
      <c r="B55" s="10" t="s">
        <v>6</v>
      </c>
      <c r="C55" s="10">
        <v>100</v>
      </c>
      <c r="D55" s="10">
        <v>0</v>
      </c>
      <c r="E55" s="10">
        <f>D56</f>
        <v>3500</v>
      </c>
      <c r="F55" s="15"/>
      <c r="G55" s="34">
        <v>200</v>
      </c>
      <c r="H55" s="10" t="s">
        <v>22</v>
      </c>
      <c r="I55" s="10">
        <f t="shared" si="0"/>
        <v>100</v>
      </c>
      <c r="J55" s="18">
        <v>0</v>
      </c>
      <c r="K55" s="18">
        <f>J56</f>
        <v>0.08</v>
      </c>
      <c r="L55" s="30"/>
      <c r="M55" s="29"/>
      <c r="N55" s="56"/>
      <c r="O55" s="9">
        <f t="shared" si="1"/>
        <v>18776.364000000001</v>
      </c>
      <c r="P55" s="52">
        <f t="shared" si="18"/>
        <v>10110</v>
      </c>
      <c r="Q55" s="5"/>
      <c r="R55" s="5"/>
      <c r="S55" s="5"/>
      <c r="T55" s="40"/>
      <c r="U55" s="5"/>
      <c r="V55" s="5"/>
    </row>
    <row r="56" spans="1:22" x14ac:dyDescent="0.2">
      <c r="A56" s="10">
        <v>55</v>
      </c>
      <c r="B56" s="10" t="s">
        <v>8</v>
      </c>
      <c r="C56" s="10">
        <v>800</v>
      </c>
      <c r="D56" s="10">
        <v>3500</v>
      </c>
      <c r="E56" s="15"/>
      <c r="F56" s="15"/>
      <c r="G56" s="34">
        <v>200</v>
      </c>
      <c r="H56" s="10" t="s">
        <v>21</v>
      </c>
      <c r="I56" s="10">
        <f t="shared" si="0"/>
        <v>800</v>
      </c>
      <c r="J56" s="18">
        <v>0.08</v>
      </c>
      <c r="K56" s="16"/>
      <c r="L56" s="32">
        <f t="shared" ref="L56" si="24">G56*G56/ABS(D56)*11.8-ABS(J56*1000)</f>
        <v>54.857142857142861</v>
      </c>
      <c r="M56" s="31">
        <f t="shared" ref="M56" si="25">(G56/3.6)^2/(ABS(D56)*9.81)-ABS(J56*1000)/1500</f>
        <v>3.6558023972227162E-2</v>
      </c>
      <c r="N56" s="56"/>
      <c r="O56" s="9">
        <f t="shared" si="1"/>
        <v>19576.364000000001</v>
      </c>
      <c r="P56" s="52">
        <f t="shared" si="18"/>
        <v>10910</v>
      </c>
      <c r="Q56" s="5"/>
      <c r="R56" s="5"/>
      <c r="S56" s="5"/>
      <c r="T56" s="40"/>
      <c r="U56" s="5"/>
      <c r="V56" s="5"/>
    </row>
    <row r="57" spans="1:22" x14ac:dyDescent="0.2">
      <c r="A57" s="10">
        <v>56</v>
      </c>
      <c r="B57" s="10" t="s">
        <v>6</v>
      </c>
      <c r="C57" s="10">
        <f>C55</f>
        <v>100</v>
      </c>
      <c r="D57" s="10">
        <f>D56</f>
        <v>3500</v>
      </c>
      <c r="E57" s="10">
        <v>0</v>
      </c>
      <c r="F57" s="15"/>
      <c r="G57" s="34">
        <v>200</v>
      </c>
      <c r="H57" s="10" t="s">
        <v>22</v>
      </c>
      <c r="I57" s="10">
        <f t="shared" si="0"/>
        <v>100</v>
      </c>
      <c r="J57" s="18">
        <v>0.08</v>
      </c>
      <c r="K57" s="18">
        <v>0</v>
      </c>
      <c r="L57" s="30"/>
      <c r="M57" s="30"/>
      <c r="N57" s="56"/>
      <c r="O57" s="9">
        <f t="shared" si="1"/>
        <v>19676.364000000001</v>
      </c>
      <c r="P57" s="52">
        <f t="shared" si="18"/>
        <v>11010</v>
      </c>
      <c r="Q57" s="5"/>
      <c r="R57" s="5"/>
      <c r="S57" s="5"/>
      <c r="T57" s="40"/>
      <c r="U57" s="5"/>
      <c r="V57" s="5"/>
    </row>
    <row r="58" spans="1:22" x14ac:dyDescent="0.2">
      <c r="A58" s="3">
        <v>57</v>
      </c>
      <c r="B58" s="3" t="s">
        <v>14</v>
      </c>
      <c r="C58" s="3">
        <v>250</v>
      </c>
      <c r="D58" s="15"/>
      <c r="E58" s="15"/>
      <c r="F58" s="15"/>
      <c r="G58" s="34">
        <v>200</v>
      </c>
      <c r="H58" s="3" t="s">
        <v>21</v>
      </c>
      <c r="I58" s="3">
        <f t="shared" si="0"/>
        <v>250</v>
      </c>
      <c r="J58" s="12">
        <v>0</v>
      </c>
      <c r="K58" s="16"/>
      <c r="L58" s="29"/>
      <c r="M58" s="30"/>
      <c r="N58" s="54" t="s">
        <v>27</v>
      </c>
      <c r="O58" s="9">
        <f t="shared" si="1"/>
        <v>19926.364000000001</v>
      </c>
      <c r="P58" s="52">
        <f t="shared" si="18"/>
        <v>11260</v>
      </c>
      <c r="Q58" s="5"/>
      <c r="R58" s="5"/>
      <c r="S58" s="5"/>
      <c r="T58" s="40"/>
      <c r="U58" s="5"/>
      <c r="V58" s="5"/>
    </row>
    <row r="59" spans="1:22" x14ac:dyDescent="0.2">
      <c r="A59" s="3">
        <v>58</v>
      </c>
      <c r="B59" s="3" t="s">
        <v>6</v>
      </c>
      <c r="C59" s="3">
        <v>80</v>
      </c>
      <c r="D59" s="3">
        <v>0</v>
      </c>
      <c r="E59" s="3">
        <f>D60</f>
        <v>-6000</v>
      </c>
      <c r="F59" s="15"/>
      <c r="G59" s="34">
        <v>200</v>
      </c>
      <c r="H59" s="3" t="s">
        <v>22</v>
      </c>
      <c r="I59" s="3">
        <f t="shared" si="0"/>
        <v>80</v>
      </c>
      <c r="J59" s="12">
        <v>0</v>
      </c>
      <c r="K59" s="12">
        <f>J60</f>
        <v>-0.03</v>
      </c>
      <c r="L59" s="29"/>
      <c r="M59" s="30"/>
      <c r="N59" s="54"/>
      <c r="O59" s="9">
        <f t="shared" si="1"/>
        <v>20006.364000000001</v>
      </c>
      <c r="P59" s="52">
        <f t="shared" si="18"/>
        <v>11340</v>
      </c>
      <c r="Q59" s="5"/>
      <c r="R59" s="5"/>
      <c r="S59" s="5"/>
      <c r="T59" s="40"/>
      <c r="U59" s="5"/>
      <c r="V59" s="5"/>
    </row>
    <row r="60" spans="1:22" x14ac:dyDescent="0.2">
      <c r="A60" s="3">
        <v>59</v>
      </c>
      <c r="B60" s="3" t="s">
        <v>8</v>
      </c>
      <c r="C60" s="3">
        <v>100</v>
      </c>
      <c r="D60" s="3">
        <v>-6000</v>
      </c>
      <c r="E60" s="15"/>
      <c r="F60" s="15"/>
      <c r="G60" s="34">
        <v>200</v>
      </c>
      <c r="H60" s="3" t="s">
        <v>21</v>
      </c>
      <c r="I60" s="3">
        <f t="shared" si="0"/>
        <v>100</v>
      </c>
      <c r="J60" s="12">
        <v>-0.03</v>
      </c>
      <c r="K60" s="16"/>
      <c r="L60" s="31">
        <f t="shared" ref="L60" si="26">G60*G60/ABS(D60)*11.8-ABS(J60*1000)</f>
        <v>48.666666666666671</v>
      </c>
      <c r="M60" s="32">
        <f t="shared" ref="M60" si="27">(G60/3.6)^2/(ABS(D60)*9.81)-ABS(J60*1000)/1500</f>
        <v>3.2436625094910299E-2</v>
      </c>
      <c r="N60" s="54"/>
      <c r="O60" s="9">
        <f t="shared" si="1"/>
        <v>20106.364000000001</v>
      </c>
      <c r="P60" s="52">
        <f t="shared" si="18"/>
        <v>11440</v>
      </c>
      <c r="Q60" s="5"/>
      <c r="R60" s="5"/>
      <c r="S60" s="5"/>
      <c r="T60" s="40"/>
      <c r="U60" s="5"/>
      <c r="V60" s="5"/>
    </row>
    <row r="61" spans="1:22" x14ac:dyDescent="0.2">
      <c r="A61" s="3">
        <v>60</v>
      </c>
      <c r="B61" s="3" t="s">
        <v>6</v>
      </c>
      <c r="C61" s="3">
        <f>C59</f>
        <v>80</v>
      </c>
      <c r="D61" s="3">
        <f>D60</f>
        <v>-6000</v>
      </c>
      <c r="E61" s="3">
        <v>0</v>
      </c>
      <c r="F61" s="15"/>
      <c r="G61" s="34">
        <v>200</v>
      </c>
      <c r="H61" s="3" t="s">
        <v>22</v>
      </c>
      <c r="I61" s="3">
        <f t="shared" si="0"/>
        <v>80</v>
      </c>
      <c r="J61" s="12">
        <v>-0.03</v>
      </c>
      <c r="K61" s="12">
        <v>0</v>
      </c>
      <c r="L61" s="30"/>
      <c r="M61" s="30"/>
      <c r="N61" s="54"/>
      <c r="O61" s="9">
        <f t="shared" si="1"/>
        <v>20186.364000000001</v>
      </c>
      <c r="P61" s="52">
        <f t="shared" si="18"/>
        <v>11520</v>
      </c>
      <c r="Q61" s="5"/>
      <c r="R61" s="5"/>
      <c r="S61" s="5"/>
      <c r="T61" s="40"/>
      <c r="U61" s="5"/>
      <c r="V61" s="5"/>
    </row>
    <row r="62" spans="1:22" x14ac:dyDescent="0.2">
      <c r="A62" s="10">
        <v>61</v>
      </c>
      <c r="B62" s="10" t="s">
        <v>14</v>
      </c>
      <c r="C62" s="10">
        <v>2500</v>
      </c>
      <c r="D62" s="15"/>
      <c r="E62" s="15"/>
      <c r="F62" s="15"/>
      <c r="G62" s="34">
        <v>200</v>
      </c>
      <c r="H62" s="10" t="s">
        <v>21</v>
      </c>
      <c r="I62" s="10">
        <f t="shared" si="0"/>
        <v>2500</v>
      </c>
      <c r="J62" s="13">
        <v>0</v>
      </c>
      <c r="K62" s="16"/>
      <c r="L62" s="30"/>
      <c r="M62" s="29"/>
      <c r="N62" s="56" t="s">
        <v>27</v>
      </c>
      <c r="O62" s="9">
        <f t="shared" si="1"/>
        <v>22686.364000000001</v>
      </c>
      <c r="P62" s="52">
        <f t="shared" si="18"/>
        <v>14020</v>
      </c>
      <c r="Q62" s="5"/>
      <c r="R62" s="5"/>
      <c r="S62" s="5"/>
      <c r="T62" s="40"/>
      <c r="U62" s="5"/>
      <c r="V62" s="5"/>
    </row>
    <row r="63" spans="1:22" x14ac:dyDescent="0.2">
      <c r="A63" s="10">
        <v>62</v>
      </c>
      <c r="B63" s="10" t="s">
        <v>6</v>
      </c>
      <c r="C63" s="10">
        <v>150</v>
      </c>
      <c r="D63" s="10">
        <v>0</v>
      </c>
      <c r="E63" s="10">
        <f>D64</f>
        <v>-8000</v>
      </c>
      <c r="F63" s="15"/>
      <c r="G63" s="34">
        <v>200</v>
      </c>
      <c r="H63" s="10" t="s">
        <v>22</v>
      </c>
      <c r="I63" s="10">
        <f t="shared" si="0"/>
        <v>150</v>
      </c>
      <c r="J63" s="18">
        <v>0</v>
      </c>
      <c r="K63" s="18">
        <f>J64</f>
        <v>-0.02</v>
      </c>
      <c r="L63" s="30"/>
      <c r="M63" s="29"/>
      <c r="N63" s="56"/>
      <c r="O63" s="9">
        <f t="shared" si="1"/>
        <v>22836.364000000001</v>
      </c>
      <c r="P63" s="52">
        <f t="shared" si="18"/>
        <v>14170</v>
      </c>
      <c r="Q63" s="5"/>
      <c r="R63" s="5"/>
      <c r="S63" s="5"/>
      <c r="T63" s="40"/>
      <c r="U63" s="5"/>
      <c r="V63" s="5"/>
    </row>
    <row r="64" spans="1:22" x14ac:dyDescent="0.2">
      <c r="A64" s="10">
        <v>63</v>
      </c>
      <c r="B64" s="10" t="s">
        <v>8</v>
      </c>
      <c r="C64" s="10">
        <v>2000</v>
      </c>
      <c r="D64" s="10">
        <v>-8000</v>
      </c>
      <c r="E64" s="15"/>
      <c r="F64" s="15"/>
      <c r="G64" s="34">
        <v>200</v>
      </c>
      <c r="H64" s="10" t="s">
        <v>21</v>
      </c>
      <c r="I64" s="10">
        <f t="shared" si="0"/>
        <v>2000</v>
      </c>
      <c r="J64" s="18">
        <v>-0.02</v>
      </c>
      <c r="K64" s="16"/>
      <c r="L64" s="32">
        <f t="shared" ref="L64" si="28">G64*G64/ABS(D64)*11.8-ABS(J64*1000)</f>
        <v>39</v>
      </c>
      <c r="M64" s="31">
        <f t="shared" ref="M64" si="29">(G64/3.6)^2/(ABS(D64)*9.81)-ABS(J64*1000)/1500</f>
        <v>2.5994135487849387E-2</v>
      </c>
      <c r="N64" s="56"/>
      <c r="O64" s="9">
        <f t="shared" si="1"/>
        <v>24836.364000000001</v>
      </c>
      <c r="P64" s="52">
        <f t="shared" si="18"/>
        <v>16170</v>
      </c>
      <c r="Q64" s="5"/>
      <c r="R64" s="5"/>
      <c r="S64" s="5"/>
      <c r="T64" s="40"/>
      <c r="U64" s="5"/>
      <c r="V64" s="5"/>
    </row>
    <row r="65" spans="1:22" x14ac:dyDescent="0.2">
      <c r="A65" s="10">
        <v>64</v>
      </c>
      <c r="B65" s="10" t="s">
        <v>6</v>
      </c>
      <c r="C65" s="10">
        <v>150</v>
      </c>
      <c r="D65" s="10">
        <f>D64</f>
        <v>-8000</v>
      </c>
      <c r="E65" s="10">
        <v>0</v>
      </c>
      <c r="F65" s="15"/>
      <c r="G65" s="34">
        <v>200</v>
      </c>
      <c r="H65" s="10" t="s">
        <v>22</v>
      </c>
      <c r="I65" s="10">
        <f t="shared" si="0"/>
        <v>150</v>
      </c>
      <c r="J65" s="18">
        <v>-0.02</v>
      </c>
      <c r="K65" s="18">
        <v>0</v>
      </c>
      <c r="L65" s="30"/>
      <c r="M65" s="30"/>
      <c r="N65" s="56"/>
      <c r="O65" s="9">
        <f t="shared" si="1"/>
        <v>24986.364000000001</v>
      </c>
      <c r="P65" s="52">
        <f t="shared" si="18"/>
        <v>16320</v>
      </c>
      <c r="Q65" s="5"/>
      <c r="R65" s="5"/>
      <c r="S65" s="5"/>
      <c r="T65" s="40"/>
      <c r="U65" s="5"/>
      <c r="V65" s="5"/>
    </row>
    <row r="66" spans="1:22" x14ac:dyDescent="0.2">
      <c r="A66" s="3">
        <v>65</v>
      </c>
      <c r="B66" s="3" t="s">
        <v>14</v>
      </c>
      <c r="C66" s="3">
        <v>2000</v>
      </c>
      <c r="D66" s="15"/>
      <c r="E66" s="15"/>
      <c r="F66" s="15"/>
      <c r="G66" s="34">
        <v>200</v>
      </c>
      <c r="H66" s="3" t="s">
        <v>21</v>
      </c>
      <c r="I66" s="3">
        <f t="shared" ref="I66:I84" si="30">C66</f>
        <v>2000</v>
      </c>
      <c r="J66" s="12">
        <v>0</v>
      </c>
      <c r="K66" s="16"/>
      <c r="L66" s="29"/>
      <c r="M66" s="30"/>
      <c r="N66" s="54" t="s">
        <v>27</v>
      </c>
      <c r="O66" s="9">
        <f t="shared" si="1"/>
        <v>26986.364000000001</v>
      </c>
      <c r="P66" s="52">
        <f t="shared" si="18"/>
        <v>18320</v>
      </c>
      <c r="Q66" s="5"/>
      <c r="R66" s="5"/>
      <c r="S66" s="5"/>
      <c r="T66" s="40"/>
      <c r="U66" s="5"/>
      <c r="V66" s="5"/>
    </row>
    <row r="67" spans="1:22" x14ac:dyDescent="0.2">
      <c r="A67" s="3">
        <v>66</v>
      </c>
      <c r="B67" s="3" t="s">
        <v>6</v>
      </c>
      <c r="C67" s="3">
        <v>100</v>
      </c>
      <c r="D67" s="3">
        <v>0</v>
      </c>
      <c r="E67" s="3">
        <f>D68</f>
        <v>-6000</v>
      </c>
      <c r="F67" s="15"/>
      <c r="G67" s="34">
        <v>200</v>
      </c>
      <c r="H67" s="3" t="s">
        <v>22</v>
      </c>
      <c r="I67" s="3">
        <f t="shared" si="30"/>
        <v>100</v>
      </c>
      <c r="J67" s="12">
        <v>0</v>
      </c>
      <c r="K67" s="12">
        <f>J68</f>
        <v>-0.05</v>
      </c>
      <c r="L67" s="29"/>
      <c r="M67" s="30"/>
      <c r="N67" s="54"/>
      <c r="O67" s="9">
        <f t="shared" si="1"/>
        <v>27086.364000000001</v>
      </c>
      <c r="P67" s="52">
        <f t="shared" si="18"/>
        <v>18420</v>
      </c>
      <c r="Q67" s="5"/>
      <c r="R67" s="5"/>
      <c r="S67" s="5"/>
      <c r="T67" s="40"/>
      <c r="U67" s="5"/>
      <c r="V67" s="5"/>
    </row>
    <row r="68" spans="1:22" x14ac:dyDescent="0.2">
      <c r="A68" s="3">
        <v>67</v>
      </c>
      <c r="B68" s="3" t="s">
        <v>8</v>
      </c>
      <c r="C68" s="3">
        <v>900</v>
      </c>
      <c r="D68" s="3">
        <v>-6000</v>
      </c>
      <c r="E68" s="3"/>
      <c r="F68" s="15"/>
      <c r="G68" s="34">
        <v>200</v>
      </c>
      <c r="H68" s="3" t="s">
        <v>21</v>
      </c>
      <c r="I68" s="3">
        <f t="shared" si="30"/>
        <v>900</v>
      </c>
      <c r="J68" s="12">
        <v>-0.05</v>
      </c>
      <c r="K68" s="16"/>
      <c r="L68" s="31">
        <f t="shared" ref="L68" si="31">G68*G68/ABS(D68)*11.8-ABS(J68*1000)</f>
        <v>28.666666666666671</v>
      </c>
      <c r="M68" s="32">
        <f t="shared" ref="M68" si="32">(G68/3.6)^2/(ABS(D68)*9.81)-ABS(J68*1000)/1500</f>
        <v>1.9103291761576963E-2</v>
      </c>
      <c r="N68" s="54"/>
      <c r="O68" s="9">
        <f t="shared" si="1"/>
        <v>27986.364000000001</v>
      </c>
      <c r="P68" s="52">
        <f t="shared" si="18"/>
        <v>19320</v>
      </c>
      <c r="Q68" s="5"/>
      <c r="R68" s="5"/>
      <c r="S68" s="5"/>
      <c r="T68" s="40"/>
      <c r="U68" s="5"/>
      <c r="V68" s="5"/>
    </row>
    <row r="69" spans="1:22" x14ac:dyDescent="0.2">
      <c r="A69" s="3">
        <v>68</v>
      </c>
      <c r="B69" s="3" t="s">
        <v>6</v>
      </c>
      <c r="C69" s="3">
        <f>C67</f>
        <v>100</v>
      </c>
      <c r="D69" s="3">
        <f>D68</f>
        <v>-6000</v>
      </c>
      <c r="E69" s="3">
        <v>0</v>
      </c>
      <c r="F69" s="15"/>
      <c r="G69" s="34">
        <v>200</v>
      </c>
      <c r="H69" s="3" t="s">
        <v>22</v>
      </c>
      <c r="I69" s="3">
        <f t="shared" si="30"/>
        <v>100</v>
      </c>
      <c r="J69" s="12">
        <v>-0.05</v>
      </c>
      <c r="K69" s="12">
        <v>0</v>
      </c>
      <c r="L69" s="30"/>
      <c r="M69" s="30"/>
      <c r="N69" s="54"/>
      <c r="O69" s="9">
        <f t="shared" ref="O69:O84" si="33">O68+C69</f>
        <v>28086.364000000001</v>
      </c>
      <c r="P69" s="52">
        <f t="shared" si="18"/>
        <v>19420</v>
      </c>
      <c r="Q69" s="5"/>
      <c r="R69" s="5"/>
      <c r="S69" s="5"/>
      <c r="T69" s="40"/>
      <c r="U69" s="5"/>
      <c r="V69" s="5"/>
    </row>
    <row r="70" spans="1:22" x14ac:dyDescent="0.2">
      <c r="A70" s="10">
        <v>69</v>
      </c>
      <c r="B70" s="10" t="s">
        <v>14</v>
      </c>
      <c r="C70" s="10">
        <v>300</v>
      </c>
      <c r="D70" s="15"/>
      <c r="E70" s="15"/>
      <c r="F70" s="15"/>
      <c r="G70" s="34">
        <v>200</v>
      </c>
      <c r="H70" s="10" t="s">
        <v>21</v>
      </c>
      <c r="I70" s="10">
        <f t="shared" si="30"/>
        <v>300</v>
      </c>
      <c r="J70" s="13">
        <v>0</v>
      </c>
      <c r="K70" s="16"/>
      <c r="L70" s="30"/>
      <c r="M70" s="29"/>
      <c r="N70" s="56" t="s">
        <v>27</v>
      </c>
      <c r="O70" s="9">
        <f t="shared" si="33"/>
        <v>28386.364000000001</v>
      </c>
      <c r="P70" s="52">
        <f t="shared" si="18"/>
        <v>19720</v>
      </c>
      <c r="Q70" s="5"/>
      <c r="R70" s="5"/>
      <c r="S70" s="5"/>
      <c r="T70" s="40"/>
      <c r="U70" s="5"/>
      <c r="V70" s="5"/>
    </row>
    <row r="71" spans="1:22" x14ac:dyDescent="0.2">
      <c r="A71" s="10">
        <v>70</v>
      </c>
      <c r="B71" s="10" t="s">
        <v>6</v>
      </c>
      <c r="C71" s="10">
        <v>120</v>
      </c>
      <c r="D71" s="10">
        <v>0</v>
      </c>
      <c r="E71" s="10">
        <f>D72</f>
        <v>-10000</v>
      </c>
      <c r="F71" s="15"/>
      <c r="G71" s="34">
        <v>200</v>
      </c>
      <c r="H71" s="10" t="s">
        <v>22</v>
      </c>
      <c r="I71" s="10">
        <f t="shared" si="30"/>
        <v>120</v>
      </c>
      <c r="J71" s="18">
        <v>0</v>
      </c>
      <c r="K71" s="18">
        <f>J72</f>
        <v>-0.03</v>
      </c>
      <c r="L71" s="30"/>
      <c r="M71" s="29"/>
      <c r="N71" s="56"/>
      <c r="O71" s="9">
        <f t="shared" si="33"/>
        <v>28506.364000000001</v>
      </c>
      <c r="P71" s="52">
        <f t="shared" si="18"/>
        <v>19840</v>
      </c>
      <c r="Q71" s="5"/>
      <c r="R71" s="5"/>
      <c r="S71" s="5"/>
      <c r="T71" s="40"/>
      <c r="U71" s="5"/>
      <c r="V71" s="5"/>
    </row>
    <row r="72" spans="1:22" x14ac:dyDescent="0.2">
      <c r="A72" s="10">
        <v>71</v>
      </c>
      <c r="B72" s="10" t="s">
        <v>8</v>
      </c>
      <c r="C72" s="10">
        <v>800</v>
      </c>
      <c r="D72" s="10">
        <v>-10000</v>
      </c>
      <c r="E72" s="15"/>
      <c r="F72" s="15"/>
      <c r="G72" s="34">
        <v>200</v>
      </c>
      <c r="H72" s="10" t="s">
        <v>21</v>
      </c>
      <c r="I72" s="10">
        <f t="shared" si="30"/>
        <v>800</v>
      </c>
      <c r="J72" s="18">
        <v>-0.03</v>
      </c>
      <c r="K72" s="16"/>
      <c r="L72" s="32">
        <f t="shared" ref="L72" si="34">G72*G72/ABS(D72)*11.8-ABS(J72*1000)</f>
        <v>17.200000000000003</v>
      </c>
      <c r="M72" s="31">
        <f t="shared" ref="M72" si="35">(G72/3.6)^2/(ABS(D72)*9.81)-ABS(J72*1000)/1500</f>
        <v>1.1461975056946173E-2</v>
      </c>
      <c r="N72" s="56"/>
      <c r="O72" s="9">
        <f t="shared" si="33"/>
        <v>29306.364000000001</v>
      </c>
      <c r="P72" s="52">
        <f t="shared" si="18"/>
        <v>20640</v>
      </c>
      <c r="Q72" s="5"/>
      <c r="R72" s="5"/>
      <c r="S72" s="5"/>
      <c r="T72" s="40"/>
      <c r="U72" s="5"/>
      <c r="V72" s="5"/>
    </row>
    <row r="73" spans="1:22" x14ac:dyDescent="0.2">
      <c r="A73" s="10">
        <v>72</v>
      </c>
      <c r="B73" s="10" t="s">
        <v>6</v>
      </c>
      <c r="C73" s="10">
        <f>C71</f>
        <v>120</v>
      </c>
      <c r="D73" s="10">
        <f>D72</f>
        <v>-10000</v>
      </c>
      <c r="E73" s="10">
        <v>0</v>
      </c>
      <c r="F73" s="15"/>
      <c r="G73" s="34">
        <v>200</v>
      </c>
      <c r="H73" s="10" t="s">
        <v>22</v>
      </c>
      <c r="I73" s="10">
        <f t="shared" si="30"/>
        <v>120</v>
      </c>
      <c r="J73" s="18">
        <v>-0.03</v>
      </c>
      <c r="K73" s="18">
        <v>0</v>
      </c>
      <c r="L73" s="30"/>
      <c r="M73" s="30"/>
      <c r="N73" s="56"/>
      <c r="O73" s="9">
        <f t="shared" si="33"/>
        <v>29426.364000000001</v>
      </c>
      <c r="P73" s="52">
        <f t="shared" si="18"/>
        <v>20760</v>
      </c>
      <c r="Q73" s="5"/>
      <c r="R73" s="5"/>
      <c r="S73" s="5"/>
      <c r="T73" s="40"/>
      <c r="U73" s="5"/>
      <c r="V73" s="5"/>
    </row>
    <row r="74" spans="1:22" x14ac:dyDescent="0.2">
      <c r="A74" s="3">
        <v>73</v>
      </c>
      <c r="B74" s="3" t="s">
        <v>14</v>
      </c>
      <c r="C74" s="3">
        <v>500</v>
      </c>
      <c r="D74" s="15"/>
      <c r="E74" s="15"/>
      <c r="F74" s="15"/>
      <c r="G74" s="34">
        <v>200</v>
      </c>
      <c r="H74" s="3" t="s">
        <v>21</v>
      </c>
      <c r="I74" s="3">
        <f t="shared" si="30"/>
        <v>500</v>
      </c>
      <c r="J74" s="12">
        <v>0</v>
      </c>
      <c r="K74" s="16"/>
      <c r="L74" s="29"/>
      <c r="M74" s="30"/>
      <c r="N74" s="54" t="s">
        <v>29</v>
      </c>
      <c r="O74" s="9">
        <f t="shared" si="33"/>
        <v>29926.364000000001</v>
      </c>
      <c r="P74" s="52">
        <f t="shared" si="18"/>
        <v>21260</v>
      </c>
      <c r="Q74" s="5"/>
      <c r="R74" s="5"/>
      <c r="S74" s="5"/>
      <c r="T74" s="40"/>
      <c r="U74" s="5"/>
      <c r="V74" s="5"/>
    </row>
    <row r="75" spans="1:22" x14ac:dyDescent="0.2">
      <c r="A75" s="3">
        <v>74</v>
      </c>
      <c r="B75" s="3" t="s">
        <v>6</v>
      </c>
      <c r="C75" s="3">
        <v>80</v>
      </c>
      <c r="D75" s="3">
        <v>0</v>
      </c>
      <c r="E75" s="3">
        <f>D76</f>
        <v>2600</v>
      </c>
      <c r="F75" s="15"/>
      <c r="G75" s="34">
        <v>200</v>
      </c>
      <c r="H75" s="3" t="s">
        <v>22</v>
      </c>
      <c r="I75" s="3">
        <f t="shared" si="30"/>
        <v>80</v>
      </c>
      <c r="J75" s="12">
        <v>0</v>
      </c>
      <c r="K75" s="12">
        <f>J76</f>
        <v>0.115</v>
      </c>
      <c r="L75" s="29"/>
      <c r="M75" s="30"/>
      <c r="N75" s="54"/>
      <c r="O75" s="9">
        <f t="shared" si="33"/>
        <v>30006.364000000001</v>
      </c>
      <c r="P75" s="52">
        <f t="shared" si="18"/>
        <v>21340</v>
      </c>
      <c r="Q75" s="5"/>
      <c r="R75" s="5"/>
      <c r="S75" s="5"/>
      <c r="T75" s="40"/>
      <c r="U75" s="5"/>
      <c r="V75" s="5"/>
    </row>
    <row r="76" spans="1:22" x14ac:dyDescent="0.2">
      <c r="A76" s="3">
        <v>75</v>
      </c>
      <c r="B76" s="3" t="s">
        <v>8</v>
      </c>
      <c r="C76" s="3">
        <v>1200</v>
      </c>
      <c r="D76" s="3">
        <v>2600</v>
      </c>
      <c r="E76" s="15"/>
      <c r="F76" s="15"/>
      <c r="G76" s="34">
        <v>200</v>
      </c>
      <c r="H76" s="3" t="s">
        <v>21</v>
      </c>
      <c r="I76" s="3">
        <f t="shared" si="30"/>
        <v>1200</v>
      </c>
      <c r="J76" s="12">
        <v>0.115</v>
      </c>
      <c r="K76" s="16"/>
      <c r="L76" s="31">
        <f t="shared" ref="L76" si="36">G76*G76/ABS(D76)*11.8-ABS(J76*1000)</f>
        <v>66.538461538461547</v>
      </c>
      <c r="M76" s="32">
        <f t="shared" ref="M76" si="37">(G76/3.6)^2/(ABS(D76)*9.81)-ABS(J76*1000)/1500</f>
        <v>4.434092970620325E-2</v>
      </c>
      <c r="N76" s="54"/>
      <c r="O76" s="9">
        <f t="shared" si="33"/>
        <v>31206.364000000001</v>
      </c>
      <c r="P76" s="52">
        <f t="shared" si="18"/>
        <v>22540</v>
      </c>
      <c r="Q76" s="5"/>
      <c r="R76" s="5"/>
      <c r="S76" s="5"/>
      <c r="T76" s="40"/>
      <c r="U76" s="5"/>
      <c r="V76" s="5"/>
    </row>
    <row r="77" spans="1:22" x14ac:dyDescent="0.2">
      <c r="A77" s="3">
        <v>76</v>
      </c>
      <c r="B77" s="3" t="s">
        <v>6</v>
      </c>
      <c r="C77" s="3">
        <f>C75</f>
        <v>80</v>
      </c>
      <c r="D77" s="3">
        <f>D76</f>
        <v>2600</v>
      </c>
      <c r="E77" s="3">
        <v>0</v>
      </c>
      <c r="F77" s="15"/>
      <c r="G77" s="34">
        <v>200</v>
      </c>
      <c r="H77" s="3" t="s">
        <v>22</v>
      </c>
      <c r="I77" s="3">
        <f t="shared" si="30"/>
        <v>80</v>
      </c>
      <c r="J77" s="12">
        <v>0.115</v>
      </c>
      <c r="K77" s="12">
        <v>0</v>
      </c>
      <c r="L77" s="30"/>
      <c r="M77" s="30"/>
      <c r="N77" s="54"/>
      <c r="O77" s="9">
        <f t="shared" si="33"/>
        <v>31286.364000000001</v>
      </c>
      <c r="P77" s="52">
        <f t="shared" si="18"/>
        <v>22620</v>
      </c>
      <c r="Q77" s="5"/>
      <c r="R77" s="5"/>
      <c r="S77" s="5"/>
      <c r="T77" s="40"/>
      <c r="U77" s="5"/>
      <c r="V77" s="5"/>
    </row>
    <row r="78" spans="1:22" x14ac:dyDescent="0.2">
      <c r="A78" s="10">
        <v>77</v>
      </c>
      <c r="B78" s="10" t="s">
        <v>14</v>
      </c>
      <c r="C78" s="10">
        <v>50</v>
      </c>
      <c r="D78" s="15"/>
      <c r="E78" s="15"/>
      <c r="F78" s="15"/>
      <c r="G78" s="34">
        <v>200</v>
      </c>
      <c r="H78" s="10" t="s">
        <v>21</v>
      </c>
      <c r="I78" s="10">
        <f t="shared" si="30"/>
        <v>50</v>
      </c>
      <c r="J78" s="13">
        <v>0</v>
      </c>
      <c r="K78" s="16"/>
      <c r="L78" s="30"/>
      <c r="M78" s="29"/>
      <c r="N78" s="56" t="s">
        <v>29</v>
      </c>
      <c r="O78" s="9">
        <f t="shared" si="33"/>
        <v>31336.364000000001</v>
      </c>
      <c r="P78" s="52">
        <f t="shared" si="18"/>
        <v>22670</v>
      </c>
      <c r="Q78" s="5"/>
      <c r="R78" s="5"/>
      <c r="S78" s="5"/>
      <c r="T78" s="40"/>
      <c r="U78" s="5"/>
      <c r="V78" s="5"/>
    </row>
    <row r="79" spans="1:22" x14ac:dyDescent="0.2">
      <c r="A79" s="10">
        <v>78</v>
      </c>
      <c r="B79" s="10" t="s">
        <v>6</v>
      </c>
      <c r="C79" s="10">
        <v>80</v>
      </c>
      <c r="D79" s="10">
        <v>0</v>
      </c>
      <c r="E79" s="10">
        <f>D80</f>
        <v>2500</v>
      </c>
      <c r="F79" s="15"/>
      <c r="G79" s="34">
        <v>200</v>
      </c>
      <c r="H79" s="10" t="s">
        <v>22</v>
      </c>
      <c r="I79" s="10">
        <f t="shared" si="30"/>
        <v>80</v>
      </c>
      <c r="J79" s="18">
        <v>0</v>
      </c>
      <c r="K79" s="18">
        <f>J80</f>
        <v>0.12</v>
      </c>
      <c r="L79" s="30"/>
      <c r="M79" s="29"/>
      <c r="N79" s="56"/>
      <c r="O79" s="9">
        <f t="shared" si="33"/>
        <v>31416.364000000001</v>
      </c>
      <c r="P79" s="52">
        <f t="shared" si="18"/>
        <v>22750</v>
      </c>
      <c r="Q79" s="5"/>
      <c r="R79" s="5"/>
      <c r="S79" s="5"/>
      <c r="T79" s="40"/>
      <c r="U79" s="5"/>
      <c r="V79" s="5"/>
    </row>
    <row r="80" spans="1:22" x14ac:dyDescent="0.2">
      <c r="A80" s="10">
        <v>79</v>
      </c>
      <c r="B80" s="10" t="s">
        <v>8</v>
      </c>
      <c r="C80" s="10">
        <v>400</v>
      </c>
      <c r="D80" s="10">
        <v>2500</v>
      </c>
      <c r="E80" s="15"/>
      <c r="F80" s="15"/>
      <c r="G80" s="34">
        <v>200</v>
      </c>
      <c r="H80" s="10" t="s">
        <v>21</v>
      </c>
      <c r="I80" s="10">
        <f t="shared" si="30"/>
        <v>400</v>
      </c>
      <c r="J80" s="18">
        <v>0.12</v>
      </c>
      <c r="K80" s="16"/>
      <c r="L80" s="32">
        <f>G80*G80/ABS(D80)*11.8-ABS(J80*1000)</f>
        <v>68.800000000000011</v>
      </c>
      <c r="M80" s="31">
        <f>(G80/3.6)^2/(ABS(D80)*9.81)-ABS(J80*1000)/1500</f>
        <v>4.5847900227784691E-2</v>
      </c>
      <c r="N80" s="56"/>
      <c r="O80" s="9">
        <f t="shared" si="33"/>
        <v>31816.364000000001</v>
      </c>
      <c r="P80" s="52">
        <f t="shared" si="18"/>
        <v>23150</v>
      </c>
      <c r="Q80" s="5"/>
      <c r="R80" s="5"/>
      <c r="S80" s="5"/>
      <c r="T80" s="40"/>
      <c r="U80" s="5"/>
      <c r="V80" s="5"/>
    </row>
    <row r="81" spans="1:22" x14ac:dyDescent="0.2">
      <c r="A81" s="10">
        <v>80</v>
      </c>
      <c r="B81" s="10" t="s">
        <v>6</v>
      </c>
      <c r="C81" s="10">
        <f>C79</f>
        <v>80</v>
      </c>
      <c r="D81" s="10">
        <f>D80</f>
        <v>2500</v>
      </c>
      <c r="E81" s="10">
        <v>0</v>
      </c>
      <c r="F81" s="15"/>
      <c r="G81" s="34">
        <v>200</v>
      </c>
      <c r="H81" s="10" t="s">
        <v>22</v>
      </c>
      <c r="I81" s="10">
        <f t="shared" si="30"/>
        <v>80</v>
      </c>
      <c r="J81" s="18">
        <v>0.12</v>
      </c>
      <c r="K81" s="18">
        <v>0</v>
      </c>
      <c r="L81" s="30"/>
      <c r="M81" s="30"/>
      <c r="N81" s="56"/>
      <c r="O81" s="9">
        <f t="shared" si="33"/>
        <v>31896.364000000001</v>
      </c>
      <c r="P81" s="53">
        <f t="shared" si="18"/>
        <v>23230</v>
      </c>
      <c r="Q81" s="5"/>
      <c r="R81" s="5"/>
      <c r="S81" s="5"/>
      <c r="T81" s="40"/>
      <c r="U81" s="5"/>
      <c r="V81" s="5"/>
    </row>
    <row r="82" spans="1:22" x14ac:dyDescent="0.2">
      <c r="A82" s="3">
        <v>81</v>
      </c>
      <c r="B82" s="3" t="s">
        <v>14</v>
      </c>
      <c r="C82" s="3">
        <v>2000</v>
      </c>
      <c r="D82" s="15"/>
      <c r="E82" s="15"/>
      <c r="F82" s="3" t="s">
        <v>65</v>
      </c>
      <c r="G82" s="34">
        <v>200</v>
      </c>
      <c r="H82" s="3" t="s">
        <v>21</v>
      </c>
      <c r="I82" s="3">
        <f t="shared" si="30"/>
        <v>2000</v>
      </c>
      <c r="J82" s="12">
        <v>0</v>
      </c>
      <c r="K82" s="16"/>
      <c r="L82" s="29"/>
      <c r="M82" s="30"/>
      <c r="N82" s="54" t="s">
        <v>29</v>
      </c>
      <c r="O82" s="9">
        <f t="shared" si="33"/>
        <v>33896.364000000001</v>
      </c>
      <c r="P82" s="6"/>
      <c r="Q82" s="5"/>
      <c r="R82" s="5"/>
      <c r="S82" s="5"/>
      <c r="T82" s="40"/>
      <c r="U82" s="5"/>
      <c r="V82" s="5"/>
    </row>
    <row r="83" spans="1:22" x14ac:dyDescent="0.2">
      <c r="A83" s="3">
        <v>82</v>
      </c>
      <c r="B83" s="3" t="s">
        <v>6</v>
      </c>
      <c r="C83" s="3">
        <v>50</v>
      </c>
      <c r="D83" s="3">
        <v>0</v>
      </c>
      <c r="E83" s="3">
        <f>D84</f>
        <v>50000</v>
      </c>
      <c r="F83" s="15"/>
      <c r="G83" s="34">
        <v>0</v>
      </c>
      <c r="H83" s="3" t="s">
        <v>22</v>
      </c>
      <c r="I83" s="3">
        <f t="shared" si="30"/>
        <v>50</v>
      </c>
      <c r="J83" s="12">
        <v>0</v>
      </c>
      <c r="K83" s="12">
        <f>J84</f>
        <v>0</v>
      </c>
      <c r="L83" s="29"/>
      <c r="M83" s="30"/>
      <c r="N83" s="54"/>
      <c r="O83" s="9">
        <f t="shared" si="33"/>
        <v>33946.364000000001</v>
      </c>
      <c r="P83" s="52">
        <f>C83</f>
        <v>50</v>
      </c>
      <c r="Q83" s="5"/>
      <c r="R83" s="5"/>
      <c r="S83" s="5"/>
      <c r="T83" s="40"/>
      <c r="U83" s="5"/>
      <c r="V83" s="5"/>
    </row>
    <row r="84" spans="1:22" x14ac:dyDescent="0.2">
      <c r="A84" s="3">
        <v>83</v>
      </c>
      <c r="B84" s="3" t="s">
        <v>8</v>
      </c>
      <c r="C84" s="3">
        <v>50</v>
      </c>
      <c r="D84" s="3">
        <v>50000</v>
      </c>
      <c r="E84" s="15"/>
      <c r="F84" s="15"/>
      <c r="G84" s="34">
        <v>0</v>
      </c>
      <c r="H84" s="3" t="s">
        <v>21</v>
      </c>
      <c r="I84" s="3">
        <f t="shared" si="30"/>
        <v>50</v>
      </c>
      <c r="J84" s="12">
        <v>0</v>
      </c>
      <c r="K84" s="16"/>
      <c r="L84" s="31">
        <f t="shared" ref="L84" si="38">G84*G84/ABS(D84)*11.8-ABS(J84*1000)</f>
        <v>0</v>
      </c>
      <c r="M84" s="32">
        <f>(G84/3.6)^2/(ABS(D84)*9.81)-ABS(J84*1000)/1500</f>
        <v>0</v>
      </c>
      <c r="N84" s="54"/>
      <c r="O84" s="9">
        <f t="shared" si="33"/>
        <v>33996.364000000001</v>
      </c>
      <c r="P84" s="52">
        <f>P83+C84</f>
        <v>100</v>
      </c>
      <c r="Q84" s="5"/>
      <c r="R84" s="5"/>
      <c r="S84" s="5"/>
      <c r="T84" s="40"/>
      <c r="U84" s="5"/>
      <c r="V84" s="5"/>
    </row>
    <row r="85" spans="1:22" x14ac:dyDescent="0.2">
      <c r="A85" s="3">
        <v>84</v>
      </c>
      <c r="B85" s="3" t="s">
        <v>6</v>
      </c>
      <c r="C85" s="3">
        <f>C83</f>
        <v>50</v>
      </c>
      <c r="D85" s="3">
        <f>D84</f>
        <v>50000</v>
      </c>
      <c r="E85" s="3">
        <v>0</v>
      </c>
      <c r="F85" s="15"/>
      <c r="G85" s="34">
        <v>0</v>
      </c>
      <c r="H85" s="3" t="s">
        <v>22</v>
      </c>
      <c r="I85" s="3">
        <f>D85</f>
        <v>50000</v>
      </c>
      <c r="J85" s="12">
        <v>0</v>
      </c>
      <c r="K85" s="12">
        <v>0</v>
      </c>
      <c r="L85" s="30"/>
      <c r="M85" s="30"/>
      <c r="N85" s="54"/>
      <c r="O85" s="9">
        <f>O84+D85</f>
        <v>83996.364000000001</v>
      </c>
      <c r="P85" s="53">
        <f>P84+C85</f>
        <v>150</v>
      </c>
      <c r="Q85" s="5"/>
      <c r="R85" s="5"/>
      <c r="S85" s="5"/>
      <c r="T85" s="40"/>
      <c r="U85" s="5"/>
      <c r="V85" s="5"/>
    </row>
  </sheetData>
  <mergeCells count="21">
    <mergeCell ref="N46:N49"/>
    <mergeCell ref="N2:N5"/>
    <mergeCell ref="N6:N9"/>
    <mergeCell ref="N10:N13"/>
    <mergeCell ref="N14:N17"/>
    <mergeCell ref="N18:N21"/>
    <mergeCell ref="N22:N25"/>
    <mergeCell ref="N26:N29"/>
    <mergeCell ref="N30:N33"/>
    <mergeCell ref="N34:N37"/>
    <mergeCell ref="N38:N41"/>
    <mergeCell ref="N42:N45"/>
    <mergeCell ref="N74:N77"/>
    <mergeCell ref="N78:N81"/>
    <mergeCell ref="N82:N85"/>
    <mergeCell ref="N50:N53"/>
    <mergeCell ref="N54:N57"/>
    <mergeCell ref="N58:N61"/>
    <mergeCell ref="N62:N65"/>
    <mergeCell ref="N66:N69"/>
    <mergeCell ref="N70:N7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B4C0-8E58-4720-B55B-8C44D5B2F684}">
  <dimension ref="A1:Q97"/>
  <sheetViews>
    <sheetView topLeftCell="A68" zoomScale="160" zoomScaleNormal="160" workbookViewId="0">
      <selection activeCell="E120" sqref="E120"/>
    </sheetView>
  </sheetViews>
  <sheetFormatPr defaultRowHeight="14.25" x14ac:dyDescent="0.2"/>
  <cols>
    <col min="1" max="1" width="8.625" style="1" customWidth="1"/>
    <col min="2" max="2" width="16.625" style="1" customWidth="1"/>
    <col min="3" max="5" width="8.625" style="1" customWidth="1"/>
    <col min="6" max="6" width="19" style="1" customWidth="1"/>
    <col min="7" max="7" width="13.375" style="5" customWidth="1"/>
    <col min="8" max="8" width="16.625" style="5" customWidth="1"/>
    <col min="9" max="9" width="8.625" style="5" customWidth="1"/>
    <col min="10" max="10" width="14.5" style="5" customWidth="1"/>
    <col min="11" max="11" width="12.5" style="5" customWidth="1"/>
    <col min="12" max="12" width="12.5" style="14" customWidth="1"/>
    <col min="13" max="13" width="16.5" style="14" customWidth="1"/>
    <col min="14" max="14" width="8.625" style="5"/>
    <col min="15" max="15" width="24.125" style="5" customWidth="1"/>
    <col min="16" max="17" width="8.625" style="5"/>
  </cols>
  <sheetData>
    <row r="1" spans="1:14" ht="28.5" customHeight="1" x14ac:dyDescent="0.2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25</v>
      </c>
      <c r="H1" s="2" t="s">
        <v>24</v>
      </c>
      <c r="I1" s="2" t="s">
        <v>18</v>
      </c>
      <c r="J1" s="2" t="s">
        <v>19</v>
      </c>
      <c r="K1" s="2" t="s">
        <v>20</v>
      </c>
      <c r="L1" s="11" t="s">
        <v>30</v>
      </c>
      <c r="M1" s="11" t="s">
        <v>31</v>
      </c>
      <c r="N1" s="2" t="s">
        <v>28</v>
      </c>
    </row>
    <row r="2" spans="1:14" x14ac:dyDescent="0.2">
      <c r="A2" s="3">
        <v>1</v>
      </c>
      <c r="B2" s="3" t="s">
        <v>5</v>
      </c>
      <c r="C2" s="3">
        <v>300</v>
      </c>
      <c r="D2" s="6"/>
      <c r="E2" s="6"/>
      <c r="F2" s="15"/>
      <c r="G2" s="9">
        <v>80</v>
      </c>
      <c r="H2" s="3" t="s">
        <v>21</v>
      </c>
      <c r="I2" s="3">
        <f t="shared" ref="I2:I9" si="0">C2</f>
        <v>300</v>
      </c>
      <c r="J2" s="6"/>
      <c r="K2" s="6"/>
      <c r="L2" s="17"/>
      <c r="M2" s="17"/>
      <c r="N2" s="54" t="s">
        <v>27</v>
      </c>
    </row>
    <row r="3" spans="1:14" x14ac:dyDescent="0.2">
      <c r="A3" s="3">
        <v>2</v>
      </c>
      <c r="B3" s="3" t="s">
        <v>6</v>
      </c>
      <c r="C3" s="3">
        <f>55/2</f>
        <v>27.5</v>
      </c>
      <c r="D3" s="3">
        <v>0</v>
      </c>
      <c r="E3" s="3">
        <f>D4</f>
        <v>-1500</v>
      </c>
      <c r="F3" s="3" t="s">
        <v>7</v>
      </c>
      <c r="G3" s="9">
        <v>80</v>
      </c>
      <c r="H3" s="3" t="s">
        <v>22</v>
      </c>
      <c r="I3" s="3">
        <f t="shared" si="0"/>
        <v>27.5</v>
      </c>
      <c r="J3" s="3">
        <v>0</v>
      </c>
      <c r="K3" s="3">
        <f>J4</f>
        <v>-54</v>
      </c>
      <c r="L3" s="16"/>
      <c r="M3" s="16"/>
      <c r="N3" s="54"/>
    </row>
    <row r="4" spans="1:14" x14ac:dyDescent="0.2">
      <c r="A4" s="3">
        <v>3</v>
      </c>
      <c r="B4" s="3" t="s">
        <v>8</v>
      </c>
      <c r="C4" s="3">
        <v>138.893</v>
      </c>
      <c r="D4" s="3">
        <v>-1500</v>
      </c>
      <c r="E4" s="15"/>
      <c r="F4" s="3" t="s">
        <v>9</v>
      </c>
      <c r="G4" s="9">
        <v>80</v>
      </c>
      <c r="H4" s="3" t="s">
        <v>21</v>
      </c>
      <c r="I4" s="3">
        <f t="shared" si="0"/>
        <v>138.893</v>
      </c>
      <c r="J4" s="3">
        <v>-54</v>
      </c>
      <c r="K4" s="15"/>
      <c r="L4" s="12">
        <f>G4*G4/ABS(D4)*11.8-ABS(J4)</f>
        <v>-3.6533333333333289</v>
      </c>
      <c r="M4" s="12">
        <f>(G4/3.6)^2/(ABS(D4)*9.81)-ABS(J4)/1500</f>
        <v>-2.4405599392574098E-3</v>
      </c>
      <c r="N4" s="54"/>
    </row>
    <row r="5" spans="1:14" x14ac:dyDescent="0.2">
      <c r="A5" s="3">
        <v>4</v>
      </c>
      <c r="B5" s="3" t="s">
        <v>6</v>
      </c>
      <c r="C5" s="3">
        <f>C3</f>
        <v>27.5</v>
      </c>
      <c r="D5" s="3">
        <f>D4</f>
        <v>-1500</v>
      </c>
      <c r="E5" s="3">
        <v>0</v>
      </c>
      <c r="F5" s="15"/>
      <c r="G5" s="9">
        <v>80</v>
      </c>
      <c r="H5" s="3" t="s">
        <v>22</v>
      </c>
      <c r="I5" s="3">
        <f t="shared" si="0"/>
        <v>27.5</v>
      </c>
      <c r="J5" s="3">
        <f>J4</f>
        <v>-54</v>
      </c>
      <c r="K5" s="3">
        <v>0</v>
      </c>
      <c r="L5" s="16"/>
      <c r="M5" s="16"/>
      <c r="N5" s="54"/>
    </row>
    <row r="6" spans="1:14" x14ac:dyDescent="0.2">
      <c r="A6" s="4">
        <v>5</v>
      </c>
      <c r="B6" s="4" t="s">
        <v>5</v>
      </c>
      <c r="C6" s="4">
        <v>250</v>
      </c>
      <c r="D6" s="15"/>
      <c r="E6" s="15"/>
      <c r="F6" s="15"/>
      <c r="G6" s="9">
        <v>80</v>
      </c>
      <c r="H6" s="4" t="s">
        <v>21</v>
      </c>
      <c r="I6" s="4">
        <f t="shared" si="0"/>
        <v>250</v>
      </c>
      <c r="J6" s="15"/>
      <c r="K6" s="15"/>
      <c r="L6" s="16"/>
      <c r="M6" s="16"/>
      <c r="N6" s="55" t="s">
        <v>29</v>
      </c>
    </row>
    <row r="7" spans="1:14" x14ac:dyDescent="0.2">
      <c r="A7" s="4">
        <v>6</v>
      </c>
      <c r="B7" s="4" t="s">
        <v>6</v>
      </c>
      <c r="C7" s="4">
        <f>85/2</f>
        <v>42.5</v>
      </c>
      <c r="D7" s="4">
        <v>0</v>
      </c>
      <c r="E7" s="4">
        <f>D8</f>
        <v>650</v>
      </c>
      <c r="F7" s="15"/>
      <c r="G7" s="9">
        <v>80</v>
      </c>
      <c r="H7" s="4" t="s">
        <v>22</v>
      </c>
      <c r="I7" s="4">
        <f t="shared" si="0"/>
        <v>42.5</v>
      </c>
      <c r="J7" s="4">
        <v>0</v>
      </c>
      <c r="K7" s="4">
        <f>J8</f>
        <v>120</v>
      </c>
      <c r="L7" s="16"/>
      <c r="M7" s="16"/>
      <c r="N7" s="55"/>
    </row>
    <row r="8" spans="1:14" x14ac:dyDescent="0.2">
      <c r="A8" s="4">
        <v>7</v>
      </c>
      <c r="B8" s="4" t="s">
        <v>8</v>
      </c>
      <c r="C8" s="4">
        <v>565.17399999999998</v>
      </c>
      <c r="D8" s="4">
        <v>650</v>
      </c>
      <c r="E8" s="15"/>
      <c r="F8" s="4" t="s">
        <v>9</v>
      </c>
      <c r="G8" s="9">
        <v>80</v>
      </c>
      <c r="H8" s="4" t="s">
        <v>21</v>
      </c>
      <c r="I8" s="4">
        <f t="shared" si="0"/>
        <v>565.17399999999998</v>
      </c>
      <c r="J8" s="4">
        <v>120</v>
      </c>
      <c r="K8" s="15"/>
      <c r="L8" s="13">
        <f>G8*G8/ABS(D8)*11.8-ABS(J8)</f>
        <v>-3.8153846153846018</v>
      </c>
      <c r="M8" s="13">
        <f>(G8/3.6)^2/(ABS(D8)*9.81)-ABS(J8)/1500</f>
        <v>-2.5551383213632678E-3</v>
      </c>
      <c r="N8" s="55"/>
    </row>
    <row r="9" spans="1:14" x14ac:dyDescent="0.2">
      <c r="A9" s="4">
        <v>8</v>
      </c>
      <c r="B9" s="4" t="s">
        <v>6</v>
      </c>
      <c r="C9" s="4">
        <f>C7</f>
        <v>42.5</v>
      </c>
      <c r="D9" s="4">
        <f>D8</f>
        <v>650</v>
      </c>
      <c r="E9" s="4">
        <v>0</v>
      </c>
      <c r="F9" s="15"/>
      <c r="G9" s="9">
        <v>80</v>
      </c>
      <c r="H9" s="4" t="s">
        <v>22</v>
      </c>
      <c r="I9" s="4">
        <f t="shared" si="0"/>
        <v>42.5</v>
      </c>
      <c r="J9" s="4">
        <f>J8</f>
        <v>120</v>
      </c>
      <c r="K9" s="4">
        <v>0</v>
      </c>
      <c r="L9" s="16"/>
      <c r="M9" s="16"/>
      <c r="N9" s="55"/>
    </row>
    <row r="10" spans="1:14" x14ac:dyDescent="0.2">
      <c r="A10" s="3">
        <v>9</v>
      </c>
      <c r="B10" s="3" t="s">
        <v>5</v>
      </c>
      <c r="C10" s="3">
        <v>50</v>
      </c>
      <c r="D10" s="6"/>
      <c r="E10" s="6"/>
      <c r="F10" s="15"/>
      <c r="G10" s="9">
        <v>80</v>
      </c>
      <c r="H10" s="3" t="s">
        <v>21</v>
      </c>
      <c r="I10" s="3">
        <f t="shared" ref="I10:I73" si="1">C10</f>
        <v>50</v>
      </c>
      <c r="J10" s="15"/>
      <c r="K10" s="15"/>
      <c r="L10" s="16"/>
      <c r="M10" s="16"/>
      <c r="N10" s="54" t="s">
        <v>27</v>
      </c>
    </row>
    <row r="11" spans="1:14" x14ac:dyDescent="0.2">
      <c r="A11" s="3">
        <v>10</v>
      </c>
      <c r="B11" s="3" t="s">
        <v>6</v>
      </c>
      <c r="C11" s="3">
        <f>75/2</f>
        <v>37.5</v>
      </c>
      <c r="D11" s="3">
        <v>0</v>
      </c>
      <c r="E11" s="3">
        <f>D12</f>
        <v>-550</v>
      </c>
      <c r="F11" s="15"/>
      <c r="G11" s="9">
        <v>80</v>
      </c>
      <c r="H11" s="3" t="s">
        <v>22</v>
      </c>
      <c r="I11" s="3">
        <f t="shared" si="1"/>
        <v>37.5</v>
      </c>
      <c r="J11" s="3">
        <v>0</v>
      </c>
      <c r="K11" s="3">
        <f>J12</f>
        <v>120</v>
      </c>
      <c r="L11" s="16"/>
      <c r="M11" s="16"/>
      <c r="N11" s="54"/>
    </row>
    <row r="12" spans="1:14" x14ac:dyDescent="0.2">
      <c r="A12" s="3">
        <v>11</v>
      </c>
      <c r="B12" s="3" t="s">
        <v>8</v>
      </c>
      <c r="C12" s="3">
        <v>257.29700000000003</v>
      </c>
      <c r="D12" s="3">
        <v>-550</v>
      </c>
      <c r="E12" s="15"/>
      <c r="F12" s="3" t="s">
        <v>9</v>
      </c>
      <c r="G12" s="9">
        <v>80</v>
      </c>
      <c r="H12" s="3" t="s">
        <v>21</v>
      </c>
      <c r="I12" s="3">
        <f t="shared" si="1"/>
        <v>257.29700000000003</v>
      </c>
      <c r="J12" s="3">
        <v>120</v>
      </c>
      <c r="K12" s="15"/>
      <c r="L12" s="12">
        <f>G12*G12/ABS(D12)*11.8-ABS(J12)</f>
        <v>17.309090909090912</v>
      </c>
      <c r="M12" s="12">
        <f>(G12/3.6)^2/(ABS(D12)*9.81)-ABS(J12)/1500</f>
        <v>1.1525745620207042E-2</v>
      </c>
      <c r="N12" s="54"/>
    </row>
    <row r="13" spans="1:14" x14ac:dyDescent="0.2">
      <c r="A13" s="3">
        <v>12</v>
      </c>
      <c r="B13" s="3" t="s">
        <v>6</v>
      </c>
      <c r="C13" s="3">
        <f>C11</f>
        <v>37.5</v>
      </c>
      <c r="D13" s="3">
        <f>D12</f>
        <v>-550</v>
      </c>
      <c r="E13" s="3">
        <v>0</v>
      </c>
      <c r="F13" s="15"/>
      <c r="G13" s="9">
        <v>80</v>
      </c>
      <c r="H13" s="3" t="s">
        <v>22</v>
      </c>
      <c r="I13" s="3">
        <f t="shared" si="1"/>
        <v>37.5</v>
      </c>
      <c r="J13" s="3">
        <f>J12</f>
        <v>120</v>
      </c>
      <c r="K13" s="3">
        <v>0</v>
      </c>
      <c r="L13" s="16"/>
      <c r="M13" s="16"/>
      <c r="N13" s="54"/>
    </row>
    <row r="14" spans="1:14" x14ac:dyDescent="0.2">
      <c r="A14" s="4">
        <v>13</v>
      </c>
      <c r="B14" s="4" t="s">
        <v>5</v>
      </c>
      <c r="C14" s="4">
        <v>950</v>
      </c>
      <c r="D14" s="15"/>
      <c r="E14" s="15"/>
      <c r="F14" s="4" t="s">
        <v>10</v>
      </c>
      <c r="G14" s="9">
        <v>80</v>
      </c>
      <c r="H14" s="4" t="s">
        <v>21</v>
      </c>
      <c r="I14" s="4">
        <f t="shared" si="1"/>
        <v>950</v>
      </c>
      <c r="J14" s="15"/>
      <c r="K14" s="15"/>
      <c r="L14" s="16"/>
      <c r="M14" s="16"/>
      <c r="N14" s="55" t="s">
        <v>29</v>
      </c>
    </row>
    <row r="15" spans="1:14" x14ac:dyDescent="0.2">
      <c r="A15" s="4">
        <v>14</v>
      </c>
      <c r="B15" s="4" t="s">
        <v>6</v>
      </c>
      <c r="C15" s="4">
        <v>80</v>
      </c>
      <c r="D15" s="4">
        <v>0</v>
      </c>
      <c r="E15" s="4">
        <f>D16</f>
        <v>450</v>
      </c>
      <c r="F15" s="15"/>
      <c r="G15" s="9">
        <v>80</v>
      </c>
      <c r="H15" s="4" t="s">
        <v>22</v>
      </c>
      <c r="I15" s="4">
        <f t="shared" si="1"/>
        <v>80</v>
      </c>
      <c r="J15" s="4">
        <v>0</v>
      </c>
      <c r="K15" s="4">
        <f>J16</f>
        <v>110</v>
      </c>
      <c r="L15" s="16"/>
      <c r="M15" s="16"/>
      <c r="N15" s="55"/>
    </row>
    <row r="16" spans="1:14" x14ac:dyDescent="0.2">
      <c r="A16" s="4">
        <v>15</v>
      </c>
      <c r="B16" s="4" t="s">
        <v>8</v>
      </c>
      <c r="C16" s="4">
        <v>800</v>
      </c>
      <c r="D16" s="4">
        <v>450</v>
      </c>
      <c r="E16" s="15"/>
      <c r="F16" s="4" t="s">
        <v>11</v>
      </c>
      <c r="G16" s="9">
        <v>80</v>
      </c>
      <c r="H16" s="4" t="s">
        <v>21</v>
      </c>
      <c r="I16" s="4">
        <f t="shared" si="1"/>
        <v>800</v>
      </c>
      <c r="J16" s="4">
        <v>110</v>
      </c>
      <c r="K16" s="15"/>
      <c r="L16" s="18">
        <f>G16*G16/ABS(D16)*11.8-ABS(J16)</f>
        <v>57.822222222222223</v>
      </c>
      <c r="M16" s="18">
        <f>(G16/3.6)^2/(ABS(D16)*9.81)-ABS(J16)/1500</f>
        <v>3.8531466869141953E-2</v>
      </c>
      <c r="N16" s="55"/>
    </row>
    <row r="17" spans="1:17" x14ac:dyDescent="0.2">
      <c r="A17" s="4">
        <v>16</v>
      </c>
      <c r="B17" s="4" t="s">
        <v>6</v>
      </c>
      <c r="C17" s="4">
        <f>C15</f>
        <v>80</v>
      </c>
      <c r="D17" s="4">
        <f>D16</f>
        <v>450</v>
      </c>
      <c r="E17" s="4">
        <v>0</v>
      </c>
      <c r="F17" s="15"/>
      <c r="G17" s="9">
        <v>80</v>
      </c>
      <c r="H17" s="4" t="s">
        <v>22</v>
      </c>
      <c r="I17" s="4">
        <f t="shared" si="1"/>
        <v>80</v>
      </c>
      <c r="J17" s="4">
        <f>J16</f>
        <v>110</v>
      </c>
      <c r="K17" s="4">
        <v>0</v>
      </c>
      <c r="L17" s="16"/>
      <c r="M17" s="16"/>
      <c r="N17" s="55"/>
    </row>
    <row r="18" spans="1:17" x14ac:dyDescent="0.2">
      <c r="A18" s="3">
        <v>17</v>
      </c>
      <c r="B18" s="3" t="s">
        <v>5</v>
      </c>
      <c r="C18" s="3">
        <v>50</v>
      </c>
      <c r="D18" s="15"/>
      <c r="E18" s="15"/>
      <c r="F18" s="3" t="s">
        <v>26</v>
      </c>
      <c r="G18" s="9">
        <v>100</v>
      </c>
      <c r="H18" s="3" t="s">
        <v>21</v>
      </c>
      <c r="I18" s="3">
        <f t="shared" si="1"/>
        <v>50</v>
      </c>
      <c r="J18" s="15"/>
      <c r="K18" s="15"/>
      <c r="L18" s="16"/>
      <c r="M18" s="16"/>
      <c r="N18" s="54" t="s">
        <v>27</v>
      </c>
    </row>
    <row r="19" spans="1:17" x14ac:dyDescent="0.2">
      <c r="A19" s="3">
        <v>18</v>
      </c>
      <c r="B19" s="3" t="s">
        <v>6</v>
      </c>
      <c r="C19" s="3">
        <v>100</v>
      </c>
      <c r="D19" s="3">
        <v>0</v>
      </c>
      <c r="E19" s="3">
        <f>D20</f>
        <v>-600</v>
      </c>
      <c r="F19" s="15"/>
      <c r="G19" s="9">
        <v>100</v>
      </c>
      <c r="H19" s="3" t="s">
        <v>22</v>
      </c>
      <c r="I19" s="3">
        <f t="shared" si="1"/>
        <v>100</v>
      </c>
      <c r="J19" s="3">
        <v>0</v>
      </c>
      <c r="K19" s="3">
        <f>J20</f>
        <v>-120</v>
      </c>
      <c r="L19" s="16"/>
      <c r="M19" s="16"/>
      <c r="N19" s="54"/>
    </row>
    <row r="20" spans="1:17" x14ac:dyDescent="0.2">
      <c r="A20" s="3">
        <v>19</v>
      </c>
      <c r="B20" s="3" t="s">
        <v>8</v>
      </c>
      <c r="C20" s="3">
        <v>150</v>
      </c>
      <c r="D20" s="3">
        <v>-600</v>
      </c>
      <c r="E20" s="15"/>
      <c r="F20" s="15"/>
      <c r="G20" s="9">
        <v>100</v>
      </c>
      <c r="H20" s="3" t="s">
        <v>21</v>
      </c>
      <c r="I20" s="3">
        <f t="shared" si="1"/>
        <v>150</v>
      </c>
      <c r="J20" s="3">
        <v>-120</v>
      </c>
      <c r="K20" s="15"/>
      <c r="L20" s="12">
        <f>G20*G20/ABS(D20)*11.8-ABS(J20)</f>
        <v>76.666666666666686</v>
      </c>
      <c r="M20" s="12">
        <f>(G20/3.6)^2/(ABS(D20)*9.81)-ABS(J20)/1500</f>
        <v>5.1091562737275734E-2</v>
      </c>
      <c r="N20" s="54"/>
    </row>
    <row r="21" spans="1:17" x14ac:dyDescent="0.2">
      <c r="A21" s="3">
        <v>20</v>
      </c>
      <c r="B21" s="3" t="s">
        <v>6</v>
      </c>
      <c r="C21" s="3">
        <v>100</v>
      </c>
      <c r="D21" s="3">
        <f>D20</f>
        <v>-600</v>
      </c>
      <c r="E21" s="3">
        <v>0</v>
      </c>
      <c r="F21" s="15"/>
      <c r="G21" s="9">
        <v>100</v>
      </c>
      <c r="H21" s="3" t="s">
        <v>22</v>
      </c>
      <c r="I21" s="3">
        <f t="shared" si="1"/>
        <v>100</v>
      </c>
      <c r="J21" s="3">
        <f>J20</f>
        <v>-120</v>
      </c>
      <c r="K21" s="3">
        <v>0</v>
      </c>
      <c r="L21" s="16"/>
      <c r="M21" s="16"/>
      <c r="N21" s="54"/>
    </row>
    <row r="22" spans="1:17" x14ac:dyDescent="0.2">
      <c r="A22" s="4">
        <v>21</v>
      </c>
      <c r="B22" s="4" t="s">
        <v>5</v>
      </c>
      <c r="C22" s="4">
        <v>500</v>
      </c>
      <c r="D22" s="15"/>
      <c r="E22" s="15"/>
      <c r="F22" s="15"/>
      <c r="G22" s="7">
        <v>100</v>
      </c>
      <c r="H22" s="4" t="s">
        <v>21</v>
      </c>
      <c r="I22" s="4">
        <f t="shared" si="1"/>
        <v>500</v>
      </c>
      <c r="J22" s="15"/>
      <c r="K22" s="15"/>
      <c r="L22" s="16"/>
      <c r="M22" s="16"/>
      <c r="N22" s="55" t="s">
        <v>29</v>
      </c>
    </row>
    <row r="23" spans="1:17" x14ac:dyDescent="0.2">
      <c r="A23" s="4">
        <v>22</v>
      </c>
      <c r="B23" s="4" t="s">
        <v>6</v>
      </c>
      <c r="C23" s="4">
        <v>150</v>
      </c>
      <c r="D23" s="4">
        <v>0</v>
      </c>
      <c r="E23" s="4">
        <f>D24</f>
        <v>2000</v>
      </c>
      <c r="F23" s="15"/>
      <c r="G23" s="7">
        <v>100</v>
      </c>
      <c r="H23" s="4" t="s">
        <v>22</v>
      </c>
      <c r="I23" s="4">
        <f t="shared" si="1"/>
        <v>150</v>
      </c>
      <c r="J23" s="4">
        <v>0</v>
      </c>
      <c r="K23" s="4">
        <f>J24</f>
        <v>0</v>
      </c>
      <c r="L23" s="16"/>
      <c r="M23" s="16"/>
      <c r="N23" s="55"/>
    </row>
    <row r="24" spans="1:17" x14ac:dyDescent="0.2">
      <c r="A24" s="4">
        <v>23</v>
      </c>
      <c r="B24" s="4" t="s">
        <v>8</v>
      </c>
      <c r="C24" s="4">
        <v>700</v>
      </c>
      <c r="D24" s="4">
        <v>2000</v>
      </c>
      <c r="E24" s="15"/>
      <c r="F24" s="15"/>
      <c r="G24" s="7">
        <v>100</v>
      </c>
      <c r="H24" s="4" t="s">
        <v>21</v>
      </c>
      <c r="I24" s="4">
        <f t="shared" si="1"/>
        <v>700</v>
      </c>
      <c r="J24" s="4">
        <v>0</v>
      </c>
      <c r="K24" s="15"/>
      <c r="L24" s="18">
        <f>G24*G24/ABS(D24)*11.8-ABS(J24)</f>
        <v>59</v>
      </c>
      <c r="M24" s="18">
        <f>(G24/3.6)^2/(ABS(D24)*9.81)-ABS(J24)/1500</f>
        <v>3.9327468821182723E-2</v>
      </c>
      <c r="N24" s="55"/>
    </row>
    <row r="25" spans="1:17" x14ac:dyDescent="0.2">
      <c r="A25" s="4">
        <v>24</v>
      </c>
      <c r="B25" s="4" t="s">
        <v>6</v>
      </c>
      <c r="C25" s="4">
        <f>C23</f>
        <v>150</v>
      </c>
      <c r="D25" s="4">
        <f>D24</f>
        <v>2000</v>
      </c>
      <c r="E25" s="4">
        <v>0</v>
      </c>
      <c r="F25" s="15"/>
      <c r="G25" s="7">
        <v>100</v>
      </c>
      <c r="H25" s="4" t="s">
        <v>22</v>
      </c>
      <c r="I25" s="4">
        <f t="shared" si="1"/>
        <v>150</v>
      </c>
      <c r="J25" s="4">
        <f>J24</f>
        <v>0</v>
      </c>
      <c r="K25" s="4">
        <v>0</v>
      </c>
      <c r="L25" s="16"/>
      <c r="M25" s="16"/>
      <c r="N25" s="55"/>
    </row>
    <row r="26" spans="1:17" x14ac:dyDescent="0.2">
      <c r="A26" s="3">
        <v>25</v>
      </c>
      <c r="B26" s="3" t="s">
        <v>5</v>
      </c>
      <c r="C26" s="3">
        <v>50</v>
      </c>
      <c r="D26" s="15"/>
      <c r="E26" s="15"/>
      <c r="F26" s="15"/>
      <c r="G26" s="7">
        <v>160</v>
      </c>
      <c r="H26" s="3" t="s">
        <v>21</v>
      </c>
      <c r="I26" s="3">
        <f t="shared" si="1"/>
        <v>50</v>
      </c>
      <c r="J26" s="15"/>
      <c r="K26" s="15"/>
      <c r="L26" s="16"/>
      <c r="M26" s="16"/>
      <c r="N26" s="54" t="s">
        <v>27</v>
      </c>
    </row>
    <row r="27" spans="1:17" x14ac:dyDescent="0.2">
      <c r="A27" s="3">
        <v>26</v>
      </c>
      <c r="B27" s="3" t="s">
        <v>6</v>
      </c>
      <c r="C27" s="3">
        <v>40</v>
      </c>
      <c r="D27" s="3">
        <v>0</v>
      </c>
      <c r="E27" s="3">
        <f>D28</f>
        <v>-700</v>
      </c>
      <c r="F27" s="15"/>
      <c r="G27" s="7">
        <v>160</v>
      </c>
      <c r="H27" s="3" t="s">
        <v>22</v>
      </c>
      <c r="I27" s="3">
        <f t="shared" si="1"/>
        <v>40</v>
      </c>
      <c r="J27" s="3">
        <v>0</v>
      </c>
      <c r="K27" s="3">
        <f>J28</f>
        <v>-120</v>
      </c>
      <c r="L27" s="16"/>
      <c r="M27" s="16"/>
      <c r="N27" s="54"/>
    </row>
    <row r="28" spans="1:17" s="24" customFormat="1" x14ac:dyDescent="0.2">
      <c r="A28" s="19">
        <v>27</v>
      </c>
      <c r="B28" s="19" t="s">
        <v>8</v>
      </c>
      <c r="C28" s="19">
        <v>300</v>
      </c>
      <c r="D28" s="19">
        <v>-700</v>
      </c>
      <c r="E28" s="20"/>
      <c r="F28" s="20" t="s">
        <v>33</v>
      </c>
      <c r="G28" s="21">
        <v>160</v>
      </c>
      <c r="H28" s="19" t="s">
        <v>21</v>
      </c>
      <c r="I28" s="19">
        <f t="shared" si="1"/>
        <v>300</v>
      </c>
      <c r="J28" s="19">
        <v>-120</v>
      </c>
      <c r="K28" s="20"/>
      <c r="L28" s="22">
        <f>G28*G28/ABS(D28)*11.8-ABS(J28)</f>
        <v>311.54285714285714</v>
      </c>
      <c r="M28" s="22">
        <f>(G28/3.6)^2/(ABS(D28)*9.81)-ABS(J28)/1500</f>
        <v>0.20765234337779359</v>
      </c>
      <c r="N28" s="54"/>
      <c r="O28" s="23"/>
      <c r="P28" s="23"/>
      <c r="Q28" s="23"/>
    </row>
    <row r="29" spans="1:17" x14ac:dyDescent="0.2">
      <c r="A29" s="3">
        <v>28</v>
      </c>
      <c r="B29" s="3" t="s">
        <v>6</v>
      </c>
      <c r="C29" s="3">
        <f>C27</f>
        <v>40</v>
      </c>
      <c r="D29" s="3">
        <f>D28</f>
        <v>-700</v>
      </c>
      <c r="E29" s="3">
        <v>0</v>
      </c>
      <c r="F29" s="15"/>
      <c r="G29" s="7">
        <v>160</v>
      </c>
      <c r="H29" s="3" t="s">
        <v>22</v>
      </c>
      <c r="I29" s="3">
        <f t="shared" si="1"/>
        <v>40</v>
      </c>
      <c r="J29" s="3">
        <f>J28</f>
        <v>-120</v>
      </c>
      <c r="K29" s="3">
        <v>0</v>
      </c>
      <c r="L29" s="16"/>
      <c r="M29" s="16"/>
      <c r="N29" s="54"/>
    </row>
    <row r="30" spans="1:17" x14ac:dyDescent="0.2">
      <c r="A30" s="4">
        <v>29</v>
      </c>
      <c r="B30" s="4" t="s">
        <v>5</v>
      </c>
      <c r="C30" s="4">
        <v>80</v>
      </c>
      <c r="D30" s="15"/>
      <c r="E30" s="15"/>
      <c r="F30" s="15"/>
      <c r="G30" s="7">
        <v>160</v>
      </c>
      <c r="H30" s="4" t="s">
        <v>21</v>
      </c>
      <c r="I30" s="4">
        <f t="shared" si="1"/>
        <v>80</v>
      </c>
      <c r="J30" s="15"/>
      <c r="K30" s="15"/>
      <c r="L30" s="16"/>
      <c r="M30" s="16"/>
      <c r="N30" s="55" t="s">
        <v>27</v>
      </c>
    </row>
    <row r="31" spans="1:17" x14ac:dyDescent="0.2">
      <c r="A31" s="4">
        <v>30</v>
      </c>
      <c r="B31" s="4" t="s">
        <v>6</v>
      </c>
      <c r="C31" s="4">
        <v>50</v>
      </c>
      <c r="D31" s="4">
        <v>0</v>
      </c>
      <c r="E31" s="4">
        <f>D32</f>
        <v>-750</v>
      </c>
      <c r="F31" s="15"/>
      <c r="G31" s="7">
        <v>160</v>
      </c>
      <c r="H31" s="4" t="s">
        <v>22</v>
      </c>
      <c r="I31" s="4">
        <f t="shared" si="1"/>
        <v>50</v>
      </c>
      <c r="J31" s="4">
        <v>0</v>
      </c>
      <c r="K31" s="4">
        <f>J32</f>
        <v>-66.66</v>
      </c>
      <c r="L31" s="16"/>
      <c r="M31" s="16"/>
      <c r="N31" s="55"/>
    </row>
    <row r="32" spans="1:17" s="24" customFormat="1" x14ac:dyDescent="0.2">
      <c r="A32" s="25">
        <v>31</v>
      </c>
      <c r="B32" s="25" t="s">
        <v>8</v>
      </c>
      <c r="C32" s="25">
        <v>200</v>
      </c>
      <c r="D32" s="25">
        <v>-750</v>
      </c>
      <c r="E32" s="20"/>
      <c r="F32" s="20" t="s">
        <v>33</v>
      </c>
      <c r="G32" s="21">
        <v>160</v>
      </c>
      <c r="H32" s="25" t="s">
        <v>21</v>
      </c>
      <c r="I32" s="25">
        <f t="shared" si="1"/>
        <v>200</v>
      </c>
      <c r="J32" s="25">
        <v>-66.66</v>
      </c>
      <c r="K32" s="20"/>
      <c r="L32" s="26">
        <f>G32*G32/ABS(D32)*11.8-ABS(J32)</f>
        <v>336.11333333333334</v>
      </c>
      <c r="M32" s="26">
        <f>(G32/3.6)^2/(ABS(D32)*9.81)-ABS(J32)/1500</f>
        <v>0.22403552048594069</v>
      </c>
      <c r="N32" s="55"/>
      <c r="O32" s="23"/>
      <c r="P32" s="23"/>
      <c r="Q32" s="23"/>
    </row>
    <row r="33" spans="1:14" x14ac:dyDescent="0.2">
      <c r="A33" s="4">
        <v>32</v>
      </c>
      <c r="B33" s="4" t="s">
        <v>6</v>
      </c>
      <c r="C33" s="4">
        <v>50</v>
      </c>
      <c r="D33" s="4">
        <f>D32</f>
        <v>-750</v>
      </c>
      <c r="E33" s="4">
        <v>0</v>
      </c>
      <c r="F33" s="15"/>
      <c r="G33" s="7">
        <v>160</v>
      </c>
      <c r="H33" s="4" t="s">
        <v>22</v>
      </c>
      <c r="I33" s="4">
        <f t="shared" si="1"/>
        <v>50</v>
      </c>
      <c r="J33" s="4">
        <f>J32</f>
        <v>-66.66</v>
      </c>
      <c r="K33" s="4">
        <v>0</v>
      </c>
      <c r="L33" s="16"/>
      <c r="M33" s="16"/>
      <c r="N33" s="55"/>
    </row>
    <row r="34" spans="1:14" s="5" customFormat="1" x14ac:dyDescent="0.2">
      <c r="A34" s="3">
        <v>33</v>
      </c>
      <c r="B34" s="3" t="s">
        <v>5</v>
      </c>
      <c r="C34" s="3">
        <v>2000</v>
      </c>
      <c r="D34" s="15"/>
      <c r="E34" s="15"/>
      <c r="F34" s="3" t="s">
        <v>12</v>
      </c>
      <c r="G34" s="7">
        <v>180</v>
      </c>
      <c r="H34" s="3" t="s">
        <v>21</v>
      </c>
      <c r="I34" s="3">
        <f t="shared" si="1"/>
        <v>2000</v>
      </c>
      <c r="J34" s="15"/>
      <c r="K34" s="15"/>
      <c r="L34" s="16"/>
      <c r="M34" s="16"/>
      <c r="N34" s="54" t="s">
        <v>29</v>
      </c>
    </row>
    <row r="35" spans="1:14" s="5" customFormat="1" x14ac:dyDescent="0.2">
      <c r="A35" s="3">
        <v>34</v>
      </c>
      <c r="B35" s="3" t="s">
        <v>6</v>
      </c>
      <c r="C35" s="3">
        <v>100</v>
      </c>
      <c r="D35" s="3">
        <v>0</v>
      </c>
      <c r="E35" s="3">
        <f>D36</f>
        <v>3000</v>
      </c>
      <c r="F35" s="15"/>
      <c r="G35" s="7">
        <v>180</v>
      </c>
      <c r="H35" s="3" t="s">
        <v>22</v>
      </c>
      <c r="I35" s="3">
        <f t="shared" si="1"/>
        <v>100</v>
      </c>
      <c r="J35" s="3">
        <v>0</v>
      </c>
      <c r="K35" s="3">
        <f>J36</f>
        <v>90</v>
      </c>
      <c r="L35" s="16"/>
      <c r="M35" s="16"/>
      <c r="N35" s="55"/>
    </row>
    <row r="36" spans="1:14" s="5" customFormat="1" x14ac:dyDescent="0.2">
      <c r="A36" s="3">
        <v>35</v>
      </c>
      <c r="B36" s="3" t="s">
        <v>8</v>
      </c>
      <c r="C36" s="3">
        <v>360</v>
      </c>
      <c r="D36" s="3">
        <v>3000</v>
      </c>
      <c r="E36" s="15"/>
      <c r="F36" s="15"/>
      <c r="G36" s="7">
        <v>180</v>
      </c>
      <c r="H36" s="3" t="s">
        <v>21</v>
      </c>
      <c r="I36" s="3">
        <f t="shared" si="1"/>
        <v>360</v>
      </c>
      <c r="J36" s="3">
        <v>90</v>
      </c>
      <c r="K36" s="15"/>
      <c r="L36" s="12">
        <f>G36*G36/ABS(D36)*11.8-ABS(J36)</f>
        <v>37.440000000000012</v>
      </c>
      <c r="M36" s="12">
        <f>(G36/3.6)^2/(ABS(D36)*9.81)-ABS(J36)/1500</f>
        <v>2.4947332653754678E-2</v>
      </c>
      <c r="N36" s="55"/>
    </row>
    <row r="37" spans="1:14" s="5" customFormat="1" x14ac:dyDescent="0.2">
      <c r="A37" s="3">
        <v>36</v>
      </c>
      <c r="B37" s="3" t="s">
        <v>6</v>
      </c>
      <c r="C37" s="3">
        <f>C35</f>
        <v>100</v>
      </c>
      <c r="D37" s="3">
        <f>D36</f>
        <v>3000</v>
      </c>
      <c r="E37" s="3">
        <v>0</v>
      </c>
      <c r="F37" s="15"/>
      <c r="G37" s="7">
        <v>180</v>
      </c>
      <c r="H37" s="3" t="s">
        <v>22</v>
      </c>
      <c r="I37" s="3">
        <f t="shared" si="1"/>
        <v>100</v>
      </c>
      <c r="J37" s="3">
        <f>J36</f>
        <v>90</v>
      </c>
      <c r="K37" s="3">
        <v>0</v>
      </c>
      <c r="L37" s="16"/>
      <c r="M37" s="16"/>
      <c r="N37" s="55"/>
    </row>
    <row r="38" spans="1:14" s="5" customFormat="1" x14ac:dyDescent="0.2">
      <c r="A38" s="4">
        <v>37</v>
      </c>
      <c r="B38" s="4" t="s">
        <v>5</v>
      </c>
      <c r="C38" s="4">
        <v>50</v>
      </c>
      <c r="D38" s="15"/>
      <c r="E38" s="15"/>
      <c r="F38" s="4" t="s">
        <v>13</v>
      </c>
      <c r="G38" s="8">
        <v>180</v>
      </c>
      <c r="H38" s="4" t="s">
        <v>21</v>
      </c>
      <c r="I38" s="4">
        <f t="shared" si="1"/>
        <v>50</v>
      </c>
      <c r="J38" s="15"/>
      <c r="K38" s="15"/>
      <c r="L38" s="16"/>
      <c r="M38" s="16"/>
      <c r="N38" s="56" t="s">
        <v>27</v>
      </c>
    </row>
    <row r="39" spans="1:14" s="5" customFormat="1" x14ac:dyDescent="0.2">
      <c r="A39" s="4">
        <v>38</v>
      </c>
      <c r="B39" s="4" t="s">
        <v>6</v>
      </c>
      <c r="C39" s="4">
        <v>50</v>
      </c>
      <c r="D39" s="4">
        <v>0</v>
      </c>
      <c r="E39" s="4">
        <f>D40</f>
        <v>-2150</v>
      </c>
      <c r="F39" s="15"/>
      <c r="G39" s="8">
        <v>180</v>
      </c>
      <c r="H39" s="4" t="s">
        <v>22</v>
      </c>
      <c r="I39" s="4">
        <f t="shared" si="1"/>
        <v>50</v>
      </c>
      <c r="J39" s="4">
        <v>0</v>
      </c>
      <c r="K39" s="4">
        <f>J40</f>
        <v>-120</v>
      </c>
      <c r="L39" s="16"/>
      <c r="M39" s="16"/>
      <c r="N39" s="54"/>
    </row>
    <row r="40" spans="1:14" s="5" customFormat="1" x14ac:dyDescent="0.2">
      <c r="A40" s="4">
        <v>39</v>
      </c>
      <c r="B40" s="4" t="s">
        <v>8</v>
      </c>
      <c r="C40" s="4">
        <v>420</v>
      </c>
      <c r="D40" s="4">
        <v>-2150</v>
      </c>
      <c r="E40" s="15"/>
      <c r="F40" s="15"/>
      <c r="G40" s="8">
        <v>180</v>
      </c>
      <c r="H40" s="4" t="s">
        <v>21</v>
      </c>
      <c r="I40" s="4">
        <f t="shared" si="1"/>
        <v>420</v>
      </c>
      <c r="J40" s="4">
        <v>-120</v>
      </c>
      <c r="K40" s="15"/>
      <c r="L40" s="18">
        <f>G40*G40/ABS(D40)*11.8-ABS(J40)</f>
        <v>57.823255813953494</v>
      </c>
      <c r="M40" s="18">
        <f>(G40/3.6)^2/(ABS(D40)*9.81)-ABS(J40)/1500</f>
        <v>3.8531161842448383E-2</v>
      </c>
      <c r="N40" s="54"/>
    </row>
    <row r="41" spans="1:14" s="5" customFormat="1" x14ac:dyDescent="0.2">
      <c r="A41" s="4">
        <v>40</v>
      </c>
      <c r="B41" s="4" t="s">
        <v>6</v>
      </c>
      <c r="C41" s="4">
        <f>C39</f>
        <v>50</v>
      </c>
      <c r="D41" s="4">
        <f>D40</f>
        <v>-2150</v>
      </c>
      <c r="E41" s="4">
        <v>0</v>
      </c>
      <c r="F41" s="15"/>
      <c r="G41" s="8">
        <v>180</v>
      </c>
      <c r="H41" s="4" t="s">
        <v>22</v>
      </c>
      <c r="I41" s="4">
        <f t="shared" si="1"/>
        <v>50</v>
      </c>
      <c r="J41" s="4">
        <f>J40</f>
        <v>-120</v>
      </c>
      <c r="K41" s="4">
        <v>0</v>
      </c>
      <c r="L41" s="16"/>
      <c r="M41" s="16"/>
      <c r="N41" s="54"/>
    </row>
    <row r="42" spans="1:14" s="5" customFormat="1" x14ac:dyDescent="0.2">
      <c r="A42" s="3">
        <v>41</v>
      </c>
      <c r="B42" s="3" t="s">
        <v>5</v>
      </c>
      <c r="C42" s="3">
        <v>3000</v>
      </c>
      <c r="D42" s="15"/>
      <c r="E42" s="15"/>
      <c r="F42" s="15"/>
      <c r="G42" s="8">
        <v>200</v>
      </c>
      <c r="H42" s="3" t="s">
        <v>21</v>
      </c>
      <c r="I42" s="3">
        <f t="shared" si="1"/>
        <v>3000</v>
      </c>
      <c r="J42" s="15"/>
      <c r="K42" s="15"/>
      <c r="L42" s="16"/>
      <c r="M42" s="16"/>
      <c r="N42" s="54" t="s">
        <v>29</v>
      </c>
    </row>
    <row r="43" spans="1:14" s="5" customFormat="1" x14ac:dyDescent="0.2">
      <c r="A43" s="3">
        <v>42</v>
      </c>
      <c r="B43" s="3" t="s">
        <v>6</v>
      </c>
      <c r="C43" s="3">
        <v>150</v>
      </c>
      <c r="D43" s="3">
        <v>0</v>
      </c>
      <c r="E43" s="3">
        <f>D44</f>
        <v>3800</v>
      </c>
      <c r="F43" s="15"/>
      <c r="G43" s="8">
        <v>200</v>
      </c>
      <c r="H43" s="3" t="s">
        <v>22</v>
      </c>
      <c r="I43" s="3">
        <f t="shared" si="1"/>
        <v>150</v>
      </c>
      <c r="J43" s="3">
        <v>0</v>
      </c>
      <c r="K43" s="3">
        <f>J44</f>
        <v>80</v>
      </c>
      <c r="L43" s="16"/>
      <c r="M43" s="16"/>
      <c r="N43" s="55"/>
    </row>
    <row r="44" spans="1:14" s="5" customFormat="1" x14ac:dyDescent="0.2">
      <c r="A44" s="3">
        <v>43</v>
      </c>
      <c r="B44" s="3" t="s">
        <v>8</v>
      </c>
      <c r="C44" s="3">
        <v>800</v>
      </c>
      <c r="D44" s="3">
        <v>3800</v>
      </c>
      <c r="E44" s="15"/>
      <c r="F44" s="15"/>
      <c r="G44" s="8">
        <v>200</v>
      </c>
      <c r="H44" s="3" t="s">
        <v>21</v>
      </c>
      <c r="I44" s="3">
        <f t="shared" si="1"/>
        <v>800</v>
      </c>
      <c r="J44" s="3">
        <v>80</v>
      </c>
      <c r="K44" s="15"/>
      <c r="L44" s="12">
        <f>G44*G44/ABS(D44)*11.8-ABS(J44)</f>
        <v>44.210526315789494</v>
      </c>
      <c r="M44" s="12">
        <f>(G44/3.6)^2/(ABS(D44)*9.81)-ABS(J44)/1500</f>
        <v>2.9461337869156605E-2</v>
      </c>
      <c r="N44" s="55"/>
    </row>
    <row r="45" spans="1:14" s="5" customFormat="1" x14ac:dyDescent="0.2">
      <c r="A45" s="3">
        <v>44</v>
      </c>
      <c r="B45" s="3" t="s">
        <v>6</v>
      </c>
      <c r="C45" s="3">
        <f>C43</f>
        <v>150</v>
      </c>
      <c r="D45" s="3">
        <f>D44</f>
        <v>3800</v>
      </c>
      <c r="E45" s="3">
        <v>0</v>
      </c>
      <c r="F45" s="15"/>
      <c r="G45" s="8">
        <v>200</v>
      </c>
      <c r="H45" s="3" t="s">
        <v>22</v>
      </c>
      <c r="I45" s="3">
        <f t="shared" si="1"/>
        <v>150</v>
      </c>
      <c r="J45" s="3">
        <f>J44</f>
        <v>80</v>
      </c>
      <c r="K45" s="3">
        <v>0</v>
      </c>
      <c r="L45" s="16"/>
      <c r="M45" s="16"/>
      <c r="N45" s="55"/>
    </row>
    <row r="46" spans="1:14" s="5" customFormat="1" x14ac:dyDescent="0.2">
      <c r="A46" s="4">
        <v>45</v>
      </c>
      <c r="B46" s="4" t="s">
        <v>5</v>
      </c>
      <c r="C46" s="4">
        <v>400</v>
      </c>
      <c r="D46" s="15"/>
      <c r="E46" s="15"/>
      <c r="F46" s="15"/>
      <c r="G46" s="8">
        <v>200</v>
      </c>
      <c r="H46" s="4" t="s">
        <v>21</v>
      </c>
      <c r="I46" s="4">
        <f t="shared" si="1"/>
        <v>400</v>
      </c>
      <c r="J46" s="15"/>
      <c r="K46" s="15"/>
      <c r="L46" s="16"/>
      <c r="M46" s="16"/>
      <c r="N46" s="56" t="s">
        <v>27</v>
      </c>
    </row>
    <row r="47" spans="1:14" s="5" customFormat="1" x14ac:dyDescent="0.2">
      <c r="A47" s="4">
        <v>46</v>
      </c>
      <c r="B47" s="4" t="s">
        <v>6</v>
      </c>
      <c r="C47" s="4">
        <v>100</v>
      </c>
      <c r="D47" s="4">
        <v>0</v>
      </c>
      <c r="E47" s="4">
        <f>D48</f>
        <v>-20000</v>
      </c>
      <c r="F47" s="15"/>
      <c r="G47" s="8">
        <v>200</v>
      </c>
      <c r="H47" s="4" t="s">
        <v>22</v>
      </c>
      <c r="I47" s="4">
        <f t="shared" si="1"/>
        <v>100</v>
      </c>
      <c r="J47" s="4">
        <v>0</v>
      </c>
      <c r="K47" s="4">
        <f>J48</f>
        <v>-60</v>
      </c>
      <c r="L47" s="16"/>
      <c r="M47" s="16"/>
      <c r="N47" s="54"/>
    </row>
    <row r="48" spans="1:14" s="5" customFormat="1" x14ac:dyDescent="0.2">
      <c r="A48" s="4">
        <v>47</v>
      </c>
      <c r="B48" s="4" t="s">
        <v>8</v>
      </c>
      <c r="C48" s="4">
        <v>200</v>
      </c>
      <c r="D48" s="4">
        <v>-20000</v>
      </c>
      <c r="E48" s="15"/>
      <c r="F48" s="15"/>
      <c r="G48" s="8">
        <v>200</v>
      </c>
      <c r="H48" s="4" t="s">
        <v>21</v>
      </c>
      <c r="I48" s="4">
        <f t="shared" si="1"/>
        <v>200</v>
      </c>
      <c r="J48" s="4">
        <v>-60</v>
      </c>
      <c r="K48" s="15"/>
      <c r="L48" s="18">
        <f>G48*G48/ABS(D48)*11.8-ABS(J48)</f>
        <v>-36.4</v>
      </c>
      <c r="M48" s="18">
        <f>(G48/3.6)^2/(ABS(D48)*9.81)-ABS(J48)/1500</f>
        <v>-2.4269012471526914E-2</v>
      </c>
      <c r="N48" s="54"/>
    </row>
    <row r="49" spans="1:17" x14ac:dyDescent="0.2">
      <c r="A49" s="4">
        <v>48</v>
      </c>
      <c r="B49" s="4" t="s">
        <v>6</v>
      </c>
      <c r="C49" s="4">
        <f>C47</f>
        <v>100</v>
      </c>
      <c r="D49" s="4">
        <f>D48</f>
        <v>-20000</v>
      </c>
      <c r="E49" s="4">
        <v>0</v>
      </c>
      <c r="F49" s="15"/>
      <c r="G49" s="8">
        <v>200</v>
      </c>
      <c r="H49" s="4" t="s">
        <v>22</v>
      </c>
      <c r="I49" s="4">
        <f t="shared" si="1"/>
        <v>100</v>
      </c>
      <c r="J49" s="4">
        <f>J48</f>
        <v>-60</v>
      </c>
      <c r="K49" s="4">
        <v>0</v>
      </c>
      <c r="L49" s="16"/>
      <c r="M49" s="16"/>
      <c r="N49" s="54"/>
    </row>
    <row r="50" spans="1:17" x14ac:dyDescent="0.2">
      <c r="A50" s="3">
        <v>49</v>
      </c>
      <c r="B50" s="3" t="s">
        <v>5</v>
      </c>
      <c r="C50" s="3">
        <v>120</v>
      </c>
      <c r="D50" s="15"/>
      <c r="E50" s="15"/>
      <c r="F50" s="15"/>
      <c r="G50" s="8">
        <v>200</v>
      </c>
      <c r="H50" s="3" t="s">
        <v>21</v>
      </c>
      <c r="I50" s="3">
        <f t="shared" si="1"/>
        <v>120</v>
      </c>
      <c r="J50" s="15"/>
      <c r="K50" s="15"/>
      <c r="L50" s="16"/>
      <c r="M50" s="16"/>
      <c r="N50" s="54" t="s">
        <v>29</v>
      </c>
    </row>
    <row r="51" spans="1:17" x14ac:dyDescent="0.2">
      <c r="A51" s="3">
        <v>50</v>
      </c>
      <c r="B51" s="3" t="s">
        <v>6</v>
      </c>
      <c r="C51" s="3">
        <v>100</v>
      </c>
      <c r="D51" s="3">
        <v>0</v>
      </c>
      <c r="E51" s="3">
        <f>D52</f>
        <v>1600</v>
      </c>
      <c r="F51" s="15"/>
      <c r="G51" s="8">
        <v>200</v>
      </c>
      <c r="H51" s="3" t="s">
        <v>22</v>
      </c>
      <c r="I51" s="3">
        <f t="shared" si="1"/>
        <v>100</v>
      </c>
      <c r="J51" s="3">
        <v>0</v>
      </c>
      <c r="K51" s="3">
        <f>J52</f>
        <v>120</v>
      </c>
      <c r="L51" s="16"/>
      <c r="M51" s="16"/>
      <c r="N51" s="55"/>
    </row>
    <row r="52" spans="1:17" s="24" customFormat="1" x14ac:dyDescent="0.2">
      <c r="A52" s="19">
        <v>51</v>
      </c>
      <c r="B52" s="19" t="s">
        <v>8</v>
      </c>
      <c r="C52" s="19">
        <v>1000</v>
      </c>
      <c r="D52" s="19">
        <v>1600</v>
      </c>
      <c r="E52" s="20"/>
      <c r="F52" s="20" t="s">
        <v>32</v>
      </c>
      <c r="G52" s="27">
        <v>200</v>
      </c>
      <c r="H52" s="19" t="s">
        <v>21</v>
      </c>
      <c r="I52" s="19">
        <f t="shared" si="1"/>
        <v>1000</v>
      </c>
      <c r="J52" s="19">
        <v>120</v>
      </c>
      <c r="K52" s="20"/>
      <c r="L52" s="22">
        <f>G52*G52/ABS(D52)*11.8-ABS(J52)</f>
        <v>175</v>
      </c>
      <c r="M52" s="22">
        <f>(G52/3.6)^2/(ABS(D52)*9.81)-ABS(J52)/1500</f>
        <v>0.1166373441059136</v>
      </c>
      <c r="N52" s="55"/>
      <c r="O52" s="23"/>
      <c r="P52" s="23"/>
      <c r="Q52" s="23"/>
    </row>
    <row r="53" spans="1:17" x14ac:dyDescent="0.2">
      <c r="A53" s="3">
        <v>52</v>
      </c>
      <c r="B53" s="3" t="s">
        <v>6</v>
      </c>
      <c r="C53" s="3">
        <f>C51</f>
        <v>100</v>
      </c>
      <c r="D53" s="3">
        <f>D52</f>
        <v>1600</v>
      </c>
      <c r="E53" s="3">
        <v>0</v>
      </c>
      <c r="F53" s="15"/>
      <c r="G53" s="8">
        <v>200</v>
      </c>
      <c r="H53" s="3" t="s">
        <v>22</v>
      </c>
      <c r="I53" s="3">
        <f t="shared" si="1"/>
        <v>100</v>
      </c>
      <c r="J53" s="3">
        <f>J52</f>
        <v>120</v>
      </c>
      <c r="K53" s="3">
        <v>0</v>
      </c>
      <c r="L53" s="16"/>
      <c r="M53" s="16"/>
      <c r="N53" s="55"/>
    </row>
    <row r="54" spans="1:17" x14ac:dyDescent="0.2">
      <c r="A54" s="4">
        <v>53</v>
      </c>
      <c r="B54" s="4" t="s">
        <v>5</v>
      </c>
      <c r="C54" s="4">
        <v>50</v>
      </c>
      <c r="D54" s="15"/>
      <c r="E54" s="15"/>
      <c r="F54" s="15"/>
      <c r="G54" s="8">
        <v>200</v>
      </c>
      <c r="H54" s="4" t="s">
        <v>21</v>
      </c>
      <c r="I54" s="4">
        <f t="shared" si="1"/>
        <v>50</v>
      </c>
      <c r="J54" s="15"/>
      <c r="K54" s="15"/>
      <c r="L54" s="16"/>
      <c r="M54" s="16"/>
      <c r="N54" s="55" t="s">
        <v>29</v>
      </c>
    </row>
    <row r="55" spans="1:17" x14ac:dyDescent="0.2">
      <c r="A55" s="4">
        <v>54</v>
      </c>
      <c r="B55" s="4" t="s">
        <v>6</v>
      </c>
      <c r="C55" s="4">
        <v>50</v>
      </c>
      <c r="D55" s="4">
        <v>0</v>
      </c>
      <c r="E55" s="4">
        <f>D56</f>
        <v>1500</v>
      </c>
      <c r="F55" s="15"/>
      <c r="G55" s="8">
        <v>200</v>
      </c>
      <c r="H55" s="4" t="s">
        <v>22</v>
      </c>
      <c r="I55" s="4">
        <f t="shared" si="1"/>
        <v>50</v>
      </c>
      <c r="J55" s="4">
        <v>0</v>
      </c>
      <c r="K55" s="4">
        <f>J56</f>
        <v>150</v>
      </c>
      <c r="L55" s="16"/>
      <c r="M55" s="16"/>
      <c r="N55" s="55"/>
    </row>
    <row r="56" spans="1:17" s="24" customFormat="1" x14ac:dyDescent="0.2">
      <c r="A56" s="25">
        <v>55</v>
      </c>
      <c r="B56" s="25" t="s">
        <v>8</v>
      </c>
      <c r="C56" s="25">
        <v>280</v>
      </c>
      <c r="D56" s="25">
        <v>1500</v>
      </c>
      <c r="E56" s="20"/>
      <c r="F56" s="20" t="s">
        <v>32</v>
      </c>
      <c r="G56" s="27">
        <v>200</v>
      </c>
      <c r="H56" s="25" t="s">
        <v>21</v>
      </c>
      <c r="I56" s="25">
        <f t="shared" si="1"/>
        <v>280</v>
      </c>
      <c r="J56" s="25">
        <v>150</v>
      </c>
      <c r="K56" s="20"/>
      <c r="L56" s="26">
        <f>G56*G56/ABS(D56)*11.8-ABS(J56)</f>
        <v>164.66666666666669</v>
      </c>
      <c r="M56" s="26">
        <f>(G56/3.6)^2/(ABS(D56)*9.81)-ABS(J56)/1500</f>
        <v>0.10974650037964118</v>
      </c>
      <c r="N56" s="55"/>
      <c r="O56" s="23"/>
      <c r="P56" s="23"/>
      <c r="Q56" s="23"/>
    </row>
    <row r="57" spans="1:17" x14ac:dyDescent="0.2">
      <c r="A57" s="4">
        <v>56</v>
      </c>
      <c r="B57" s="4" t="s">
        <v>6</v>
      </c>
      <c r="C57" s="4">
        <f>C55</f>
        <v>50</v>
      </c>
      <c r="D57" s="4">
        <f>D56</f>
        <v>1500</v>
      </c>
      <c r="E57" s="4">
        <v>0</v>
      </c>
      <c r="F57" s="15"/>
      <c r="G57" s="8">
        <v>200</v>
      </c>
      <c r="H57" s="4" t="s">
        <v>22</v>
      </c>
      <c r="I57" s="4">
        <f t="shared" si="1"/>
        <v>50</v>
      </c>
      <c r="J57" s="4">
        <f>J56</f>
        <v>150</v>
      </c>
      <c r="K57" s="4">
        <v>0</v>
      </c>
      <c r="L57" s="16"/>
      <c r="M57" s="16"/>
      <c r="N57" s="55"/>
    </row>
    <row r="58" spans="1:17" x14ac:dyDescent="0.2">
      <c r="A58" s="3">
        <v>57</v>
      </c>
      <c r="B58" s="3" t="s">
        <v>5</v>
      </c>
      <c r="C58" s="3">
        <v>50</v>
      </c>
      <c r="D58" s="15"/>
      <c r="E58" s="15"/>
      <c r="F58" s="15"/>
      <c r="G58" s="8">
        <v>200</v>
      </c>
      <c r="H58" s="3" t="s">
        <v>21</v>
      </c>
      <c r="I58" s="3">
        <f t="shared" si="1"/>
        <v>50</v>
      </c>
      <c r="J58" s="15"/>
      <c r="K58" s="15"/>
      <c r="L58" s="16"/>
      <c r="M58" s="16"/>
      <c r="N58" s="54" t="s">
        <v>29</v>
      </c>
    </row>
    <row r="59" spans="1:17" x14ac:dyDescent="0.2">
      <c r="A59" s="3">
        <v>58</v>
      </c>
      <c r="B59" s="3" t="s">
        <v>6</v>
      </c>
      <c r="C59" s="3">
        <v>50</v>
      </c>
      <c r="D59" s="3">
        <v>0</v>
      </c>
      <c r="E59" s="3">
        <f>D60</f>
        <v>2100</v>
      </c>
      <c r="F59" s="15"/>
      <c r="G59" s="8">
        <v>200</v>
      </c>
      <c r="H59" s="3" t="s">
        <v>22</v>
      </c>
      <c r="I59" s="3">
        <f t="shared" si="1"/>
        <v>50</v>
      </c>
      <c r="J59" s="3">
        <v>0</v>
      </c>
      <c r="K59" s="3">
        <f>J60</f>
        <v>150</v>
      </c>
      <c r="L59" s="16"/>
      <c r="M59" s="16"/>
      <c r="N59" s="55"/>
    </row>
    <row r="60" spans="1:17" s="24" customFormat="1" x14ac:dyDescent="0.2">
      <c r="A60" s="19">
        <v>59</v>
      </c>
      <c r="B60" s="19" t="s">
        <v>8</v>
      </c>
      <c r="C60" s="19">
        <v>450</v>
      </c>
      <c r="D60" s="19">
        <v>2100</v>
      </c>
      <c r="E60" s="20"/>
      <c r="F60" s="20" t="s">
        <v>32</v>
      </c>
      <c r="G60" s="27">
        <v>200</v>
      </c>
      <c r="H60" s="19" t="s">
        <v>21</v>
      </c>
      <c r="I60" s="19">
        <f t="shared" si="1"/>
        <v>450</v>
      </c>
      <c r="J60" s="19">
        <v>150</v>
      </c>
      <c r="K60" s="20"/>
      <c r="L60" s="22">
        <f>G60*G60/ABS(D60)*11.8-ABS(J60)</f>
        <v>74.761904761904788</v>
      </c>
      <c r="M60" s="22">
        <f>(G60/3.6)^2/(ABS(D60)*9.81)-ABS(J60)/1500</f>
        <v>4.9818928842600835E-2</v>
      </c>
      <c r="N60" s="55"/>
      <c r="O60" s="23"/>
      <c r="P60" s="23"/>
      <c r="Q60" s="23"/>
    </row>
    <row r="61" spans="1:17" x14ac:dyDescent="0.2">
      <c r="A61" s="3">
        <v>60</v>
      </c>
      <c r="B61" s="3" t="s">
        <v>6</v>
      </c>
      <c r="C61" s="3">
        <f>C59</f>
        <v>50</v>
      </c>
      <c r="D61" s="3">
        <f>D60</f>
        <v>2100</v>
      </c>
      <c r="E61" s="3">
        <v>0</v>
      </c>
      <c r="F61" s="15"/>
      <c r="G61" s="8">
        <v>200</v>
      </c>
      <c r="H61" s="3" t="s">
        <v>22</v>
      </c>
      <c r="I61" s="3">
        <f t="shared" si="1"/>
        <v>50</v>
      </c>
      <c r="J61" s="3">
        <f>J60</f>
        <v>150</v>
      </c>
      <c r="K61" s="3">
        <v>0</v>
      </c>
      <c r="L61" s="16"/>
      <c r="M61" s="16"/>
      <c r="N61" s="55"/>
    </row>
    <row r="62" spans="1:17" x14ac:dyDescent="0.2">
      <c r="A62" s="4">
        <v>61</v>
      </c>
      <c r="B62" s="4" t="s">
        <v>5</v>
      </c>
      <c r="C62" s="4">
        <v>100</v>
      </c>
      <c r="D62" s="15"/>
      <c r="E62" s="15"/>
      <c r="F62" s="15"/>
      <c r="G62" s="8">
        <v>200</v>
      </c>
      <c r="H62" s="4" t="s">
        <v>21</v>
      </c>
      <c r="I62" s="4">
        <f t="shared" si="1"/>
        <v>100</v>
      </c>
      <c r="J62" s="15"/>
      <c r="K62" s="15"/>
      <c r="L62" s="16"/>
      <c r="M62" s="16"/>
      <c r="N62" s="56" t="s">
        <v>27</v>
      </c>
    </row>
    <row r="63" spans="1:17" x14ac:dyDescent="0.2">
      <c r="A63" s="4">
        <v>62</v>
      </c>
      <c r="B63" s="4" t="s">
        <v>6</v>
      </c>
      <c r="C63" s="4">
        <v>50</v>
      </c>
      <c r="D63" s="4">
        <v>0</v>
      </c>
      <c r="E63" s="4">
        <f>D64</f>
        <v>-3300</v>
      </c>
      <c r="F63" s="15"/>
      <c r="G63" s="8">
        <v>200</v>
      </c>
      <c r="H63" s="4" t="s">
        <v>22</v>
      </c>
      <c r="I63" s="4">
        <f t="shared" si="1"/>
        <v>50</v>
      </c>
      <c r="J63" s="4">
        <v>0</v>
      </c>
      <c r="K63" s="4">
        <f>J64</f>
        <v>-100</v>
      </c>
      <c r="L63" s="16"/>
      <c r="M63" s="16"/>
      <c r="N63" s="54"/>
    </row>
    <row r="64" spans="1:17" x14ac:dyDescent="0.2">
      <c r="A64" s="4">
        <v>63</v>
      </c>
      <c r="B64" s="4" t="s">
        <v>8</v>
      </c>
      <c r="C64" s="4">
        <v>150</v>
      </c>
      <c r="D64" s="4">
        <v>-3300</v>
      </c>
      <c r="E64" s="15"/>
      <c r="F64" s="15"/>
      <c r="G64" s="8">
        <v>200</v>
      </c>
      <c r="H64" s="4" t="s">
        <v>21</v>
      </c>
      <c r="I64" s="4">
        <f t="shared" si="1"/>
        <v>150</v>
      </c>
      <c r="J64" s="4">
        <v>-100</v>
      </c>
      <c r="K64" s="15"/>
      <c r="L64" s="18">
        <f>G64*G64/ABS(D64)*11.8-ABS(J64)</f>
        <v>43.030303030303031</v>
      </c>
      <c r="M64" s="18">
        <f>(G64/3.6)^2/(ABS(D64)*9.81)-ABS(J64)/1500</f>
        <v>2.8672651687715683E-2</v>
      </c>
      <c r="N64" s="54"/>
    </row>
    <row r="65" spans="1:14" s="5" customFormat="1" x14ac:dyDescent="0.2">
      <c r="A65" s="4">
        <v>64</v>
      </c>
      <c r="B65" s="4" t="s">
        <v>6</v>
      </c>
      <c r="C65" s="4">
        <f>C63</f>
        <v>50</v>
      </c>
      <c r="D65" s="4">
        <f>D64</f>
        <v>-3300</v>
      </c>
      <c r="E65" s="4">
        <v>0</v>
      </c>
      <c r="F65" s="15"/>
      <c r="G65" s="8">
        <v>200</v>
      </c>
      <c r="H65" s="4" t="s">
        <v>22</v>
      </c>
      <c r="I65" s="4">
        <f t="shared" si="1"/>
        <v>50</v>
      </c>
      <c r="J65" s="4">
        <f>J64</f>
        <v>-100</v>
      </c>
      <c r="K65" s="4">
        <v>0</v>
      </c>
      <c r="L65" s="16"/>
      <c r="M65" s="16"/>
      <c r="N65" s="54"/>
    </row>
    <row r="66" spans="1:14" s="5" customFormat="1" x14ac:dyDescent="0.2">
      <c r="A66" s="3">
        <v>65</v>
      </c>
      <c r="B66" s="3" t="s">
        <v>14</v>
      </c>
      <c r="C66" s="3">
        <v>800</v>
      </c>
      <c r="D66" s="15"/>
      <c r="E66" s="15"/>
      <c r="F66" s="3" t="s">
        <v>15</v>
      </c>
      <c r="G66" s="8">
        <v>200</v>
      </c>
      <c r="H66" s="3" t="s">
        <v>21</v>
      </c>
      <c r="I66" s="3">
        <f t="shared" si="1"/>
        <v>800</v>
      </c>
      <c r="J66" s="3"/>
      <c r="K66" s="3"/>
      <c r="L66" s="16"/>
      <c r="M66" s="16"/>
      <c r="N66" s="54" t="s">
        <v>29</v>
      </c>
    </row>
    <row r="67" spans="1:14" s="5" customFormat="1" x14ac:dyDescent="0.2">
      <c r="A67" s="3">
        <v>66</v>
      </c>
      <c r="B67" s="3" t="s">
        <v>6</v>
      </c>
      <c r="C67" s="3">
        <v>100</v>
      </c>
      <c r="D67" s="3">
        <v>0</v>
      </c>
      <c r="E67" s="3">
        <f>D68</f>
        <v>3500</v>
      </c>
      <c r="F67" s="15"/>
      <c r="G67" s="8">
        <v>200</v>
      </c>
      <c r="H67" s="3" t="s">
        <v>22</v>
      </c>
      <c r="I67" s="3">
        <f t="shared" si="1"/>
        <v>100</v>
      </c>
      <c r="J67" s="3">
        <v>0</v>
      </c>
      <c r="K67" s="3">
        <f>J68</f>
        <v>80</v>
      </c>
      <c r="L67" s="16"/>
      <c r="M67" s="16"/>
      <c r="N67" s="55"/>
    </row>
    <row r="68" spans="1:14" s="5" customFormat="1" x14ac:dyDescent="0.2">
      <c r="A68" s="3">
        <v>67</v>
      </c>
      <c r="B68" s="3" t="s">
        <v>8</v>
      </c>
      <c r="C68" s="3">
        <v>800</v>
      </c>
      <c r="D68" s="3">
        <v>3500</v>
      </c>
      <c r="E68" s="15"/>
      <c r="F68" s="15"/>
      <c r="G68" s="8">
        <v>200</v>
      </c>
      <c r="H68" s="3" t="s">
        <v>21</v>
      </c>
      <c r="I68" s="3">
        <f t="shared" si="1"/>
        <v>800</v>
      </c>
      <c r="J68" s="3">
        <v>80</v>
      </c>
      <c r="K68" s="15"/>
      <c r="L68" s="12">
        <f>G68*G68/ABS(D68)*11.8-ABS(J68)</f>
        <v>54.857142857142861</v>
      </c>
      <c r="M68" s="12">
        <f>(G68/3.6)^2/(ABS(D68)*9.81)-ABS(J68)/1500</f>
        <v>3.6558023972227162E-2</v>
      </c>
      <c r="N68" s="55"/>
    </row>
    <row r="69" spans="1:14" s="5" customFormat="1" x14ac:dyDescent="0.2">
      <c r="A69" s="3">
        <v>68</v>
      </c>
      <c r="B69" s="3" t="s">
        <v>6</v>
      </c>
      <c r="C69" s="3">
        <f>C67</f>
        <v>100</v>
      </c>
      <c r="D69" s="3">
        <f>D68</f>
        <v>3500</v>
      </c>
      <c r="E69" s="3">
        <v>0</v>
      </c>
      <c r="F69" s="15"/>
      <c r="G69" s="8">
        <v>200</v>
      </c>
      <c r="H69" s="3" t="s">
        <v>22</v>
      </c>
      <c r="I69" s="3">
        <f t="shared" si="1"/>
        <v>100</v>
      </c>
      <c r="J69" s="3">
        <f>J68</f>
        <v>80</v>
      </c>
      <c r="K69" s="3">
        <v>0</v>
      </c>
      <c r="L69" s="16"/>
      <c r="M69" s="16"/>
      <c r="N69" s="55"/>
    </row>
    <row r="70" spans="1:14" s="5" customFormat="1" x14ac:dyDescent="0.2">
      <c r="A70" s="4">
        <v>69</v>
      </c>
      <c r="B70" s="4" t="s">
        <v>14</v>
      </c>
      <c r="C70" s="4">
        <v>250</v>
      </c>
      <c r="D70" s="15"/>
      <c r="E70" s="15"/>
      <c r="F70" s="15"/>
      <c r="G70" s="8">
        <v>200</v>
      </c>
      <c r="H70" s="4" t="s">
        <v>21</v>
      </c>
      <c r="I70" s="4">
        <f t="shared" si="1"/>
        <v>250</v>
      </c>
      <c r="J70" s="15"/>
      <c r="K70" s="15"/>
      <c r="L70" s="16"/>
      <c r="M70" s="16"/>
      <c r="N70" s="56" t="s">
        <v>27</v>
      </c>
    </row>
    <row r="71" spans="1:14" s="5" customFormat="1" x14ac:dyDescent="0.2">
      <c r="A71" s="4">
        <v>70</v>
      </c>
      <c r="B71" s="4" t="s">
        <v>6</v>
      </c>
      <c r="C71" s="4">
        <v>80</v>
      </c>
      <c r="D71" s="4">
        <v>0</v>
      </c>
      <c r="E71" s="4">
        <f>D72</f>
        <v>-10500</v>
      </c>
      <c r="F71" s="15"/>
      <c r="G71" s="8">
        <v>200</v>
      </c>
      <c r="H71" s="4" t="s">
        <v>22</v>
      </c>
      <c r="I71" s="4">
        <f t="shared" si="1"/>
        <v>80</v>
      </c>
      <c r="J71" s="4">
        <v>0</v>
      </c>
      <c r="K71" s="4">
        <f>J72</f>
        <v>-60</v>
      </c>
      <c r="L71" s="16"/>
      <c r="M71" s="16"/>
      <c r="N71" s="54"/>
    </row>
    <row r="72" spans="1:14" s="5" customFormat="1" x14ac:dyDescent="0.2">
      <c r="A72" s="4">
        <v>71</v>
      </c>
      <c r="B72" s="4" t="s">
        <v>8</v>
      </c>
      <c r="C72" s="4">
        <v>100</v>
      </c>
      <c r="D72" s="4">
        <v>-10500</v>
      </c>
      <c r="E72" s="15"/>
      <c r="F72" s="15"/>
      <c r="G72" s="8">
        <v>200</v>
      </c>
      <c r="H72" s="4" t="s">
        <v>21</v>
      </c>
      <c r="I72" s="4">
        <f t="shared" si="1"/>
        <v>100</v>
      </c>
      <c r="J72" s="4">
        <v>-60</v>
      </c>
      <c r="K72" s="15"/>
      <c r="L72" s="18">
        <f>G72*G72/ABS(D72)*11.8-ABS(J72)</f>
        <v>-15.047619047619044</v>
      </c>
      <c r="M72" s="18">
        <f>(G72/3.6)^2/(ABS(D72)*9.81)-ABS(J72)/1500</f>
        <v>-1.0036214231479833E-2</v>
      </c>
      <c r="N72" s="54"/>
    </row>
    <row r="73" spans="1:14" s="5" customFormat="1" x14ac:dyDescent="0.2">
      <c r="A73" s="4">
        <v>72</v>
      </c>
      <c r="B73" s="4" t="s">
        <v>6</v>
      </c>
      <c r="C73" s="4">
        <f>C71</f>
        <v>80</v>
      </c>
      <c r="D73" s="4">
        <f>D72</f>
        <v>-10500</v>
      </c>
      <c r="E73" s="4">
        <v>0</v>
      </c>
      <c r="F73" s="15"/>
      <c r="G73" s="8">
        <v>200</v>
      </c>
      <c r="H73" s="4" t="s">
        <v>22</v>
      </c>
      <c r="I73" s="4">
        <f t="shared" si="1"/>
        <v>80</v>
      </c>
      <c r="J73" s="4">
        <f>J72</f>
        <v>-60</v>
      </c>
      <c r="K73" s="4">
        <v>0</v>
      </c>
      <c r="L73" s="16"/>
      <c r="M73" s="16"/>
      <c r="N73" s="54"/>
    </row>
    <row r="74" spans="1:14" s="5" customFormat="1" x14ac:dyDescent="0.2">
      <c r="A74" s="3">
        <v>73</v>
      </c>
      <c r="B74" s="3" t="s">
        <v>14</v>
      </c>
      <c r="C74" s="3">
        <v>2500</v>
      </c>
      <c r="D74" s="15"/>
      <c r="E74" s="15"/>
      <c r="F74" s="15"/>
      <c r="G74" s="8">
        <v>200</v>
      </c>
      <c r="H74" s="3" t="s">
        <v>21</v>
      </c>
      <c r="I74" s="3">
        <f t="shared" ref="I74:I97" si="2">C74</f>
        <v>2500</v>
      </c>
      <c r="J74" s="15"/>
      <c r="K74" s="15"/>
      <c r="L74" s="16"/>
      <c r="M74" s="16"/>
      <c r="N74" s="54" t="s">
        <v>27</v>
      </c>
    </row>
    <row r="75" spans="1:14" s="5" customFormat="1" x14ac:dyDescent="0.2">
      <c r="A75" s="3">
        <v>74</v>
      </c>
      <c r="B75" s="3" t="s">
        <v>6</v>
      </c>
      <c r="C75" s="3">
        <v>150</v>
      </c>
      <c r="D75" s="3">
        <v>0</v>
      </c>
      <c r="E75" s="3">
        <f>D76</f>
        <v>-10000</v>
      </c>
      <c r="F75" s="15"/>
      <c r="G75" s="8">
        <v>200</v>
      </c>
      <c r="H75" s="3" t="s">
        <v>22</v>
      </c>
      <c r="I75" s="3">
        <f t="shared" si="2"/>
        <v>150</v>
      </c>
      <c r="J75" s="3">
        <v>0</v>
      </c>
      <c r="K75" s="3">
        <f>J76</f>
        <v>-70</v>
      </c>
      <c r="L75" s="15"/>
      <c r="M75" s="16"/>
      <c r="N75" s="54"/>
    </row>
    <row r="76" spans="1:14" s="5" customFormat="1" x14ac:dyDescent="0.2">
      <c r="A76" s="3">
        <v>75</v>
      </c>
      <c r="B76" s="3" t="s">
        <v>8</v>
      </c>
      <c r="C76" s="3">
        <v>2000</v>
      </c>
      <c r="D76" s="3">
        <v>-10000</v>
      </c>
      <c r="E76" s="15"/>
      <c r="F76" s="15"/>
      <c r="G76" s="8">
        <v>200</v>
      </c>
      <c r="H76" s="3" t="s">
        <v>21</v>
      </c>
      <c r="I76" s="3">
        <f t="shared" si="2"/>
        <v>2000</v>
      </c>
      <c r="J76" s="3">
        <v>-70</v>
      </c>
      <c r="K76" s="15"/>
      <c r="L76" s="12">
        <f>G76*G76/ABS(D76)*11.8-ABS(J76)</f>
        <v>-22.799999999999997</v>
      </c>
      <c r="M76" s="12">
        <f>(G76/3.6)^2/(ABS(D76)*9.81)-ABS(J76)/1500</f>
        <v>-1.5204691609720496E-2</v>
      </c>
      <c r="N76" s="54"/>
    </row>
    <row r="77" spans="1:14" s="5" customFormat="1" x14ac:dyDescent="0.2">
      <c r="A77" s="3">
        <v>76</v>
      </c>
      <c r="B77" s="3" t="s">
        <v>6</v>
      </c>
      <c r="C77" s="3">
        <v>150</v>
      </c>
      <c r="D77" s="3">
        <f>D76</f>
        <v>-10000</v>
      </c>
      <c r="E77" s="3">
        <v>0</v>
      </c>
      <c r="F77" s="15"/>
      <c r="G77" s="8">
        <v>200</v>
      </c>
      <c r="H77" s="3" t="s">
        <v>22</v>
      </c>
      <c r="I77" s="3">
        <f t="shared" si="2"/>
        <v>150</v>
      </c>
      <c r="J77" s="3">
        <f>J76</f>
        <v>-70</v>
      </c>
      <c r="K77" s="3">
        <v>0</v>
      </c>
      <c r="L77" s="16"/>
      <c r="M77" s="16"/>
      <c r="N77" s="54"/>
    </row>
    <row r="78" spans="1:14" s="5" customFormat="1" x14ac:dyDescent="0.2">
      <c r="A78" s="4">
        <v>77</v>
      </c>
      <c r="B78" s="4" t="s">
        <v>14</v>
      </c>
      <c r="C78" s="4">
        <v>2000</v>
      </c>
      <c r="D78" s="15"/>
      <c r="E78" s="15"/>
      <c r="F78" s="15"/>
      <c r="G78" s="8">
        <v>200</v>
      </c>
      <c r="H78" s="4" t="s">
        <v>21</v>
      </c>
      <c r="I78" s="4">
        <f t="shared" si="2"/>
        <v>2000</v>
      </c>
      <c r="J78" s="15"/>
      <c r="K78" s="15"/>
      <c r="L78" s="16"/>
      <c r="M78" s="16"/>
      <c r="N78" s="56" t="s">
        <v>27</v>
      </c>
    </row>
    <row r="79" spans="1:14" s="5" customFormat="1" x14ac:dyDescent="0.2">
      <c r="A79" s="4">
        <v>78</v>
      </c>
      <c r="B79" s="4" t="s">
        <v>6</v>
      </c>
      <c r="C79" s="4">
        <v>100</v>
      </c>
      <c r="D79" s="4">
        <v>0</v>
      </c>
      <c r="E79" s="4">
        <f>D80</f>
        <v>-14000</v>
      </c>
      <c r="F79" s="15"/>
      <c r="G79" s="8">
        <v>200</v>
      </c>
      <c r="H79" s="4" t="s">
        <v>22</v>
      </c>
      <c r="I79" s="4">
        <f t="shared" si="2"/>
        <v>100</v>
      </c>
      <c r="J79" s="4">
        <v>0</v>
      </c>
      <c r="K79" s="4">
        <f>J80</f>
        <v>-70</v>
      </c>
      <c r="L79" s="16"/>
      <c r="M79" s="16"/>
      <c r="N79" s="54"/>
    </row>
    <row r="80" spans="1:14" s="5" customFormat="1" x14ac:dyDescent="0.2">
      <c r="A80" s="4">
        <v>79</v>
      </c>
      <c r="B80" s="4" t="s">
        <v>8</v>
      </c>
      <c r="C80" s="4">
        <v>900</v>
      </c>
      <c r="D80" s="4">
        <v>-14000</v>
      </c>
      <c r="E80" s="15"/>
      <c r="F80" s="15"/>
      <c r="G80" s="8">
        <v>200</v>
      </c>
      <c r="H80" s="4" t="s">
        <v>21</v>
      </c>
      <c r="I80" s="4">
        <f t="shared" si="2"/>
        <v>900</v>
      </c>
      <c r="J80" s="4">
        <v>-70</v>
      </c>
      <c r="K80" s="15"/>
      <c r="L80" s="18">
        <f>G80*G80/ABS(D80)*11.8-ABS(J80)</f>
        <v>-36.285714285714285</v>
      </c>
      <c r="M80" s="18">
        <f>(G80/3.6)^2/(ABS(D80)*9.81)-ABS(J80)/1500</f>
        <v>-2.4193827340276544E-2</v>
      </c>
      <c r="N80" s="54"/>
    </row>
    <row r="81" spans="1:14" s="5" customFormat="1" x14ac:dyDescent="0.2">
      <c r="A81" s="4">
        <v>80</v>
      </c>
      <c r="B81" s="4" t="s">
        <v>6</v>
      </c>
      <c r="C81" s="4">
        <f>C79</f>
        <v>100</v>
      </c>
      <c r="D81" s="4">
        <f>D80</f>
        <v>-14000</v>
      </c>
      <c r="E81" s="4">
        <v>0</v>
      </c>
      <c r="F81" s="15"/>
      <c r="G81" s="8">
        <v>200</v>
      </c>
      <c r="H81" s="4" t="s">
        <v>22</v>
      </c>
      <c r="I81" s="4">
        <f t="shared" si="2"/>
        <v>100</v>
      </c>
      <c r="J81" s="4">
        <f>J80</f>
        <v>-70</v>
      </c>
      <c r="K81" s="4">
        <v>0</v>
      </c>
      <c r="L81" s="16"/>
      <c r="M81" s="16"/>
      <c r="N81" s="54"/>
    </row>
    <row r="82" spans="1:14" s="5" customFormat="1" x14ac:dyDescent="0.2">
      <c r="A82" s="3">
        <v>81</v>
      </c>
      <c r="B82" s="3" t="s">
        <v>14</v>
      </c>
      <c r="C82" s="3">
        <v>800</v>
      </c>
      <c r="D82" s="15"/>
      <c r="E82" s="15"/>
      <c r="F82" s="15"/>
      <c r="G82" s="8">
        <v>200</v>
      </c>
      <c r="H82" s="3" t="s">
        <v>21</v>
      </c>
      <c r="I82" s="3">
        <f t="shared" si="2"/>
        <v>800</v>
      </c>
      <c r="J82" s="15"/>
      <c r="K82" s="15"/>
      <c r="L82" s="16"/>
      <c r="M82" s="16"/>
      <c r="N82" s="54" t="s">
        <v>27</v>
      </c>
    </row>
    <row r="83" spans="1:14" s="5" customFormat="1" x14ac:dyDescent="0.2">
      <c r="A83" s="3">
        <v>82</v>
      </c>
      <c r="B83" s="3" t="s">
        <v>6</v>
      </c>
      <c r="C83" s="3">
        <v>120</v>
      </c>
      <c r="D83" s="3">
        <v>0</v>
      </c>
      <c r="E83" s="3">
        <f>D84</f>
        <v>-10000</v>
      </c>
      <c r="F83" s="15"/>
      <c r="G83" s="8">
        <v>200</v>
      </c>
      <c r="H83" s="3" t="s">
        <v>22</v>
      </c>
      <c r="I83" s="3">
        <f t="shared" si="2"/>
        <v>120</v>
      </c>
      <c r="J83" s="3">
        <v>0</v>
      </c>
      <c r="K83" s="3">
        <f>J84</f>
        <v>-70</v>
      </c>
      <c r="L83" s="16"/>
      <c r="M83" s="16"/>
      <c r="N83" s="54"/>
    </row>
    <row r="84" spans="1:14" s="5" customFormat="1" x14ac:dyDescent="0.2">
      <c r="A84" s="3">
        <v>83</v>
      </c>
      <c r="B84" s="3" t="s">
        <v>8</v>
      </c>
      <c r="C84" s="3">
        <v>800</v>
      </c>
      <c r="D84" s="3">
        <v>-10000</v>
      </c>
      <c r="E84" s="15"/>
      <c r="F84" s="15"/>
      <c r="G84" s="8">
        <v>200</v>
      </c>
      <c r="H84" s="3" t="s">
        <v>21</v>
      </c>
      <c r="I84" s="3">
        <f t="shared" si="2"/>
        <v>800</v>
      </c>
      <c r="J84" s="3">
        <v>-70</v>
      </c>
      <c r="K84" s="15"/>
      <c r="L84" s="12">
        <f>G84*G84/ABS(D84)*11.8-ABS(J84)</f>
        <v>-22.799999999999997</v>
      </c>
      <c r="M84" s="12">
        <f>(G84/3.6)^2/(ABS(D84)*9.81)-ABS(J84)/1500</f>
        <v>-1.5204691609720496E-2</v>
      </c>
      <c r="N84" s="54"/>
    </row>
    <row r="85" spans="1:14" s="5" customFormat="1" x14ac:dyDescent="0.2">
      <c r="A85" s="3">
        <v>84</v>
      </c>
      <c r="B85" s="3" t="s">
        <v>6</v>
      </c>
      <c r="C85" s="3">
        <f>C83</f>
        <v>120</v>
      </c>
      <c r="D85" s="3">
        <f>D84</f>
        <v>-10000</v>
      </c>
      <c r="E85" s="3">
        <v>0</v>
      </c>
      <c r="F85" s="15"/>
      <c r="G85" s="8">
        <v>200</v>
      </c>
      <c r="H85" s="3" t="s">
        <v>22</v>
      </c>
      <c r="I85" s="3">
        <f t="shared" si="2"/>
        <v>120</v>
      </c>
      <c r="J85" s="3">
        <f>J84</f>
        <v>-70</v>
      </c>
      <c r="K85" s="3">
        <v>0</v>
      </c>
      <c r="L85" s="16"/>
      <c r="M85" s="16"/>
      <c r="N85" s="54"/>
    </row>
    <row r="86" spans="1:14" s="5" customFormat="1" x14ac:dyDescent="0.2">
      <c r="A86" s="4">
        <v>85</v>
      </c>
      <c r="B86" s="4" t="s">
        <v>14</v>
      </c>
      <c r="C86" s="4">
        <v>1000</v>
      </c>
      <c r="D86" s="15"/>
      <c r="E86" s="15"/>
      <c r="F86" s="15"/>
      <c r="G86" s="8">
        <v>200</v>
      </c>
      <c r="H86" s="4" t="s">
        <v>21</v>
      </c>
      <c r="I86" s="4">
        <f t="shared" si="2"/>
        <v>1000</v>
      </c>
      <c r="J86" s="15"/>
      <c r="K86" s="15"/>
      <c r="L86" s="16"/>
      <c r="M86" s="16"/>
      <c r="N86" s="55" t="s">
        <v>29</v>
      </c>
    </row>
    <row r="87" spans="1:14" s="5" customFormat="1" x14ac:dyDescent="0.2">
      <c r="A87" s="4">
        <v>86</v>
      </c>
      <c r="B87" s="4" t="s">
        <v>6</v>
      </c>
      <c r="C87" s="4">
        <v>80</v>
      </c>
      <c r="D87" s="4">
        <v>0</v>
      </c>
      <c r="E87" s="4">
        <f>D88</f>
        <v>2800</v>
      </c>
      <c r="F87" s="15"/>
      <c r="G87" s="8">
        <v>200</v>
      </c>
      <c r="H87" s="4" t="s">
        <v>22</v>
      </c>
      <c r="I87" s="4">
        <f t="shared" si="2"/>
        <v>80</v>
      </c>
      <c r="J87" s="4">
        <v>0</v>
      </c>
      <c r="K87" s="4">
        <f>J88</f>
        <v>110</v>
      </c>
      <c r="L87" s="16"/>
      <c r="M87" s="16"/>
      <c r="N87" s="55"/>
    </row>
    <row r="88" spans="1:14" s="5" customFormat="1" x14ac:dyDescent="0.2">
      <c r="A88" s="4">
        <v>87</v>
      </c>
      <c r="B88" s="4" t="s">
        <v>8</v>
      </c>
      <c r="C88" s="4">
        <v>1200</v>
      </c>
      <c r="D88" s="4">
        <v>2800</v>
      </c>
      <c r="E88" s="15"/>
      <c r="F88" s="15"/>
      <c r="G88" s="8">
        <v>200</v>
      </c>
      <c r="H88" s="4" t="s">
        <v>21</v>
      </c>
      <c r="I88" s="4">
        <f t="shared" si="2"/>
        <v>1200</v>
      </c>
      <c r="J88" s="4">
        <v>110</v>
      </c>
      <c r="K88" s="15"/>
      <c r="L88" s="18">
        <f>G88*G88/ABS(D88)*11.8-ABS(J88)</f>
        <v>58.571428571428584</v>
      </c>
      <c r="M88" s="18">
        <f>(G88/3.6)^2/(ABS(D88)*9.81)-ABS(J88)/1500</f>
        <v>3.9030863298617297E-2</v>
      </c>
      <c r="N88" s="55"/>
    </row>
    <row r="89" spans="1:14" s="5" customFormat="1" x14ac:dyDescent="0.2">
      <c r="A89" s="4">
        <v>88</v>
      </c>
      <c r="B89" s="4" t="s">
        <v>6</v>
      </c>
      <c r="C89" s="4">
        <f>C87</f>
        <v>80</v>
      </c>
      <c r="D89" s="4">
        <f>D88</f>
        <v>2800</v>
      </c>
      <c r="E89" s="4">
        <v>0</v>
      </c>
      <c r="F89" s="15"/>
      <c r="G89" s="8">
        <v>200</v>
      </c>
      <c r="H89" s="4" t="s">
        <v>22</v>
      </c>
      <c r="I89" s="4">
        <f t="shared" si="2"/>
        <v>80</v>
      </c>
      <c r="J89" s="4">
        <f>J88</f>
        <v>110</v>
      </c>
      <c r="K89" s="4">
        <v>0</v>
      </c>
      <c r="L89" s="16"/>
      <c r="M89" s="16"/>
      <c r="N89" s="55"/>
    </row>
    <row r="90" spans="1:14" s="5" customFormat="1" x14ac:dyDescent="0.2">
      <c r="A90" s="3">
        <v>89</v>
      </c>
      <c r="B90" s="3" t="s">
        <v>14</v>
      </c>
      <c r="C90" s="3">
        <v>50</v>
      </c>
      <c r="D90" s="15"/>
      <c r="E90" s="15"/>
      <c r="F90" s="15"/>
      <c r="G90" s="8">
        <v>200</v>
      </c>
      <c r="H90" s="3" t="s">
        <v>21</v>
      </c>
      <c r="I90" s="3">
        <f t="shared" si="2"/>
        <v>50</v>
      </c>
      <c r="J90" s="15"/>
      <c r="K90" s="15"/>
      <c r="L90" s="16"/>
      <c r="M90" s="16"/>
      <c r="N90" s="54" t="s">
        <v>29</v>
      </c>
    </row>
    <row r="91" spans="1:14" s="5" customFormat="1" x14ac:dyDescent="0.2">
      <c r="A91" s="3">
        <v>90</v>
      </c>
      <c r="B91" s="3" t="s">
        <v>6</v>
      </c>
      <c r="C91" s="3">
        <v>80</v>
      </c>
      <c r="D91" s="3">
        <v>0</v>
      </c>
      <c r="E91" s="3">
        <f>D92</f>
        <v>3000</v>
      </c>
      <c r="F91" s="15"/>
      <c r="G91" s="8">
        <v>200</v>
      </c>
      <c r="H91" s="3" t="s">
        <v>22</v>
      </c>
      <c r="I91" s="3">
        <f t="shared" si="2"/>
        <v>80</v>
      </c>
      <c r="J91" s="3">
        <v>0</v>
      </c>
      <c r="K91" s="3">
        <f>J92</f>
        <v>100</v>
      </c>
      <c r="L91" s="16"/>
      <c r="M91" s="16"/>
      <c r="N91" s="55"/>
    </row>
    <row r="92" spans="1:14" s="5" customFormat="1" x14ac:dyDescent="0.2">
      <c r="A92" s="3">
        <v>91</v>
      </c>
      <c r="B92" s="3" t="s">
        <v>8</v>
      </c>
      <c r="C92" s="3">
        <v>400</v>
      </c>
      <c r="D92" s="3">
        <v>3000</v>
      </c>
      <c r="E92" s="15"/>
      <c r="F92" s="15"/>
      <c r="G92" s="8">
        <v>200</v>
      </c>
      <c r="H92" s="3" t="s">
        <v>21</v>
      </c>
      <c r="I92" s="3">
        <f t="shared" si="2"/>
        <v>400</v>
      </c>
      <c r="J92" s="3">
        <v>100</v>
      </c>
      <c r="K92" s="15"/>
      <c r="L92" s="12">
        <f>G92*G92/ABS(D92)*11.8-ABS(J92)</f>
        <v>57.333333333333343</v>
      </c>
      <c r="M92" s="12">
        <f>(G92/3.6)^2/(ABS(D92)*9.81)-ABS(J92)/1500</f>
        <v>3.8206583523153925E-2</v>
      </c>
      <c r="N92" s="55"/>
    </row>
    <row r="93" spans="1:14" s="5" customFormat="1" x14ac:dyDescent="0.2">
      <c r="A93" s="3">
        <v>92</v>
      </c>
      <c r="B93" s="3" t="s">
        <v>6</v>
      </c>
      <c r="C93" s="3">
        <f>C91</f>
        <v>80</v>
      </c>
      <c r="D93" s="3">
        <f>D92</f>
        <v>3000</v>
      </c>
      <c r="E93" s="3">
        <v>0</v>
      </c>
      <c r="F93" s="15"/>
      <c r="G93" s="8">
        <v>200</v>
      </c>
      <c r="H93" s="3" t="s">
        <v>22</v>
      </c>
      <c r="I93" s="3">
        <f t="shared" si="2"/>
        <v>80</v>
      </c>
      <c r="J93" s="3">
        <f>J92</f>
        <v>100</v>
      </c>
      <c r="K93" s="3">
        <v>0</v>
      </c>
      <c r="L93" s="16"/>
      <c r="M93" s="16"/>
      <c r="N93" s="55"/>
    </row>
    <row r="94" spans="1:14" s="5" customFormat="1" x14ac:dyDescent="0.2">
      <c r="A94" s="4">
        <v>93</v>
      </c>
      <c r="B94" s="4" t="s">
        <v>14</v>
      </c>
      <c r="C94" s="4">
        <v>2000</v>
      </c>
      <c r="D94" s="15"/>
      <c r="E94" s="15"/>
      <c r="F94" s="4" t="s">
        <v>16</v>
      </c>
      <c r="G94" s="8">
        <v>200</v>
      </c>
      <c r="H94" s="4" t="s">
        <v>21</v>
      </c>
      <c r="I94" s="4">
        <f t="shared" si="2"/>
        <v>2000</v>
      </c>
      <c r="J94" s="15"/>
      <c r="K94" s="15"/>
      <c r="L94" s="16"/>
      <c r="M94" s="16"/>
      <c r="N94" s="56" t="s">
        <v>29</v>
      </c>
    </row>
    <row r="95" spans="1:14" s="5" customFormat="1" x14ac:dyDescent="0.2">
      <c r="A95" s="4">
        <v>94</v>
      </c>
      <c r="B95" s="4" t="s">
        <v>6</v>
      </c>
      <c r="C95" s="4">
        <v>50</v>
      </c>
      <c r="D95" s="4">
        <v>0</v>
      </c>
      <c r="E95" s="4">
        <f>D96</f>
        <v>50000</v>
      </c>
      <c r="F95" s="55" t="s">
        <v>17</v>
      </c>
      <c r="G95" s="8">
        <v>200</v>
      </c>
      <c r="H95" s="4" t="s">
        <v>22</v>
      </c>
      <c r="I95" s="4">
        <f t="shared" si="2"/>
        <v>50</v>
      </c>
      <c r="J95" s="4">
        <v>0</v>
      </c>
      <c r="K95" s="4">
        <f>J96</f>
        <v>0</v>
      </c>
      <c r="L95" s="16"/>
      <c r="M95" s="16"/>
      <c r="N95" s="55"/>
    </row>
    <row r="96" spans="1:14" s="5" customFormat="1" x14ac:dyDescent="0.2">
      <c r="A96" s="4">
        <v>95</v>
      </c>
      <c r="B96" s="4" t="s">
        <v>8</v>
      </c>
      <c r="C96" s="4">
        <v>50</v>
      </c>
      <c r="D96" s="4">
        <v>50000</v>
      </c>
      <c r="E96" s="15"/>
      <c r="F96" s="55"/>
      <c r="G96" s="8">
        <v>200</v>
      </c>
      <c r="H96" s="4" t="s">
        <v>21</v>
      </c>
      <c r="I96" s="4">
        <f t="shared" si="2"/>
        <v>50</v>
      </c>
      <c r="J96" s="4">
        <v>0</v>
      </c>
      <c r="K96" s="15"/>
      <c r="L96" s="18">
        <f>G96*G96/ABS(D96)*11.8-ABS(J96)</f>
        <v>9.4400000000000013</v>
      </c>
      <c r="M96" s="18">
        <f>(G96/3.6)^2/(ABS(D96)*9.81)-ABS(J96)/1500</f>
        <v>6.2923950113892351E-3</v>
      </c>
      <c r="N96" s="55"/>
    </row>
    <row r="97" spans="1:14" s="5" customFormat="1" x14ac:dyDescent="0.2">
      <c r="A97" s="4">
        <v>96</v>
      </c>
      <c r="B97" s="4" t="s">
        <v>6</v>
      </c>
      <c r="C97" s="4">
        <f>C95</f>
        <v>50</v>
      </c>
      <c r="D97" s="4">
        <f>D96</f>
        <v>50000</v>
      </c>
      <c r="E97" s="4">
        <v>0</v>
      </c>
      <c r="F97" s="55"/>
      <c r="G97" s="8">
        <v>200</v>
      </c>
      <c r="H97" s="4" t="s">
        <v>22</v>
      </c>
      <c r="I97" s="4">
        <f t="shared" si="2"/>
        <v>50</v>
      </c>
      <c r="J97" s="4">
        <f>J96</f>
        <v>0</v>
      </c>
      <c r="K97" s="4">
        <v>0</v>
      </c>
      <c r="L97" s="16"/>
      <c r="M97" s="16"/>
      <c r="N97" s="55"/>
    </row>
  </sheetData>
  <mergeCells count="25">
    <mergeCell ref="F95:F97"/>
    <mergeCell ref="N74:N77"/>
    <mergeCell ref="N78:N81"/>
    <mergeCell ref="N82:N85"/>
    <mergeCell ref="N86:N89"/>
    <mergeCell ref="N90:N93"/>
    <mergeCell ref="N94:N97"/>
    <mergeCell ref="N70:N73"/>
    <mergeCell ref="N26:N29"/>
    <mergeCell ref="N30:N33"/>
    <mergeCell ref="N34:N37"/>
    <mergeCell ref="N38:N41"/>
    <mergeCell ref="N42:N45"/>
    <mergeCell ref="N46:N49"/>
    <mergeCell ref="N50:N53"/>
    <mergeCell ref="N54:N57"/>
    <mergeCell ref="N58:N61"/>
    <mergeCell ref="N62:N65"/>
    <mergeCell ref="N66:N69"/>
    <mergeCell ref="N22:N25"/>
    <mergeCell ref="N2:N5"/>
    <mergeCell ref="N6:N9"/>
    <mergeCell ref="N10:N13"/>
    <mergeCell ref="N14:N17"/>
    <mergeCell ref="N18:N21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u b l / W h T W g t G l A A A A 9 g A A A B I A H A B D b 2 5 m a W c v U G F j a 2 F n Z S 5 4 b W w g o h g A K K A U A A A A A A A A A A A A A A A A A A A A A A A A A A A A h Y 8 x D o I w G I W v Q r r T F s T E k J 8 y s I o x M T G u T a n Q A M X Q Y o l X c / B I X k G M o m 6 O 7 3 v f 8 N 7 9 e o N 0 b B v v L H u j O p 2 g A F P k S S 2 6 Q u k y Q Y M 9 + i u U M t h y U f N S e p O s T T y a I k G V t a e Y E O c c d g v c 9 S U J K Q 3 I I V / v R C V b j j 6 y + i / 7 S h v L t Z C I w f 4 1 h o U 4 i C i O 6 B J T I D O E X O m v E E 5 7 n + 0 P h G x o 7 N B L d q n 8 b A N k j k D e H 9 g D U E s D B B Q A A g A I A L m 5 f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u X 9 a + 9 P U s W k B A A A e A g A A E w A c A E Z v c m 1 1 b G F z L 1 N l Y 3 R p b 2 4 x L m 0 g o h g A K K A U A A A A A A A A A A A A A A A A A A A A A A A A A A A A n Z D L S g M x F I b 3 h X m H M G 5 a i A V b E F R m I f W K o L V T v L V S 0 p l j G 8 w k k m Q q p X Q h C F 2 I W N C F K E p x 5 V Y Q R M X H 6 V T f w h T r l a 7 M J j l / z v n y / 1 H g a S o 4 c j / 2 s S k r Z s V U l U j w 0 Y j 9 + n L 7 d n D a v W p H n d Z b q x V 1 H k p r V O q Q s B y h b J / U S x u b W 5 S 7 2 c x S K S c 0 0 e C P p s Z 8 q N j I Q Q y 0 F U N m R U 9 t U 2 Z U L T k j v D A A r u N z l E E y I 7 g 2 h Y r b s 5 P F H C g g 0 q t + t q h i b s V N r V N d 7 d O L 8 4 t u K S + J t 1 v 8 t 6 e k p 2 p 2 A h d m g N G A a p C O j W 2 M M o K F A V d O G q N Z 7 g m f 8 o o z k R 7 H a D U U G l x d Z + B 8 H 5 P L g s N 2 A g + S n b S 7 x 6 3 e x W H f y 8 2 5 S Z k n Z d O U l S I w E w t A f J A q b j 4 A o 8 J A n G b M 9 Q g j U j l a h j 9 Y l / f R 2 a N h 9 e 6 e u 9 d H X y y T m q s d I Y M P o / n 6 H h j i 7 4 d x o 2 F v m C z a X C I e B m W Q T Y w a 9 u Y Q b e u P 1 k x Y M c q H e p h 6 B 1 B L A Q I t A B Q A A g A I A L m 5 f 1 o U 1 o L R p Q A A A P Y A A A A S A A A A A A A A A A A A A A A A A A A A A A B D b 2 5 m a W c v U G F j a 2 F n Z S 5 4 b W x Q S w E C L Q A U A A I A C A C 5 u X 9 a D 8 r p q 6 Q A A A D p A A A A E w A A A A A A A A A A A A A A A A D x A A A A W 0 N v b n R l b n R f V H l w Z X N d L n h t b F B L A Q I t A B Q A A g A I A L m 5 f 1 r 7 0 9 S x a Q E A A B 4 C A A A T A A A A A A A A A A A A A A A A A O I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M A A A A A A A A Q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Q l Q T g l R T k l O D E l O T M l R T U l O U Q l O T A l R T Y l Q T A l O D c l R T k l O D c l O D c l R T Y l Q T A l Q j d f V m l y d H V h b F J h a W x 3 Y X l f W F l a a W 5 T U E N L X 1 J v d G F 0 Z W Q t M j F k Z W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z I 4 O G Y x Y i 0 y M W M y L T Q y Y T E t O D d h Y S 0 z M T E z Y z k x Y T U 0 Y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L 2 o 6 Y G T 5 Z 2 Q 5 q C H 6 Y e H 5 q C 3 X 1 Z p c n R 1 Y W x S Y W l s d 2 F 5 X 1 h Z W m l u U 1 B D S 1 9 S b 3 R h d G V k X z I x Z G V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z M V Q x N T o x M z o 1 M C 4 2 M D A 5 N j k z W i I g L z 4 8 R W 5 0 c n k g V H l w Z T 0 i R m l s b E N v b H V t b l R 5 c G V z I i B W Y W x 1 Z T 0 i c 0 J R V U Y i I C 8 + P E V u d H J 5 I F R 5 c G U 9 I k Z p b G x D b 2 x 1 b W 5 O Y W 1 l c y I g V m F s d W U 9 I n N b J n F 1 b 3 Q 7 W C Z x d W 9 0 O y w m c X V v d D t Z J n F 1 b 3 Q 7 L C Z x d W 9 0 O 1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v a j p g Z P l n Z D m o I f p h 4 f m o L d f V m l y d H V h b F J h a W x 3 Y X l f W F l a a W 5 T U E N L X 1 J v d G F 0 Z W Q t M j F k Z W c v Q X V 0 b 1 J l b W 9 2 Z W R D b 2 x 1 b W 5 z M S 5 7 W C w w f S Z x d W 9 0 O y w m c X V v d D t T Z W N 0 a W 9 u M S / o v a j p g Z P l n Z D m o I f p h 4 f m o L d f V m l y d H V h b F J h a W x 3 Y X l f W F l a a W 5 T U E N L X 1 J v d G F 0 Z W Q t M j F k Z W c v Q X V 0 b 1 J l b W 9 2 Z W R D b 2 x 1 b W 5 z M S 5 7 W S w x f S Z x d W 9 0 O y w m c X V v d D t T Z W N 0 a W 9 u M S / o v a j p g Z P l n Z D m o I f p h 4 f m o L d f V m l y d H V h b F J h a W x 3 Y X l f W F l a a W 5 T U E N L X 1 J v d G F 0 Z W Q t M j F k Z W c v Q X V 0 b 1 J l b W 9 2 Z W R D b 2 x 1 b W 5 z M S 5 7 W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o v a j p g Z P l n Z D m o I f p h 4 f m o L d f V m l y d H V h b F J h a W x 3 Y X l f W F l a a W 5 T U E N L X 1 J v d G F 0 Z W Q t M j F k Z W c v Q X V 0 b 1 J l b W 9 2 Z W R D b 2 x 1 b W 5 z M S 5 7 W C w w f S Z x d W 9 0 O y w m c X V v d D t T Z W N 0 a W 9 u M S / o v a j p g Z P l n Z D m o I f p h 4 f m o L d f V m l y d H V h b F J h a W x 3 Y X l f W F l a a W 5 T U E N L X 1 J v d G F 0 Z W Q t M j F k Z W c v Q X V 0 b 1 J l b W 9 2 Z W R D b 2 x 1 b W 5 z M S 5 7 W S w x f S Z x d W 9 0 O y w m c X V v d D t T Z W N 0 a W 9 u M S / o v a j p g Z P l n Z D m o I f p h 4 f m o L d f V m l y d H V h b F J h a W x 3 Y X l f W F l a a W 5 T U E N L X 1 J v d G F 0 Z W Q t M j F k Z W c v Q X V 0 b 1 J l b W 9 2 Z W R D b 2 x 1 b W 5 z M S 5 7 W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J E J U E 4 J U U 5 J T g x J T k z J U U 1 J T l E J T k w J U U 2 J U E w J T g 3 J U U 5 J T g 3 J T g 3 J U U 2 J U E w J U I 3 X 1 Z p c n R 1 Y W x S Y W l s d 2 F 5 X 1 h Z W m l u U 1 B D S 1 9 S b 3 R h d G V k L T I x Z G V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R C V B O C V F O S U 4 M S U 5 M y V F N S U 5 R C U 5 M C V F N i V B M C U 4 N y V F O S U 4 N y U 4 N y V F N i V B M C V C N 1 9 W a X J 0 d W F s U m F p b H d h e V 9 Y W V p p b l N Q Q 0 t f U m 9 0 Y X R l Z C 0 y M W R l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Q l Q T g l R T k l O D E l O T M l R T U l O U Q l O T A l R T Y l Q T A l O D c l R T k l O D c l O D c l R T Y l Q T A l Q j d f V m l y d H V h b F J h a W x 3 Y X l f W F l a a W 5 T U E N L X 1 J v d G F 0 Z W Q t M j F k Z W c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z z v m E H 3 s d M n a R + C 9 J N + a M A A A A A A g A A A A A A E G Y A A A A B A A A g A A A A h g c U R 8 5 c B 7 l v 9 Q j J 6 L / i c i f y f 7 k b z 1 8 h y u 1 l w N s L U U U A A A A A D o A A A A A C A A A g A A A A e l k R T o 8 Y h C i T O y e y E e E h S M S T p 8 n X f l N M J Q v 7 5 d d R u 8 t Q A A A A V Q V 3 s 0 W B E Q 4 T c b j o G S v P G a t m c Z b G M o b 6 2 v X v E h Q J E N n X Z 7 4 o B q E s r W C y o m n M 4 p Z B s X I q O T L s J g Y i c / y + 0 e c 6 B E l 0 5 T A I T 8 p l + B Q J 2 H f m r t t A A A A A m y Z I M l l N d x 9 i z Y 6 K W 3 5 V v K w 3 w 8 z P 2 X S N 4 n a 1 G 4 8 l G U f V x W I m 8 r Z z / g y 4 N b 5 Y a 8 K a U e p j h 3 T H p Z Y i I 5 B E m 3 J 2 d A = = < / D a t a M a s h u p > 
</file>

<file path=customXml/itemProps1.xml><?xml version="1.0" encoding="utf-8"?>
<ds:datastoreItem xmlns:ds="http://schemas.openxmlformats.org/officeDocument/2006/customXml" ds:itemID="{83A3CEE5-7907-4392-81CA-185C23B138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自定义线路</vt:lpstr>
      <vt:lpstr>轨道坐标采样_VirtualRailway_XYZinSPCK</vt:lpstr>
      <vt:lpstr>备份_全长模拟曲线</vt:lpstr>
      <vt:lpstr>原人工拟合曲线-欠超高过大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Yooo Kitty</dc:creator>
  <cp:lastModifiedBy>Yooo Kitty</cp:lastModifiedBy>
  <dcterms:created xsi:type="dcterms:W3CDTF">2025-03-28T11:39:09Z</dcterms:created>
  <dcterms:modified xsi:type="dcterms:W3CDTF">2025-03-31T16:17:12Z</dcterms:modified>
</cp:coreProperties>
</file>