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51ECAA7F-79FF-4AD9-A2B4-FE66D146DE9E}" xr6:coauthVersionLast="47" xr6:coauthVersionMax="47" xr10:uidLastSave="{00000000-0000-0000-0000-000000000000}"/>
  <bookViews>
    <workbookView xWindow="-120" yWindow="-120" windowWidth="57840" windowHeight="32040" xr2:uid="{755BE186-2FEE-4D60-85AE-26A93F5970A5}"/>
  </bookViews>
  <sheets>
    <sheet name="自定义线路" sheetId="1" r:id="rId1"/>
    <sheet name="备份_全长模拟曲线" sheetId="3" r:id="rId2"/>
    <sheet name="原人工拟合曲线-欠超高过大" sheetId="2" r:id="rId3"/>
  </sheets>
  <definedNames>
    <definedName name="_xlnm._FilterDatabase" localSheetId="2" hidden="1">'原人工拟合曲线-欠超高过大'!$A$1:$N$97</definedName>
    <definedName name="_xlnm._FilterDatabase" localSheetId="0" hidden="1">自定义线路!$A$1:$N$85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5" i="1" l="1"/>
  <c r="I85" i="1"/>
  <c r="D85" i="1"/>
  <c r="C85" i="1"/>
  <c r="P84" i="1"/>
  <c r="M84" i="1"/>
  <c r="L84" i="1"/>
  <c r="I84" i="1"/>
  <c r="P83" i="1"/>
  <c r="K83" i="1"/>
  <c r="I83" i="1"/>
  <c r="E83" i="1"/>
  <c r="I82" i="1"/>
  <c r="D81" i="1"/>
  <c r="C81" i="1"/>
  <c r="I81" i="1" s="1"/>
  <c r="M80" i="1"/>
  <c r="L80" i="1"/>
  <c r="I80" i="1"/>
  <c r="K79" i="1"/>
  <c r="I79" i="1"/>
  <c r="E79" i="1"/>
  <c r="I78" i="1"/>
  <c r="I77" i="1"/>
  <c r="D77" i="1"/>
  <c r="C77" i="1"/>
  <c r="M76" i="1"/>
  <c r="L76" i="1"/>
  <c r="I76" i="1"/>
  <c r="K75" i="1"/>
  <c r="I75" i="1"/>
  <c r="E75" i="1"/>
  <c r="I74" i="1"/>
  <c r="D73" i="1"/>
  <c r="C73" i="1"/>
  <c r="I73" i="1" s="1"/>
  <c r="M72" i="1"/>
  <c r="L72" i="1"/>
  <c r="I72" i="1"/>
  <c r="K71" i="1"/>
  <c r="I71" i="1"/>
  <c r="E71" i="1"/>
  <c r="I70" i="1"/>
  <c r="I69" i="1"/>
  <c r="D69" i="1"/>
  <c r="C69" i="1"/>
  <c r="M68" i="1"/>
  <c r="L68" i="1"/>
  <c r="I68" i="1"/>
  <c r="K67" i="1"/>
  <c r="I67" i="1"/>
  <c r="E67" i="1"/>
  <c r="I66" i="1"/>
  <c r="I65" i="1"/>
  <c r="D65" i="1"/>
  <c r="M64" i="1"/>
  <c r="L64" i="1"/>
  <c r="I64" i="1"/>
  <c r="K63" i="1"/>
  <c r="I63" i="1"/>
  <c r="E63" i="1"/>
  <c r="I62" i="1"/>
  <c r="I61" i="1"/>
  <c r="D61" i="1"/>
  <c r="C61" i="1"/>
  <c r="M60" i="1"/>
  <c r="L60" i="1"/>
  <c r="I60" i="1"/>
  <c r="K59" i="1"/>
  <c r="I59" i="1"/>
  <c r="E59" i="1"/>
  <c r="I58" i="1"/>
  <c r="I57" i="1"/>
  <c r="D57" i="1"/>
  <c r="C57" i="1"/>
  <c r="M56" i="1"/>
  <c r="L56" i="1"/>
  <c r="I56" i="1"/>
  <c r="K55" i="1"/>
  <c r="I55" i="1"/>
  <c r="E55" i="1"/>
  <c r="I54" i="1"/>
  <c r="I53" i="1"/>
  <c r="D53" i="1"/>
  <c r="C53" i="1"/>
  <c r="M52" i="1"/>
  <c r="L52" i="1"/>
  <c r="I52" i="1"/>
  <c r="K51" i="1"/>
  <c r="I51" i="1"/>
  <c r="E51" i="1"/>
  <c r="I50" i="1"/>
  <c r="I49" i="1"/>
  <c r="D49" i="1"/>
  <c r="C49" i="1"/>
  <c r="M48" i="1"/>
  <c r="L48" i="1"/>
  <c r="I48" i="1"/>
  <c r="K47" i="1"/>
  <c r="I47" i="1"/>
  <c r="E47" i="1"/>
  <c r="I46" i="1"/>
  <c r="I45" i="1"/>
  <c r="D45" i="1"/>
  <c r="C45" i="1"/>
  <c r="M44" i="1"/>
  <c r="L44" i="1"/>
  <c r="I44" i="1"/>
  <c r="K43" i="1"/>
  <c r="I43" i="1"/>
  <c r="E43" i="1"/>
  <c r="I42" i="1"/>
  <c r="I41" i="1"/>
  <c r="D41" i="1"/>
  <c r="C41" i="1"/>
  <c r="M40" i="1"/>
  <c r="L40" i="1"/>
  <c r="I40" i="1"/>
  <c r="K39" i="1"/>
  <c r="I39" i="1"/>
  <c r="E39" i="1"/>
  <c r="I38" i="1"/>
  <c r="I37" i="1"/>
  <c r="D37" i="1"/>
  <c r="C37" i="1"/>
  <c r="P36" i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M36" i="1"/>
  <c r="L36" i="1"/>
  <c r="I36" i="1"/>
  <c r="P35" i="1"/>
  <c r="K35" i="1"/>
  <c r="I35" i="1"/>
  <c r="E35" i="1"/>
  <c r="I34" i="1"/>
  <c r="I33" i="1"/>
  <c r="D33" i="1"/>
  <c r="M32" i="1"/>
  <c r="L32" i="1"/>
  <c r="I32" i="1"/>
  <c r="K31" i="1"/>
  <c r="I31" i="1"/>
  <c r="E31" i="1"/>
  <c r="I30" i="1"/>
  <c r="D29" i="1"/>
  <c r="C29" i="1"/>
  <c r="I29" i="1" s="1"/>
  <c r="M28" i="1"/>
  <c r="L28" i="1"/>
  <c r="I28" i="1"/>
  <c r="K27" i="1"/>
  <c r="I27" i="1"/>
  <c r="E27" i="1"/>
  <c r="I26" i="1"/>
  <c r="D25" i="1"/>
  <c r="C25" i="1"/>
  <c r="I25" i="1" s="1"/>
  <c r="M24" i="1"/>
  <c r="L24" i="1"/>
  <c r="I24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K23" i="1"/>
  <c r="I23" i="1"/>
  <c r="E23" i="1"/>
  <c r="I22" i="1"/>
  <c r="I21" i="1"/>
  <c r="D21" i="1"/>
  <c r="M20" i="1"/>
  <c r="L20" i="1"/>
  <c r="I20" i="1"/>
  <c r="K19" i="1"/>
  <c r="I19" i="1"/>
  <c r="E19" i="1"/>
  <c r="T18" i="1"/>
  <c r="I18" i="1"/>
  <c r="T17" i="1"/>
  <c r="D17" i="1"/>
  <c r="C17" i="1"/>
  <c r="I17" i="1" s="1"/>
  <c r="U16" i="1"/>
  <c r="M16" i="1"/>
  <c r="L16" i="1"/>
  <c r="I16" i="1"/>
  <c r="K15" i="1"/>
  <c r="I15" i="1"/>
  <c r="E15" i="1"/>
  <c r="I14" i="1"/>
  <c r="D13" i="1"/>
  <c r="C13" i="1"/>
  <c r="I13" i="1" s="1"/>
  <c r="T12" i="1"/>
  <c r="M12" i="1"/>
  <c r="L12" i="1"/>
  <c r="I12" i="1"/>
  <c r="T11" i="1"/>
  <c r="U10" i="1" s="1"/>
  <c r="K11" i="1"/>
  <c r="E11" i="1"/>
  <c r="C11" i="1"/>
  <c r="I11" i="1" s="1"/>
  <c r="I10" i="1"/>
  <c r="D9" i="1"/>
  <c r="M8" i="1"/>
  <c r="L8" i="1"/>
  <c r="I8" i="1"/>
  <c r="K7" i="1"/>
  <c r="E7" i="1"/>
  <c r="C7" i="1"/>
  <c r="I7" i="1" s="1"/>
  <c r="I6" i="1"/>
  <c r="T5" i="1"/>
  <c r="U4" i="1" s="1"/>
  <c r="I5" i="1"/>
  <c r="D5" i="1"/>
  <c r="C5" i="1"/>
  <c r="M4" i="1"/>
  <c r="L4" i="1"/>
  <c r="I4" i="1"/>
  <c r="K3" i="1"/>
  <c r="E3" i="1"/>
  <c r="C3" i="1"/>
  <c r="O3" i="1" s="1"/>
  <c r="O4" i="1" s="1"/>
  <c r="O5" i="1" s="1"/>
  <c r="O6" i="1" s="1"/>
  <c r="O7" i="1" s="1"/>
  <c r="O8" i="1" s="1"/>
  <c r="P2" i="1"/>
  <c r="P3" i="1" s="1"/>
  <c r="P4" i="1" s="1"/>
  <c r="P5" i="1" s="1"/>
  <c r="P6" i="1" s="1"/>
  <c r="P7" i="1" s="1"/>
  <c r="P8" i="1" s="1"/>
  <c r="I2" i="1"/>
  <c r="I85" i="3"/>
  <c r="D85" i="3"/>
  <c r="C85" i="3"/>
  <c r="M84" i="3"/>
  <c r="L84" i="3"/>
  <c r="I84" i="3"/>
  <c r="P83" i="3"/>
  <c r="P84" i="3" s="1"/>
  <c r="P85" i="3" s="1"/>
  <c r="K83" i="3"/>
  <c r="I83" i="3"/>
  <c r="E83" i="3"/>
  <c r="I82" i="3"/>
  <c r="I81" i="3"/>
  <c r="D81" i="3"/>
  <c r="C81" i="3"/>
  <c r="M80" i="3"/>
  <c r="L80" i="3"/>
  <c r="I80" i="3"/>
  <c r="K79" i="3"/>
  <c r="I79" i="3"/>
  <c r="E79" i="3"/>
  <c r="I78" i="3"/>
  <c r="I77" i="3"/>
  <c r="D77" i="3"/>
  <c r="C77" i="3"/>
  <c r="M76" i="3"/>
  <c r="L76" i="3"/>
  <c r="I76" i="3"/>
  <c r="K75" i="3"/>
  <c r="I75" i="3"/>
  <c r="E75" i="3"/>
  <c r="I74" i="3"/>
  <c r="I73" i="3"/>
  <c r="D73" i="3"/>
  <c r="C73" i="3"/>
  <c r="M72" i="3"/>
  <c r="L72" i="3"/>
  <c r="I72" i="3"/>
  <c r="K71" i="3"/>
  <c r="I71" i="3"/>
  <c r="E71" i="3"/>
  <c r="I70" i="3"/>
  <c r="I69" i="3"/>
  <c r="D69" i="3"/>
  <c r="C69" i="3"/>
  <c r="M68" i="3"/>
  <c r="L68" i="3"/>
  <c r="I68" i="3"/>
  <c r="K67" i="3"/>
  <c r="I67" i="3"/>
  <c r="E67" i="3"/>
  <c r="I66" i="3"/>
  <c r="I65" i="3"/>
  <c r="D65" i="3"/>
  <c r="M64" i="3"/>
  <c r="L64" i="3"/>
  <c r="I64" i="3"/>
  <c r="K63" i="3"/>
  <c r="I63" i="3"/>
  <c r="E63" i="3"/>
  <c r="I62" i="3"/>
  <c r="D61" i="3"/>
  <c r="C61" i="3"/>
  <c r="I61" i="3" s="1"/>
  <c r="M60" i="3"/>
  <c r="L60" i="3"/>
  <c r="I60" i="3"/>
  <c r="K59" i="3"/>
  <c r="I59" i="3"/>
  <c r="E59" i="3"/>
  <c r="I58" i="3"/>
  <c r="D57" i="3"/>
  <c r="C57" i="3"/>
  <c r="I57" i="3" s="1"/>
  <c r="M56" i="3"/>
  <c r="L56" i="3"/>
  <c r="I56" i="3"/>
  <c r="K55" i="3"/>
  <c r="I55" i="3"/>
  <c r="E55" i="3"/>
  <c r="I54" i="3"/>
  <c r="D53" i="3"/>
  <c r="C53" i="3"/>
  <c r="I53" i="3" s="1"/>
  <c r="M52" i="3"/>
  <c r="L52" i="3"/>
  <c r="I52" i="3"/>
  <c r="K51" i="3"/>
  <c r="I51" i="3"/>
  <c r="E51" i="3"/>
  <c r="I50" i="3"/>
  <c r="D49" i="3"/>
  <c r="C49" i="3"/>
  <c r="I49" i="3" s="1"/>
  <c r="M48" i="3"/>
  <c r="L48" i="3"/>
  <c r="I48" i="3"/>
  <c r="K47" i="3"/>
  <c r="I47" i="3"/>
  <c r="E47" i="3"/>
  <c r="I46" i="3"/>
  <c r="D45" i="3"/>
  <c r="C45" i="3"/>
  <c r="I45" i="3" s="1"/>
  <c r="M44" i="3"/>
  <c r="L44" i="3"/>
  <c r="I44" i="3"/>
  <c r="K43" i="3"/>
  <c r="I43" i="3"/>
  <c r="E43" i="3"/>
  <c r="I42" i="3"/>
  <c r="D41" i="3"/>
  <c r="C41" i="3"/>
  <c r="I41" i="3" s="1"/>
  <c r="M40" i="3"/>
  <c r="L40" i="3"/>
  <c r="I40" i="3"/>
  <c r="K39" i="3"/>
  <c r="I39" i="3"/>
  <c r="E39" i="3"/>
  <c r="I38" i="3"/>
  <c r="D37" i="3"/>
  <c r="C37" i="3"/>
  <c r="I37" i="3" s="1"/>
  <c r="M36" i="3"/>
  <c r="L36" i="3"/>
  <c r="I36" i="3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K35" i="3"/>
  <c r="I35" i="3"/>
  <c r="E35" i="3"/>
  <c r="I34" i="3"/>
  <c r="I33" i="3"/>
  <c r="D33" i="3"/>
  <c r="M32" i="3"/>
  <c r="L32" i="3"/>
  <c r="I32" i="3"/>
  <c r="K31" i="3"/>
  <c r="I31" i="3"/>
  <c r="E31" i="3"/>
  <c r="I30" i="3"/>
  <c r="I29" i="3"/>
  <c r="D29" i="3"/>
  <c r="C29" i="3"/>
  <c r="M28" i="3"/>
  <c r="L28" i="3"/>
  <c r="I28" i="3"/>
  <c r="K27" i="3"/>
  <c r="I27" i="3"/>
  <c r="E27" i="3"/>
  <c r="I26" i="3"/>
  <c r="D25" i="3"/>
  <c r="C25" i="3"/>
  <c r="I25" i="3" s="1"/>
  <c r="M24" i="3"/>
  <c r="L24" i="3"/>
  <c r="I24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K23" i="3"/>
  <c r="I23" i="3"/>
  <c r="E23" i="3"/>
  <c r="I22" i="3"/>
  <c r="I21" i="3"/>
  <c r="D21" i="3"/>
  <c r="M20" i="3"/>
  <c r="L20" i="3"/>
  <c r="I20" i="3"/>
  <c r="K19" i="3"/>
  <c r="I19" i="3"/>
  <c r="E19" i="3"/>
  <c r="T18" i="3"/>
  <c r="I18" i="3"/>
  <c r="T17" i="3"/>
  <c r="D17" i="3"/>
  <c r="C17" i="3"/>
  <c r="I17" i="3" s="1"/>
  <c r="U16" i="3"/>
  <c r="M16" i="3"/>
  <c r="L16" i="3"/>
  <c r="I16" i="3"/>
  <c r="K15" i="3"/>
  <c r="I15" i="3"/>
  <c r="E15" i="3"/>
  <c r="I14" i="3"/>
  <c r="I13" i="3"/>
  <c r="D13" i="3"/>
  <c r="C13" i="3"/>
  <c r="T12" i="3"/>
  <c r="M12" i="3"/>
  <c r="L12" i="3"/>
  <c r="I12" i="3"/>
  <c r="T11" i="3"/>
  <c r="K11" i="3"/>
  <c r="I11" i="3"/>
  <c r="E11" i="3"/>
  <c r="C11" i="3"/>
  <c r="U10" i="3"/>
  <c r="I10" i="3"/>
  <c r="D9" i="3"/>
  <c r="M8" i="3"/>
  <c r="L8" i="3"/>
  <c r="I8" i="3"/>
  <c r="K7" i="3"/>
  <c r="E7" i="3"/>
  <c r="C7" i="3"/>
  <c r="C9" i="3" s="1"/>
  <c r="I9" i="3" s="1"/>
  <c r="T6" i="3"/>
  <c r="I6" i="3"/>
  <c r="T5" i="3"/>
  <c r="D5" i="3"/>
  <c r="U4" i="3"/>
  <c r="M4" i="3"/>
  <c r="L4" i="3"/>
  <c r="I4" i="3"/>
  <c r="K3" i="3"/>
  <c r="E3" i="3"/>
  <c r="C3" i="3"/>
  <c r="I3" i="3" s="1"/>
  <c r="P2" i="3"/>
  <c r="P3" i="3" s="1"/>
  <c r="P4" i="3" s="1"/>
  <c r="I2" i="3"/>
  <c r="J97" i="2"/>
  <c r="I97" i="2"/>
  <c r="D97" i="2"/>
  <c r="C97" i="2"/>
  <c r="M96" i="2"/>
  <c r="L96" i="2"/>
  <c r="I96" i="2"/>
  <c r="K95" i="2"/>
  <c r="I95" i="2"/>
  <c r="E95" i="2"/>
  <c r="I94" i="2"/>
  <c r="J93" i="2"/>
  <c r="I93" i="2"/>
  <c r="D93" i="2"/>
  <c r="C93" i="2"/>
  <c r="M92" i="2"/>
  <c r="L92" i="2"/>
  <c r="I92" i="2"/>
  <c r="K91" i="2"/>
  <c r="I91" i="2"/>
  <c r="E91" i="2"/>
  <c r="I90" i="2"/>
  <c r="J89" i="2"/>
  <c r="D89" i="2"/>
  <c r="C89" i="2"/>
  <c r="I89" i="2" s="1"/>
  <c r="M88" i="2"/>
  <c r="L88" i="2"/>
  <c r="I88" i="2"/>
  <c r="K87" i="2"/>
  <c r="I87" i="2"/>
  <c r="E87" i="2"/>
  <c r="I86" i="2"/>
  <c r="J85" i="2"/>
  <c r="I85" i="2"/>
  <c r="D85" i="2"/>
  <c r="C85" i="2"/>
  <c r="M84" i="2"/>
  <c r="L84" i="2"/>
  <c r="I84" i="2"/>
  <c r="K83" i="2"/>
  <c r="I83" i="2"/>
  <c r="E83" i="2"/>
  <c r="I82" i="2"/>
  <c r="J81" i="2"/>
  <c r="D81" i="2"/>
  <c r="C81" i="2"/>
  <c r="I81" i="2" s="1"/>
  <c r="M80" i="2"/>
  <c r="L80" i="2"/>
  <c r="I80" i="2"/>
  <c r="K79" i="2"/>
  <c r="I79" i="2"/>
  <c r="E79" i="2"/>
  <c r="I78" i="2"/>
  <c r="J77" i="2"/>
  <c r="I77" i="2"/>
  <c r="D77" i="2"/>
  <c r="M76" i="2"/>
  <c r="L76" i="2"/>
  <c r="I76" i="2"/>
  <c r="K75" i="2"/>
  <c r="I75" i="2"/>
  <c r="E75" i="2"/>
  <c r="I74" i="2"/>
  <c r="J73" i="2"/>
  <c r="D73" i="2"/>
  <c r="C73" i="2"/>
  <c r="I73" i="2" s="1"/>
  <c r="M72" i="2"/>
  <c r="L72" i="2"/>
  <c r="I72" i="2"/>
  <c r="K71" i="2"/>
  <c r="I71" i="2"/>
  <c r="E71" i="2"/>
  <c r="I70" i="2"/>
  <c r="J69" i="2"/>
  <c r="D69" i="2"/>
  <c r="C69" i="2"/>
  <c r="I69" i="2" s="1"/>
  <c r="M68" i="2"/>
  <c r="L68" i="2"/>
  <c r="I68" i="2"/>
  <c r="K67" i="2"/>
  <c r="I67" i="2"/>
  <c r="E67" i="2"/>
  <c r="I66" i="2"/>
  <c r="J65" i="2"/>
  <c r="D65" i="2"/>
  <c r="C65" i="2"/>
  <c r="I65" i="2" s="1"/>
  <c r="M64" i="2"/>
  <c r="L64" i="2"/>
  <c r="I64" i="2"/>
  <c r="K63" i="2"/>
  <c r="I63" i="2"/>
  <c r="E63" i="2"/>
  <c r="I62" i="2"/>
  <c r="J61" i="2"/>
  <c r="D61" i="2"/>
  <c r="C61" i="2"/>
  <c r="I61" i="2" s="1"/>
  <c r="M60" i="2"/>
  <c r="L60" i="2"/>
  <c r="I60" i="2"/>
  <c r="K59" i="2"/>
  <c r="I59" i="2"/>
  <c r="E59" i="2"/>
  <c r="I58" i="2"/>
  <c r="J57" i="2"/>
  <c r="I57" i="2"/>
  <c r="D57" i="2"/>
  <c r="C57" i="2"/>
  <c r="M56" i="2"/>
  <c r="L56" i="2"/>
  <c r="I56" i="2"/>
  <c r="K55" i="2"/>
  <c r="I55" i="2"/>
  <c r="E55" i="2"/>
  <c r="I54" i="2"/>
  <c r="J53" i="2"/>
  <c r="I53" i="2"/>
  <c r="D53" i="2"/>
  <c r="C53" i="2"/>
  <c r="M52" i="2"/>
  <c r="L52" i="2"/>
  <c r="I52" i="2"/>
  <c r="K51" i="2"/>
  <c r="I51" i="2"/>
  <c r="E51" i="2"/>
  <c r="I50" i="2"/>
  <c r="J49" i="2"/>
  <c r="D49" i="2"/>
  <c r="C49" i="2"/>
  <c r="I49" i="2" s="1"/>
  <c r="M48" i="2"/>
  <c r="L48" i="2"/>
  <c r="I48" i="2"/>
  <c r="K47" i="2"/>
  <c r="I47" i="2"/>
  <c r="E47" i="2"/>
  <c r="I46" i="2"/>
  <c r="J45" i="2"/>
  <c r="I45" i="2"/>
  <c r="D45" i="2"/>
  <c r="C45" i="2"/>
  <c r="M44" i="2"/>
  <c r="L44" i="2"/>
  <c r="I44" i="2"/>
  <c r="K43" i="2"/>
  <c r="I43" i="2"/>
  <c r="E43" i="2"/>
  <c r="I42" i="2"/>
  <c r="J41" i="2"/>
  <c r="D41" i="2"/>
  <c r="C41" i="2"/>
  <c r="I41" i="2" s="1"/>
  <c r="M40" i="2"/>
  <c r="L40" i="2"/>
  <c r="I40" i="2"/>
  <c r="K39" i="2"/>
  <c r="I39" i="2"/>
  <c r="E39" i="2"/>
  <c r="I38" i="2"/>
  <c r="J37" i="2"/>
  <c r="D37" i="2"/>
  <c r="C37" i="2"/>
  <c r="I37" i="2" s="1"/>
  <c r="M36" i="2"/>
  <c r="L36" i="2"/>
  <c r="I36" i="2"/>
  <c r="K35" i="2"/>
  <c r="I35" i="2"/>
  <c r="E35" i="2"/>
  <c r="I34" i="2"/>
  <c r="J33" i="2"/>
  <c r="I33" i="2"/>
  <c r="D33" i="2"/>
  <c r="M32" i="2"/>
  <c r="L32" i="2"/>
  <c r="I32" i="2"/>
  <c r="K31" i="2"/>
  <c r="I31" i="2"/>
  <c r="E31" i="2"/>
  <c r="I30" i="2"/>
  <c r="J29" i="2"/>
  <c r="D29" i="2"/>
  <c r="C29" i="2"/>
  <c r="I29" i="2" s="1"/>
  <c r="M28" i="2"/>
  <c r="L28" i="2"/>
  <c r="I28" i="2"/>
  <c r="K27" i="2"/>
  <c r="I27" i="2"/>
  <c r="E27" i="2"/>
  <c r="I26" i="2"/>
  <c r="J25" i="2"/>
  <c r="D25" i="2"/>
  <c r="C25" i="2"/>
  <c r="I25" i="2" s="1"/>
  <c r="M24" i="2"/>
  <c r="L24" i="2"/>
  <c r="I24" i="2"/>
  <c r="K23" i="2"/>
  <c r="I23" i="2"/>
  <c r="E23" i="2"/>
  <c r="I22" i="2"/>
  <c r="J21" i="2"/>
  <c r="I21" i="2"/>
  <c r="D21" i="2"/>
  <c r="M20" i="2"/>
  <c r="L20" i="2"/>
  <c r="I20" i="2"/>
  <c r="K19" i="2"/>
  <c r="I19" i="2"/>
  <c r="E19" i="2"/>
  <c r="I18" i="2"/>
  <c r="J17" i="2"/>
  <c r="I17" i="2"/>
  <c r="D17" i="2"/>
  <c r="C17" i="2"/>
  <c r="M16" i="2"/>
  <c r="L16" i="2"/>
  <c r="I16" i="2"/>
  <c r="K15" i="2"/>
  <c r="I15" i="2"/>
  <c r="E15" i="2"/>
  <c r="I14" i="2"/>
  <c r="J13" i="2"/>
  <c r="D13" i="2"/>
  <c r="M12" i="2"/>
  <c r="L12" i="2"/>
  <c r="I12" i="2"/>
  <c r="K11" i="2"/>
  <c r="E11" i="2"/>
  <c r="C11" i="2"/>
  <c r="C13" i="2" s="1"/>
  <c r="I13" i="2" s="1"/>
  <c r="I10" i="2"/>
  <c r="J9" i="2"/>
  <c r="D9" i="2"/>
  <c r="M8" i="2"/>
  <c r="L8" i="2"/>
  <c r="I8" i="2"/>
  <c r="K7" i="2"/>
  <c r="E7" i="2"/>
  <c r="C7" i="2"/>
  <c r="I7" i="2" s="1"/>
  <c r="I6" i="2"/>
  <c r="J5" i="2"/>
  <c r="D5" i="2"/>
  <c r="M4" i="2"/>
  <c r="L4" i="2"/>
  <c r="I4" i="2"/>
  <c r="K3" i="2"/>
  <c r="E3" i="2"/>
  <c r="C3" i="2"/>
  <c r="C5" i="2" s="1"/>
  <c r="I5" i="2" s="1"/>
  <c r="I2" i="2"/>
  <c r="C9" i="1" l="1"/>
  <c r="I9" i="1" s="1"/>
  <c r="I3" i="1"/>
  <c r="T6" i="1"/>
  <c r="I7" i="3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C5" i="3"/>
  <c r="I5" i="3" s="1"/>
  <c r="I11" i="2"/>
  <c r="C9" i="2"/>
  <c r="I9" i="2" s="1"/>
  <c r="I3" i="2"/>
  <c r="O9" i="1" l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</calcChain>
</file>

<file path=xl/sharedStrings.xml><?xml version="1.0" encoding="utf-8"?>
<sst xmlns="http://schemas.openxmlformats.org/spreadsheetml/2006/main" count="765" uniqueCount="59">
  <si>
    <t>线路分段</t>
    <phoneticPr fontId="2" type="noConversion"/>
  </si>
  <si>
    <t>Par1</t>
    <phoneticPr fontId="2" type="noConversion"/>
  </si>
  <si>
    <t>Par2</t>
    <phoneticPr fontId="2" type="noConversion"/>
  </si>
  <si>
    <t>Par3</t>
    <phoneticPr fontId="2" type="noConversion"/>
  </si>
  <si>
    <t>备注</t>
    <phoneticPr fontId="2" type="noConversion"/>
  </si>
  <si>
    <t>STR</t>
  </si>
  <si>
    <t>BLO</t>
  </si>
  <si>
    <t>缓和曲线取值一半</t>
    <phoneticPr fontId="2" type="noConversion"/>
  </si>
  <si>
    <t>CIR</t>
  </si>
  <si>
    <t>17号线 给定数据</t>
    <phoneticPr fontId="2" type="noConversion"/>
  </si>
  <si>
    <t>虹桥地铁站 站前直线</t>
    <phoneticPr fontId="2" type="noConversion"/>
  </si>
  <si>
    <t>虚拟接驳线，变相区</t>
    <phoneticPr fontId="2" type="noConversion"/>
  </si>
  <si>
    <t>中春路 站前直线</t>
    <phoneticPr fontId="2" type="noConversion"/>
  </si>
  <si>
    <t>道岔变道至沪苏湖高铁</t>
    <phoneticPr fontId="2" type="noConversion"/>
  </si>
  <si>
    <t>STR</t>
    <phoneticPr fontId="2" type="noConversion"/>
  </si>
  <si>
    <t>春申站 站前直线</t>
    <phoneticPr fontId="2" type="noConversion"/>
  </si>
  <si>
    <t>松江站 站前直线</t>
    <phoneticPr fontId="2" type="noConversion"/>
  </si>
  <si>
    <t>SPCK中不使用该段曲线</t>
    <phoneticPr fontId="2" type="noConversion"/>
  </si>
  <si>
    <t>H_Par1</t>
    <phoneticPr fontId="2" type="noConversion"/>
  </si>
  <si>
    <t>H_Par2</t>
    <phoneticPr fontId="2" type="noConversion"/>
  </si>
  <si>
    <t>H_Par3</t>
    <phoneticPr fontId="2" type="noConversion"/>
  </si>
  <si>
    <t>CST</t>
    <phoneticPr fontId="2" type="noConversion"/>
  </si>
  <si>
    <t>BLO</t>
    <phoneticPr fontId="2" type="noConversion"/>
  </si>
  <si>
    <t>平面线路类型</t>
    <phoneticPr fontId="2" type="noConversion"/>
  </si>
  <si>
    <t>超高线路类型</t>
    <phoneticPr fontId="2" type="noConversion"/>
  </si>
  <si>
    <t>运行速度kmph</t>
    <phoneticPr fontId="2" type="noConversion"/>
  </si>
  <si>
    <t>已越过虹桥2号航站楼</t>
    <phoneticPr fontId="2" type="noConversion"/>
  </si>
  <si>
    <t>L</t>
    <phoneticPr fontId="2" type="noConversion"/>
  </si>
  <si>
    <t>曲线方向</t>
    <phoneticPr fontId="2" type="noConversion"/>
  </si>
  <si>
    <t>R</t>
    <phoneticPr fontId="2" type="noConversion"/>
  </si>
  <si>
    <t>欠超高mm</t>
    <phoneticPr fontId="2" type="noConversion"/>
  </si>
  <si>
    <t>未平衡加速度g</t>
    <phoneticPr fontId="2" type="noConversion"/>
  </si>
  <si>
    <t>最小曲线半径2000米</t>
    <phoneticPr fontId="2" type="noConversion"/>
  </si>
  <si>
    <t>困难条件半径最小1300m</t>
    <phoneticPr fontId="2" type="noConversion"/>
  </si>
  <si>
    <t>里程计数m</t>
    <phoneticPr fontId="2" type="noConversion"/>
  </si>
  <si>
    <t>虹桥火车站地下约40m</t>
    <phoneticPr fontId="2" type="noConversion"/>
  </si>
  <si>
    <t>高架桥面高度约15米</t>
    <phoneticPr fontId="2" type="noConversion"/>
  </si>
  <si>
    <t>联络线最大坡度宜用40‰</t>
    <phoneticPr fontId="2" type="noConversion"/>
  </si>
  <si>
    <t>准备竖曲线上高架 ↗</t>
    <phoneticPr fontId="2" type="noConversion"/>
  </si>
  <si>
    <t>竖曲线到达地面 ↗</t>
    <phoneticPr fontId="2" type="noConversion"/>
  </si>
  <si>
    <t>超高起始点</t>
    <phoneticPr fontId="2" type="noConversion"/>
  </si>
  <si>
    <t>PL2</t>
    <phoneticPr fontId="2" type="noConversion"/>
  </si>
  <si>
    <t>CSL</t>
    <phoneticPr fontId="2" type="noConversion"/>
  </si>
  <si>
    <t>竖曲线分段</t>
    <phoneticPr fontId="2" type="noConversion"/>
  </si>
  <si>
    <t>竖曲线类型</t>
    <phoneticPr fontId="2" type="noConversion"/>
  </si>
  <si>
    <t>1-20 段</t>
  </si>
  <si>
    <t>21 段开始上坡</t>
  </si>
  <si>
    <t>21 段收尾</t>
  </si>
  <si>
    <t>22-32 段</t>
  </si>
  <si>
    <t>33 段开始上坡</t>
  </si>
  <si>
    <t>33 段收尾</t>
  </si>
  <si>
    <t>34-80 段</t>
  </si>
  <si>
    <t>81 段开始下坡</t>
  </si>
  <si>
    <t>81 段收尾</t>
  </si>
  <si>
    <t>82-84 段</t>
  </si>
  <si>
    <t>Z_Par1</t>
    <phoneticPr fontId="2" type="noConversion"/>
  </si>
  <si>
    <t>Z_Par2</t>
    <phoneticPr fontId="2" type="noConversion"/>
  </si>
  <si>
    <t>Z_Par3</t>
    <phoneticPr fontId="2" type="noConversion"/>
  </si>
  <si>
    <t>超高段备注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</si>
</sst>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.00_ "/>
  </numFmts>
  <fonts count="8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178" fontId="1" fillId="11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78" fontId="1" fillId="12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56CB-F0F5-4EF9-8834-D5D350C95BD2}">
  <dimension ref="A1:V199"/>
  <sheetViews>
    <sheetView tabSelected="1" zoomScale="160" zoomScaleNormal="160" workbookViewId="0">
      <selection activeCell="X25" sqref="X25"/>
    </sheetView>
  </sheetViews>
  <sheetFormatPr defaultRowHeight="14.25" x14ac:dyDescent="0.2"/>
  <cols>
    <col min="1" max="1" width="10.25" style="1" customWidth="1"/>
    <col min="2" max="2" width="11.5" style="1" customWidth="1"/>
    <col min="3" max="3" width="10.25" style="1" customWidth="1"/>
    <col min="4" max="5" width="8.625" style="1" customWidth="1"/>
    <col min="6" max="6" width="22.125" style="1" customWidth="1"/>
    <col min="7" max="7" width="13.5" style="5" customWidth="1"/>
    <col min="8" max="8" width="12.125" style="5" customWidth="1"/>
    <col min="9" max="9" width="8.625" style="5" customWidth="1"/>
    <col min="10" max="10" width="11.375" style="14" customWidth="1"/>
    <col min="11" max="11" width="9.875" style="14" customWidth="1"/>
    <col min="12" max="12" width="10.25" style="35" customWidth="1"/>
    <col min="13" max="13" width="15.375" style="35" customWidth="1"/>
    <col min="14" max="14" width="10.125" style="5" customWidth="1"/>
    <col min="15" max="15" width="18.625" style="5" customWidth="1"/>
    <col min="16" max="16" width="15.25" style="5" customWidth="1"/>
    <col min="17" max="17" width="9.25" style="5" customWidth="1"/>
    <col min="19" max="19" width="9.5" bestFit="1" customWidth="1"/>
    <col min="20" max="20" width="9.125" style="43" bestFit="1" customWidth="1"/>
    <col min="21" max="21" width="9.125" bestFit="1" customWidth="1"/>
    <col min="22" max="22" width="18.5" customWidth="1"/>
  </cols>
  <sheetData>
    <row r="1" spans="1:22" ht="4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40</v>
      </c>
      <c r="Q1" s="11" t="s">
        <v>43</v>
      </c>
      <c r="R1" s="11" t="s">
        <v>44</v>
      </c>
      <c r="S1" s="11" t="s">
        <v>55</v>
      </c>
      <c r="T1" s="11" t="s">
        <v>56</v>
      </c>
      <c r="U1" s="11" t="s">
        <v>57</v>
      </c>
      <c r="V1" s="11" t="s">
        <v>58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65" si="0">C2</f>
        <v>300</v>
      </c>
      <c r="J2" s="12">
        <v>0</v>
      </c>
      <c r="K2" s="37"/>
      <c r="L2" s="29"/>
      <c r="M2" s="29"/>
      <c r="N2" s="49" t="s">
        <v>27</v>
      </c>
      <c r="O2" s="9">
        <v>300</v>
      </c>
      <c r="P2" s="6">
        <f>C2</f>
        <v>300</v>
      </c>
      <c r="Q2" s="46">
        <v>1</v>
      </c>
      <c r="R2" s="41" t="s">
        <v>42</v>
      </c>
      <c r="S2" s="54">
        <v>4086.364</v>
      </c>
      <c r="T2" s="45">
        <v>0</v>
      </c>
      <c r="U2" s="45"/>
      <c r="V2" s="41" t="s">
        <v>45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49"/>
      <c r="O3" s="9">
        <f>O2+C3</f>
        <v>327.5</v>
      </c>
      <c r="P3" s="6">
        <f>P2+C3</f>
        <v>327.5</v>
      </c>
      <c r="Q3" s="51">
        <v>2</v>
      </c>
      <c r="R3" s="52" t="s">
        <v>42</v>
      </c>
      <c r="S3" s="52">
        <v>5</v>
      </c>
      <c r="T3" s="53">
        <v>0</v>
      </c>
      <c r="U3" s="53"/>
      <c r="V3" s="52" t="s">
        <v>46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8"/>
      <c r="L4" s="18">
        <f>G4*G4/ABS(D4)*11.8-ABS(J4)</f>
        <v>50.292666666666669</v>
      </c>
      <c r="M4" s="18">
        <f>(G4/3.6)^2/(ABS(D4)*9.81)-ABS(J4)/1500</f>
        <v>3.3523440060742586E-2</v>
      </c>
      <c r="N4" s="49"/>
      <c r="O4" s="9">
        <f>O3+C4</f>
        <v>466.39300000000003</v>
      </c>
      <c r="P4" s="6">
        <f>P3+C4</f>
        <v>466.39300000000003</v>
      </c>
      <c r="Q4" s="51">
        <v>3</v>
      </c>
      <c r="R4" s="52" t="s">
        <v>41</v>
      </c>
      <c r="S4" s="52">
        <v>20</v>
      </c>
      <c r="T4" s="53">
        <v>0</v>
      </c>
      <c r="U4" s="53">
        <f>T5</f>
        <v>0.05</v>
      </c>
      <c r="V4" s="52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1"/>
      <c r="M5" s="31"/>
      <c r="N5" s="49"/>
      <c r="O5" s="9">
        <f t="shared" ref="O5:O68" si="1">O4+C5</f>
        <v>493.89300000000003</v>
      </c>
      <c r="P5" s="6">
        <f t="shared" ref="P5:P21" si="2">P4+C5</f>
        <v>493.89300000000003</v>
      </c>
      <c r="Q5" s="51">
        <v>4</v>
      </c>
      <c r="R5" s="52" t="s">
        <v>42</v>
      </c>
      <c r="S5" s="52">
        <v>150</v>
      </c>
      <c r="T5" s="53">
        <f>50/1000</f>
        <v>0.05</v>
      </c>
      <c r="U5" s="53"/>
      <c r="V5" s="52"/>
    </row>
    <row r="6" spans="1:22" x14ac:dyDescent="0.2">
      <c r="A6" s="4">
        <v>5</v>
      </c>
      <c r="B6" s="4" t="s">
        <v>5</v>
      </c>
      <c r="C6" s="25">
        <v>250</v>
      </c>
      <c r="D6" s="15"/>
      <c r="E6" s="15"/>
      <c r="F6" s="15"/>
      <c r="G6" s="9">
        <v>80</v>
      </c>
      <c r="H6" s="4" t="s">
        <v>21</v>
      </c>
      <c r="I6" s="25">
        <f t="shared" si="0"/>
        <v>250</v>
      </c>
      <c r="J6" s="39">
        <v>0</v>
      </c>
      <c r="K6" s="38"/>
      <c r="L6" s="31"/>
      <c r="M6" s="31"/>
      <c r="N6" s="50" t="s">
        <v>29</v>
      </c>
      <c r="O6" s="9">
        <f t="shared" si="1"/>
        <v>743.89300000000003</v>
      </c>
      <c r="P6" s="6">
        <f t="shared" si="2"/>
        <v>743.89300000000003</v>
      </c>
      <c r="Q6" s="51">
        <v>5</v>
      </c>
      <c r="R6" s="52" t="s">
        <v>41</v>
      </c>
      <c r="S6" s="52">
        <v>20</v>
      </c>
      <c r="T6" s="53">
        <f>T5</f>
        <v>0.05</v>
      </c>
      <c r="U6" s="53">
        <v>0</v>
      </c>
      <c r="V6" s="52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9">
        <v>0</v>
      </c>
      <c r="K7" s="39">
        <f>J8</f>
        <v>0.12</v>
      </c>
      <c r="L7" s="31"/>
      <c r="M7" s="31"/>
      <c r="N7" s="50"/>
      <c r="O7" s="9">
        <f t="shared" si="1"/>
        <v>786.39300000000003</v>
      </c>
      <c r="P7" s="6">
        <f t="shared" si="2"/>
        <v>786.39300000000003</v>
      </c>
      <c r="Q7" s="51">
        <v>6</v>
      </c>
      <c r="R7" s="52" t="s">
        <v>42</v>
      </c>
      <c r="S7" s="52">
        <v>5</v>
      </c>
      <c r="T7" s="53">
        <v>0</v>
      </c>
      <c r="U7" s="53"/>
      <c r="V7" s="52" t="s">
        <v>47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25">
        <f t="shared" si="0"/>
        <v>565.17399999999998</v>
      </c>
      <c r="J8" s="39">
        <v>0.12</v>
      </c>
      <c r="K8" s="38"/>
      <c r="L8" s="33">
        <f>G8*G8/ABS(D8)*11.8-ABS(J8)</f>
        <v>116.06461538461539</v>
      </c>
      <c r="M8" s="33">
        <f>(G8/3.6)^2/(ABS(D8)*9.81)-ABS(J8)/1500</f>
        <v>7.7364861678636737E-2</v>
      </c>
      <c r="N8" s="50"/>
      <c r="O8" s="9">
        <f t="shared" si="1"/>
        <v>1351.567</v>
      </c>
      <c r="P8" s="6">
        <f t="shared" si="2"/>
        <v>1351.567</v>
      </c>
      <c r="Q8" s="46">
        <v>7</v>
      </c>
      <c r="R8" s="41" t="s">
        <v>42</v>
      </c>
      <c r="S8" s="54">
        <v>2380</v>
      </c>
      <c r="T8" s="45">
        <v>0</v>
      </c>
      <c r="U8" s="45"/>
      <c r="V8" s="41" t="s">
        <v>48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9">
        <v>0.12</v>
      </c>
      <c r="K9" s="39">
        <v>0</v>
      </c>
      <c r="L9" s="31"/>
      <c r="M9" s="31"/>
      <c r="N9" s="50"/>
      <c r="O9" s="9">
        <f t="shared" si="1"/>
        <v>1394.067</v>
      </c>
      <c r="P9" s="6">
        <f t="shared" si="2"/>
        <v>1394.067</v>
      </c>
      <c r="Q9" s="51">
        <v>8</v>
      </c>
      <c r="R9" s="52" t="s">
        <v>42</v>
      </c>
      <c r="S9" s="52">
        <v>50</v>
      </c>
      <c r="T9" s="53">
        <v>0</v>
      </c>
      <c r="U9" s="53"/>
      <c r="V9" s="52" t="s">
        <v>49</v>
      </c>
    </row>
    <row r="10" spans="1:22" x14ac:dyDescent="0.2">
      <c r="A10" s="3">
        <v>9</v>
      </c>
      <c r="B10" s="3" t="s">
        <v>5</v>
      </c>
      <c r="C10" s="19">
        <v>50</v>
      </c>
      <c r="D10" s="6"/>
      <c r="E10" s="6"/>
      <c r="F10" s="15"/>
      <c r="G10" s="9">
        <v>80</v>
      </c>
      <c r="H10" s="3" t="s">
        <v>21</v>
      </c>
      <c r="I10" s="19">
        <f t="shared" si="0"/>
        <v>50</v>
      </c>
      <c r="J10" s="12">
        <v>0</v>
      </c>
      <c r="K10" s="38"/>
      <c r="L10" s="31"/>
      <c r="M10" s="31"/>
      <c r="N10" s="49" t="s">
        <v>27</v>
      </c>
      <c r="O10" s="9">
        <f t="shared" si="1"/>
        <v>1444.067</v>
      </c>
      <c r="P10" s="6">
        <f t="shared" si="2"/>
        <v>1444.067</v>
      </c>
      <c r="Q10" s="51">
        <v>9</v>
      </c>
      <c r="R10" s="52" t="s">
        <v>41</v>
      </c>
      <c r="S10" s="52">
        <v>50</v>
      </c>
      <c r="T10" s="53">
        <v>0</v>
      </c>
      <c r="U10" s="53">
        <f>T11</f>
        <v>0.03</v>
      </c>
      <c r="V10" s="52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31"/>
      <c r="M11" s="31"/>
      <c r="N11" s="49"/>
      <c r="O11" s="9">
        <f t="shared" si="1"/>
        <v>1481.567</v>
      </c>
      <c r="P11" s="6">
        <f t="shared" si="2"/>
        <v>1481.567</v>
      </c>
      <c r="Q11" s="51">
        <v>10</v>
      </c>
      <c r="R11" s="52" t="s">
        <v>42</v>
      </c>
      <c r="S11" s="52">
        <v>650</v>
      </c>
      <c r="T11" s="53">
        <f>30/1000</f>
        <v>0.03</v>
      </c>
      <c r="U11" s="53"/>
      <c r="V11" s="52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8"/>
      <c r="L12" s="32">
        <f>G12*G12/ABS(D12)*11.8-ABS(J12)</f>
        <v>137.18909090909091</v>
      </c>
      <c r="M12" s="32">
        <f>(G12/3.6)^2/(ABS(D12)*9.81)-ABS(J12)/1500</f>
        <v>9.1445745620207047E-2</v>
      </c>
      <c r="N12" s="49"/>
      <c r="O12" s="9">
        <f t="shared" si="1"/>
        <v>1738.864</v>
      </c>
      <c r="P12" s="6">
        <f t="shared" si="2"/>
        <v>1738.864</v>
      </c>
      <c r="Q12" s="51">
        <v>11</v>
      </c>
      <c r="R12" s="52" t="s">
        <v>41</v>
      </c>
      <c r="S12" s="52">
        <v>50</v>
      </c>
      <c r="T12" s="53">
        <f>T11</f>
        <v>0.03</v>
      </c>
      <c r="U12" s="53">
        <v>0</v>
      </c>
      <c r="V12" s="52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1"/>
      <c r="M13" s="31"/>
      <c r="N13" s="49"/>
      <c r="O13" s="9">
        <f t="shared" si="1"/>
        <v>1776.364</v>
      </c>
      <c r="P13" s="6">
        <f t="shared" si="2"/>
        <v>1776.364</v>
      </c>
      <c r="Q13" s="51">
        <v>12</v>
      </c>
      <c r="R13" s="52" t="s">
        <v>42</v>
      </c>
      <c r="S13" s="52">
        <v>1200</v>
      </c>
      <c r="T13" s="53">
        <v>0</v>
      </c>
      <c r="U13" s="53"/>
      <c r="V13" s="52" t="s">
        <v>50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0"/>
        <v>950</v>
      </c>
      <c r="J14" s="13">
        <v>0</v>
      </c>
      <c r="K14" s="16"/>
      <c r="L14" s="31"/>
      <c r="M14" s="31"/>
      <c r="N14" s="50" t="s">
        <v>29</v>
      </c>
      <c r="O14" s="9">
        <f t="shared" si="1"/>
        <v>2726.364</v>
      </c>
      <c r="P14" s="6">
        <f t="shared" si="2"/>
        <v>2726.364</v>
      </c>
      <c r="Q14" s="46">
        <v>13</v>
      </c>
      <c r="R14" s="41" t="s">
        <v>42</v>
      </c>
      <c r="S14" s="54">
        <v>23230</v>
      </c>
      <c r="T14" s="45">
        <v>0</v>
      </c>
      <c r="U14" s="45"/>
      <c r="V14" s="41" t="s">
        <v>51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9">
        <v>80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1"/>
      <c r="M15" s="31"/>
      <c r="N15" s="50"/>
      <c r="O15" s="9">
        <f t="shared" si="1"/>
        <v>2806.364</v>
      </c>
      <c r="P15" s="6">
        <f t="shared" si="2"/>
        <v>2806.364</v>
      </c>
      <c r="Q15" s="51">
        <v>14</v>
      </c>
      <c r="R15" s="52" t="s">
        <v>42</v>
      </c>
      <c r="S15" s="52">
        <v>50</v>
      </c>
      <c r="T15" s="53">
        <v>0</v>
      </c>
      <c r="U15" s="53"/>
      <c r="V15" s="52" t="s">
        <v>52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0"/>
        <v>800</v>
      </c>
      <c r="J16" s="13">
        <v>0.1</v>
      </c>
      <c r="K16" s="16"/>
      <c r="L16" s="33">
        <f>G16*G16/ABS(D16)*11.8-ABS(J16)</f>
        <v>167.72222222222223</v>
      </c>
      <c r="M16" s="33">
        <f>(G16/3.6)^2/(ABS(D16)*9.81)-ABS(J16)/1500</f>
        <v>0.11179813353580861</v>
      </c>
      <c r="N16" s="50"/>
      <c r="O16" s="9">
        <f t="shared" si="1"/>
        <v>3606.364</v>
      </c>
      <c r="P16" s="6">
        <f t="shared" si="2"/>
        <v>3606.364</v>
      </c>
      <c r="Q16" s="51">
        <v>15</v>
      </c>
      <c r="R16" s="52" t="s">
        <v>41</v>
      </c>
      <c r="S16" s="52">
        <v>50</v>
      </c>
      <c r="T16" s="53">
        <v>0</v>
      </c>
      <c r="U16" s="53">
        <f>T17</f>
        <v>-0.03</v>
      </c>
      <c r="V16" s="52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1"/>
      <c r="M17" s="31"/>
      <c r="N17" s="50"/>
      <c r="O17" s="9">
        <f t="shared" si="1"/>
        <v>3686.364</v>
      </c>
      <c r="P17" s="6">
        <f t="shared" si="2"/>
        <v>3686.364</v>
      </c>
      <c r="Q17" s="51">
        <v>16</v>
      </c>
      <c r="R17" s="52" t="s">
        <v>42</v>
      </c>
      <c r="S17" s="52">
        <v>650</v>
      </c>
      <c r="T17" s="53">
        <f>-30/1000</f>
        <v>-0.03</v>
      </c>
      <c r="U17" s="53"/>
      <c r="V17" s="52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80</v>
      </c>
      <c r="H18" s="3" t="s">
        <v>21</v>
      </c>
      <c r="I18" s="3">
        <f t="shared" si="0"/>
        <v>50</v>
      </c>
      <c r="J18" s="12">
        <v>0</v>
      </c>
      <c r="K18" s="16"/>
      <c r="L18" s="31"/>
      <c r="M18" s="31"/>
      <c r="N18" s="49" t="s">
        <v>27</v>
      </c>
      <c r="O18" s="9">
        <f t="shared" si="1"/>
        <v>3736.364</v>
      </c>
      <c r="P18" s="6">
        <f t="shared" si="2"/>
        <v>3736.364</v>
      </c>
      <c r="Q18" s="51">
        <v>17</v>
      </c>
      <c r="R18" s="52" t="s">
        <v>41</v>
      </c>
      <c r="S18" s="52">
        <v>50</v>
      </c>
      <c r="T18" s="53">
        <f>T17</f>
        <v>-0.03</v>
      </c>
      <c r="U18" s="53">
        <v>0</v>
      </c>
      <c r="V18" s="52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31"/>
      <c r="M19" s="31"/>
      <c r="N19" s="49"/>
      <c r="O19" s="9">
        <f t="shared" si="1"/>
        <v>3836.364</v>
      </c>
      <c r="P19" s="6">
        <f t="shared" si="2"/>
        <v>3836.364</v>
      </c>
      <c r="Q19" s="51">
        <v>18</v>
      </c>
      <c r="R19" s="52" t="s">
        <v>42</v>
      </c>
      <c r="S19" s="52">
        <v>1200</v>
      </c>
      <c r="T19" s="53">
        <v>0</v>
      </c>
      <c r="U19" s="53"/>
      <c r="V19" s="52" t="s">
        <v>53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2">
        <f>G20*G20/ABS(D20)*11.8-ABS(J20)</f>
        <v>125.79666666666668</v>
      </c>
      <c r="M20" s="32">
        <f>(G20/3.6)^2/(ABS(D20)*9.81)-ABS(J20)/1500</f>
        <v>8.3851933485189795E-2</v>
      </c>
      <c r="N20" s="49"/>
      <c r="O20" s="9">
        <f t="shared" si="1"/>
        <v>3986.364</v>
      </c>
      <c r="P20" s="6">
        <f t="shared" si="2"/>
        <v>3986.364</v>
      </c>
      <c r="Q20" s="46">
        <v>19</v>
      </c>
      <c r="R20" s="41" t="s">
        <v>42</v>
      </c>
      <c r="S20" s="54">
        <v>150</v>
      </c>
      <c r="T20" s="45">
        <v>0</v>
      </c>
      <c r="U20" s="45"/>
      <c r="V20" s="41" t="s">
        <v>54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1"/>
      <c r="M21" s="31"/>
      <c r="N21" s="49"/>
      <c r="O21" s="9">
        <f t="shared" si="1"/>
        <v>4086.364</v>
      </c>
      <c r="P21" s="47">
        <f t="shared" si="2"/>
        <v>4086.364</v>
      </c>
      <c r="Q21" s="1"/>
      <c r="R21" s="1"/>
      <c r="S21" s="1"/>
      <c r="T21" s="42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1"/>
      <c r="M22" s="31"/>
      <c r="N22" s="50" t="s">
        <v>29</v>
      </c>
      <c r="O22" s="9">
        <f t="shared" si="1"/>
        <v>4286.3639999999996</v>
      </c>
      <c r="P22" s="6"/>
      <c r="Q22" s="1"/>
      <c r="R22" s="1"/>
      <c r="S22" s="1"/>
      <c r="T22" s="42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1"/>
      <c r="M23" s="31"/>
      <c r="N23" s="50"/>
      <c r="O23" s="9">
        <f t="shared" si="1"/>
        <v>4436.3639999999996</v>
      </c>
      <c r="P23" s="6">
        <f>C23</f>
        <v>150</v>
      </c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3">
        <f>G24*G24/ABS(D24)*11.8-ABS(J24)</f>
        <v>58.97</v>
      </c>
      <c r="M24" s="33">
        <f>(G24/3.6)^2/(ABS(D24)*9.81)-ABS(J24)/1500</f>
        <v>3.9307468821182724E-2</v>
      </c>
      <c r="N24" s="50"/>
      <c r="O24" s="9">
        <f t="shared" si="1"/>
        <v>5036.3639999999996</v>
      </c>
      <c r="P24" s="6">
        <f>P23+C24</f>
        <v>750</v>
      </c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1"/>
      <c r="M25" s="31"/>
      <c r="N25" s="50"/>
      <c r="O25" s="9">
        <f t="shared" si="1"/>
        <v>5186.3639999999996</v>
      </c>
      <c r="P25" s="6">
        <f>P24+C25</f>
        <v>900</v>
      </c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31"/>
      <c r="M26" s="31"/>
      <c r="N26" s="49" t="s">
        <v>27</v>
      </c>
      <c r="O26" s="9">
        <f t="shared" si="1"/>
        <v>5236.3639999999996</v>
      </c>
      <c r="P26" s="6">
        <f>P25+C26</f>
        <v>950</v>
      </c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31"/>
      <c r="M27" s="31"/>
      <c r="N27" s="49"/>
      <c r="O27" s="9">
        <f t="shared" si="1"/>
        <v>5286.3639999999996</v>
      </c>
      <c r="P27" s="6">
        <f t="shared" ref="P27:P33" si="3">P26+C27</f>
        <v>1000</v>
      </c>
    </row>
    <row r="28" spans="1:22" s="24" customFormat="1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2">
        <f>G28*G28/ABS(D28)*11.8-ABS(J28)</f>
        <v>188.68</v>
      </c>
      <c r="M28" s="32">
        <f>(G28/3.6)^2/(ABS(D28)*9.81)-ABS(J28)/1500</f>
        <v>0.1257679002277847</v>
      </c>
      <c r="N28" s="49"/>
      <c r="O28" s="9">
        <f t="shared" si="1"/>
        <v>5786.3639999999996</v>
      </c>
      <c r="P28" s="6">
        <f t="shared" si="3"/>
        <v>1500</v>
      </c>
      <c r="Q28" s="23"/>
      <c r="T28" s="44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1"/>
      <c r="M29" s="31"/>
      <c r="N29" s="49"/>
      <c r="O29" s="9">
        <f t="shared" si="1"/>
        <v>5836.3639999999996</v>
      </c>
      <c r="P29" s="6">
        <f t="shared" si="3"/>
        <v>1550</v>
      </c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1"/>
      <c r="M30" s="31"/>
      <c r="N30" s="50" t="s">
        <v>27</v>
      </c>
      <c r="O30" s="9">
        <f t="shared" si="1"/>
        <v>5916.3639999999996</v>
      </c>
      <c r="P30" s="6">
        <f t="shared" si="3"/>
        <v>1630</v>
      </c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1"/>
      <c r="M31" s="31"/>
      <c r="N31" s="50"/>
      <c r="O31" s="9">
        <f t="shared" si="1"/>
        <v>5966.3639999999996</v>
      </c>
      <c r="P31" s="6">
        <f t="shared" si="3"/>
        <v>1680</v>
      </c>
    </row>
    <row r="32" spans="1:22" s="24" customFormat="1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8"/>
      <c r="L32" s="34">
        <f>G32*G32/ABS(D32)*11.8-ABS(J32)</f>
        <v>188.68</v>
      </c>
      <c r="M32" s="34">
        <f>(G32/3.6)^2/(ABS(D32)*9.81)-ABS(J32)/1500</f>
        <v>0.1257679002277847</v>
      </c>
      <c r="N32" s="50"/>
      <c r="O32" s="9">
        <f t="shared" si="1"/>
        <v>6616.3639999999996</v>
      </c>
      <c r="P32" s="6">
        <f t="shared" si="3"/>
        <v>2330</v>
      </c>
      <c r="Q32" s="23"/>
      <c r="T32" s="44"/>
    </row>
    <row r="33" spans="1:20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1"/>
      <c r="M33" s="31"/>
      <c r="N33" s="50"/>
      <c r="O33" s="9">
        <f t="shared" si="1"/>
        <v>6666.3639999999996</v>
      </c>
      <c r="P33" s="47">
        <f t="shared" si="3"/>
        <v>2380</v>
      </c>
    </row>
    <row r="34" spans="1:20" s="5" customFormat="1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31"/>
      <c r="M34" s="31"/>
      <c r="N34" s="49" t="s">
        <v>29</v>
      </c>
      <c r="O34" s="9">
        <f t="shared" si="1"/>
        <v>8666.3639999999996</v>
      </c>
      <c r="P34" s="6"/>
      <c r="T34" s="42"/>
    </row>
    <row r="35" spans="1:20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6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31"/>
      <c r="M35" s="31"/>
      <c r="N35" s="50"/>
      <c r="O35" s="9">
        <f t="shared" si="1"/>
        <v>8766.3639999999996</v>
      </c>
      <c r="P35" s="6">
        <f>C35</f>
        <v>100</v>
      </c>
      <c r="T35" s="42"/>
    </row>
    <row r="36" spans="1:20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6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2">
        <f>G36*G36/ABS(D36)*11.8-ABS(J36)</f>
        <v>127.36000000000001</v>
      </c>
      <c r="M36" s="32">
        <f>(G36/3.6)^2/(ABS(D36)*9.81)-ABS(J36)/1500</f>
        <v>8.489399932042134E-2</v>
      </c>
      <c r="N36" s="50"/>
      <c r="O36" s="9">
        <f t="shared" si="1"/>
        <v>9126.3639999999996</v>
      </c>
      <c r="P36" s="6">
        <f>P35+C36</f>
        <v>460</v>
      </c>
      <c r="T36" s="42"/>
    </row>
    <row r="37" spans="1:20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6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1"/>
      <c r="M37" s="31"/>
      <c r="N37" s="50"/>
      <c r="O37" s="9">
        <f t="shared" si="1"/>
        <v>9226.3639999999996</v>
      </c>
      <c r="P37" s="6">
        <f>P36+C37</f>
        <v>560</v>
      </c>
      <c r="T37" s="42"/>
    </row>
    <row r="38" spans="1:20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36">
        <v>180</v>
      </c>
      <c r="H38" s="4" t="s">
        <v>21</v>
      </c>
      <c r="I38" s="4">
        <f t="shared" si="0"/>
        <v>50</v>
      </c>
      <c r="J38" s="13">
        <v>0</v>
      </c>
      <c r="K38" s="16"/>
      <c r="L38" s="31"/>
      <c r="M38" s="31"/>
      <c r="N38" s="48" t="s">
        <v>27</v>
      </c>
      <c r="O38" s="9">
        <f t="shared" si="1"/>
        <v>9276.3639999999996</v>
      </c>
      <c r="P38" s="6">
        <f t="shared" ref="P38:P81" si="4">P37+C38</f>
        <v>610</v>
      </c>
      <c r="T38" s="42"/>
    </row>
    <row r="39" spans="1:20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6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1"/>
      <c r="M39" s="31"/>
      <c r="N39" s="49"/>
      <c r="O39" s="9">
        <f t="shared" si="1"/>
        <v>9326.3639999999996</v>
      </c>
      <c r="P39" s="6">
        <f t="shared" si="4"/>
        <v>660</v>
      </c>
      <c r="T39" s="42"/>
    </row>
    <row r="40" spans="1:20" s="5" customFormat="1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6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3">
        <f>G40*G40/ABS(D40)*11.8-ABS(J40)</f>
        <v>127.36000000000001</v>
      </c>
      <c r="M40" s="33">
        <f>(G40/3.6)^2/(ABS(D40)*9.81)-ABS(J40)/1500</f>
        <v>8.489399932042134E-2</v>
      </c>
      <c r="N40" s="49"/>
      <c r="O40" s="9">
        <f t="shared" si="1"/>
        <v>9926.3639999999996</v>
      </c>
      <c r="P40" s="6">
        <f t="shared" si="4"/>
        <v>1260</v>
      </c>
      <c r="T40" s="42"/>
    </row>
    <row r="41" spans="1:20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6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1"/>
      <c r="M41" s="31"/>
      <c r="N41" s="49"/>
      <c r="O41" s="9">
        <f t="shared" si="1"/>
        <v>9976.3639999999996</v>
      </c>
      <c r="P41" s="6">
        <f t="shared" si="4"/>
        <v>1310</v>
      </c>
      <c r="T41" s="42"/>
    </row>
    <row r="42" spans="1:20" s="5" customFormat="1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6">
        <v>180</v>
      </c>
      <c r="H42" s="3" t="s">
        <v>21</v>
      </c>
      <c r="I42" s="3">
        <f t="shared" si="0"/>
        <v>2800</v>
      </c>
      <c r="J42" s="12">
        <v>0</v>
      </c>
      <c r="K42" s="16"/>
      <c r="L42" s="31"/>
      <c r="M42" s="31"/>
      <c r="N42" s="49" t="s">
        <v>29</v>
      </c>
      <c r="O42" s="9">
        <f t="shared" si="1"/>
        <v>12776.364</v>
      </c>
      <c r="P42" s="6">
        <f t="shared" si="4"/>
        <v>4110</v>
      </c>
      <c r="T42" s="42"/>
    </row>
    <row r="43" spans="1:20" s="5" customFormat="1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6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31"/>
      <c r="M43" s="31"/>
      <c r="N43" s="50"/>
      <c r="O43" s="9">
        <f t="shared" si="1"/>
        <v>12876.364</v>
      </c>
      <c r="P43" s="6">
        <f t="shared" si="4"/>
        <v>4210</v>
      </c>
      <c r="T43" s="42"/>
    </row>
    <row r="44" spans="1:20" s="5" customFormat="1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6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2">
        <f>G44*G44/ABS(D44)*11.8-ABS(J44)</f>
        <v>100.54052631578949</v>
      </c>
      <c r="M44" s="32">
        <f>(G44/3.6)^2/(ABS(D44)*9.81)-ABS(J44)/1500</f>
        <v>6.7017017007350174E-2</v>
      </c>
      <c r="N44" s="50"/>
      <c r="O44" s="9">
        <f t="shared" si="1"/>
        <v>13076.364</v>
      </c>
      <c r="P44" s="6">
        <f t="shared" si="4"/>
        <v>4410</v>
      </c>
      <c r="T44" s="42"/>
    </row>
    <row r="45" spans="1:20" s="5" customFormat="1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6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1"/>
      <c r="M45" s="31"/>
      <c r="N45" s="50"/>
      <c r="O45" s="9">
        <f t="shared" si="1"/>
        <v>13176.364</v>
      </c>
      <c r="P45" s="6">
        <f t="shared" si="4"/>
        <v>4510</v>
      </c>
      <c r="T45" s="42"/>
    </row>
    <row r="46" spans="1:20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6">
        <v>180</v>
      </c>
      <c r="H46" s="4" t="s">
        <v>21</v>
      </c>
      <c r="I46" s="4">
        <f t="shared" si="0"/>
        <v>400</v>
      </c>
      <c r="J46" s="13">
        <v>0</v>
      </c>
      <c r="K46" s="16"/>
      <c r="L46" s="29"/>
      <c r="M46" s="29"/>
      <c r="N46" s="48" t="s">
        <v>27</v>
      </c>
      <c r="O46" s="9">
        <f t="shared" si="1"/>
        <v>13576.364</v>
      </c>
      <c r="P46" s="6">
        <f t="shared" si="4"/>
        <v>4910</v>
      </c>
      <c r="T46" s="42"/>
    </row>
    <row r="47" spans="1:20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6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29"/>
      <c r="M47" s="29"/>
      <c r="N47" s="49"/>
      <c r="O47" s="9">
        <f t="shared" si="1"/>
        <v>13676.364</v>
      </c>
      <c r="P47" s="6">
        <f t="shared" si="4"/>
        <v>5010</v>
      </c>
      <c r="T47" s="42"/>
    </row>
    <row r="48" spans="1:20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6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0">
        <f>G48*G48/ABS(D48)*11.8-ABS(J48)</f>
        <v>19.106000000000002</v>
      </c>
      <c r="M48" s="30">
        <f>(G48/3.6)^2/(ABS(D48)*9.81)-ABS(J48)/1500</f>
        <v>1.2735433231396533E-2</v>
      </c>
      <c r="N48" s="49"/>
      <c r="O48" s="9">
        <f t="shared" si="1"/>
        <v>13876.364</v>
      </c>
      <c r="P48" s="6">
        <f t="shared" si="4"/>
        <v>5210</v>
      </c>
      <c r="T48" s="42"/>
    </row>
    <row r="49" spans="1:20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6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29"/>
      <c r="M49" s="29"/>
      <c r="N49" s="49"/>
      <c r="O49" s="9">
        <f t="shared" si="1"/>
        <v>13976.364</v>
      </c>
      <c r="P49" s="6">
        <f t="shared" si="4"/>
        <v>5310</v>
      </c>
    </row>
    <row r="50" spans="1:20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29"/>
      <c r="N50" s="49" t="s">
        <v>29</v>
      </c>
      <c r="O50" s="9">
        <f t="shared" si="1"/>
        <v>14076.364</v>
      </c>
      <c r="P50" s="6">
        <f t="shared" si="4"/>
        <v>5410</v>
      </c>
    </row>
    <row r="51" spans="1:20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29"/>
      <c r="N51" s="50"/>
      <c r="O51" s="9">
        <f t="shared" si="1"/>
        <v>14176.364</v>
      </c>
      <c r="P51" s="6">
        <f t="shared" si="4"/>
        <v>5510</v>
      </c>
    </row>
    <row r="52" spans="1:20" s="24" customFormat="1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2">
        <f>G52*G52/ABS(D52)*11.8-ABS(J52)</f>
        <v>158.89447368421054</v>
      </c>
      <c r="M52" s="32">
        <f>(G52/3.6)^2/(ABS(D52)*9.81)-ABS(J52)/1500</f>
        <v>0.10591384580585378</v>
      </c>
      <c r="N52" s="50"/>
      <c r="O52" s="9">
        <f t="shared" si="1"/>
        <v>16576.364000000001</v>
      </c>
      <c r="P52" s="6">
        <f t="shared" si="4"/>
        <v>7910</v>
      </c>
      <c r="Q52" s="23"/>
      <c r="T52" s="44"/>
    </row>
    <row r="53" spans="1:20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1"/>
      <c r="M53" s="31"/>
      <c r="N53" s="50"/>
      <c r="O53" s="9">
        <f t="shared" si="1"/>
        <v>16676.364000000001</v>
      </c>
      <c r="P53" s="6">
        <f t="shared" si="4"/>
        <v>8010</v>
      </c>
    </row>
    <row r="54" spans="1:20" s="5" customFormat="1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15</v>
      </c>
      <c r="G54" s="36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1"/>
      <c r="M54" s="31"/>
      <c r="N54" s="48" t="s">
        <v>29</v>
      </c>
      <c r="O54" s="9">
        <f t="shared" si="1"/>
        <v>18676.364000000001</v>
      </c>
      <c r="P54" s="6">
        <f t="shared" si="4"/>
        <v>10010</v>
      </c>
      <c r="T54" s="42"/>
    </row>
    <row r="55" spans="1:20" s="5" customFormat="1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6">
        <v>200</v>
      </c>
      <c r="H55" s="10" t="s">
        <v>22</v>
      </c>
      <c r="I55" s="10">
        <f t="shared" si="0"/>
        <v>100</v>
      </c>
      <c r="J55" s="18">
        <v>0</v>
      </c>
      <c r="K55" s="18">
        <f>J56</f>
        <v>0.08</v>
      </c>
      <c r="L55" s="31"/>
      <c r="M55" s="31"/>
      <c r="N55" s="48"/>
      <c r="O55" s="9">
        <f t="shared" si="1"/>
        <v>18776.364000000001</v>
      </c>
      <c r="P55" s="6">
        <f t="shared" si="4"/>
        <v>10110</v>
      </c>
      <c r="T55" s="42"/>
    </row>
    <row r="56" spans="1:20" s="5" customFormat="1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6">
        <v>200</v>
      </c>
      <c r="H56" s="10" t="s">
        <v>21</v>
      </c>
      <c r="I56" s="10">
        <f t="shared" si="0"/>
        <v>800</v>
      </c>
      <c r="J56" s="18">
        <v>0.08</v>
      </c>
      <c r="K56" s="16"/>
      <c r="L56" s="33">
        <f>G56*G56/ABS(D56)*11.8-ABS(J56)</f>
        <v>134.77714285714285</v>
      </c>
      <c r="M56" s="33">
        <f>(G56/3.6)^2/(ABS(D56)*9.81)-ABS(J56)/1500</f>
        <v>8.9838023972227163E-2</v>
      </c>
      <c r="N56" s="48"/>
      <c r="O56" s="9">
        <f t="shared" si="1"/>
        <v>19576.364000000001</v>
      </c>
      <c r="P56" s="6">
        <f t="shared" si="4"/>
        <v>10910</v>
      </c>
      <c r="T56" s="42"/>
    </row>
    <row r="57" spans="1:20" s="5" customFormat="1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6">
        <v>200</v>
      </c>
      <c r="H57" s="10" t="s">
        <v>22</v>
      </c>
      <c r="I57" s="10">
        <f t="shared" si="0"/>
        <v>100</v>
      </c>
      <c r="J57" s="18">
        <v>0.08</v>
      </c>
      <c r="K57" s="18">
        <v>0</v>
      </c>
      <c r="L57" s="31"/>
      <c r="M57" s="31"/>
      <c r="N57" s="48"/>
      <c r="O57" s="9">
        <f t="shared" si="1"/>
        <v>19676.364000000001</v>
      </c>
      <c r="P57" s="6">
        <f t="shared" si="4"/>
        <v>11010</v>
      </c>
      <c r="T57" s="42"/>
    </row>
    <row r="58" spans="1:20" s="5" customFormat="1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6">
        <v>200</v>
      </c>
      <c r="H58" s="3" t="s">
        <v>21</v>
      </c>
      <c r="I58" s="3">
        <f t="shared" si="0"/>
        <v>250</v>
      </c>
      <c r="J58" s="12">
        <v>0</v>
      </c>
      <c r="K58" s="16"/>
      <c r="L58" s="31"/>
      <c r="M58" s="31"/>
      <c r="N58" s="49" t="s">
        <v>27</v>
      </c>
      <c r="O58" s="9">
        <f t="shared" si="1"/>
        <v>19926.364000000001</v>
      </c>
      <c r="P58" s="6">
        <f t="shared" si="4"/>
        <v>11260</v>
      </c>
      <c r="T58" s="42"/>
    </row>
    <row r="59" spans="1:20" s="5" customFormat="1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6">
        <v>200</v>
      </c>
      <c r="H59" s="3" t="s">
        <v>22</v>
      </c>
      <c r="I59" s="3">
        <f t="shared" si="0"/>
        <v>80</v>
      </c>
      <c r="J59" s="12">
        <v>0</v>
      </c>
      <c r="K59" s="12">
        <f>J60</f>
        <v>-0.03</v>
      </c>
      <c r="L59" s="31"/>
      <c r="M59" s="31"/>
      <c r="N59" s="49"/>
      <c r="O59" s="9">
        <f t="shared" si="1"/>
        <v>20006.364000000001</v>
      </c>
      <c r="P59" s="6">
        <f t="shared" si="4"/>
        <v>11340</v>
      </c>
      <c r="T59" s="42"/>
    </row>
    <row r="60" spans="1:20" s="5" customFormat="1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6">
        <v>200</v>
      </c>
      <c r="H60" s="3" t="s">
        <v>21</v>
      </c>
      <c r="I60" s="3">
        <f t="shared" si="0"/>
        <v>100</v>
      </c>
      <c r="J60" s="12">
        <v>-0.03</v>
      </c>
      <c r="K60" s="16"/>
      <c r="L60" s="32">
        <f>G60*G60/ABS(D60)*11.8-ABS(J60)</f>
        <v>78.63666666666667</v>
      </c>
      <c r="M60" s="32">
        <f>(G60/3.6)^2/(ABS(D60)*9.81)-ABS(J60)/1500</f>
        <v>5.2416625094910296E-2</v>
      </c>
      <c r="N60" s="49"/>
      <c r="O60" s="9">
        <f t="shared" si="1"/>
        <v>20106.364000000001</v>
      </c>
      <c r="P60" s="6">
        <f t="shared" si="4"/>
        <v>11440</v>
      </c>
      <c r="T60" s="42"/>
    </row>
    <row r="61" spans="1:20" s="5" customFormat="1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6">
        <v>200</v>
      </c>
      <c r="H61" s="3" t="s">
        <v>22</v>
      </c>
      <c r="I61" s="3">
        <f t="shared" si="0"/>
        <v>80</v>
      </c>
      <c r="J61" s="12">
        <v>-0.03</v>
      </c>
      <c r="K61" s="12">
        <v>0</v>
      </c>
      <c r="L61" s="31"/>
      <c r="M61" s="31"/>
      <c r="N61" s="49"/>
      <c r="O61" s="9">
        <f t="shared" si="1"/>
        <v>20186.364000000001</v>
      </c>
      <c r="P61" s="6">
        <f t="shared" si="4"/>
        <v>11520</v>
      </c>
      <c r="T61" s="42"/>
    </row>
    <row r="62" spans="1:20" s="5" customFormat="1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6">
        <v>200</v>
      </c>
      <c r="H62" s="10" t="s">
        <v>21</v>
      </c>
      <c r="I62" s="10">
        <f t="shared" si="0"/>
        <v>2500</v>
      </c>
      <c r="J62" s="13">
        <v>0</v>
      </c>
      <c r="K62" s="16"/>
      <c r="L62" s="31"/>
      <c r="M62" s="31"/>
      <c r="N62" s="48" t="s">
        <v>27</v>
      </c>
      <c r="O62" s="9">
        <f t="shared" si="1"/>
        <v>22686.364000000001</v>
      </c>
      <c r="P62" s="6">
        <f t="shared" si="4"/>
        <v>14020</v>
      </c>
      <c r="T62" s="42"/>
    </row>
    <row r="63" spans="1:20" s="5" customFormat="1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6">
        <v>200</v>
      </c>
      <c r="H63" s="10" t="s">
        <v>22</v>
      </c>
      <c r="I63" s="10">
        <f t="shared" si="0"/>
        <v>150</v>
      </c>
      <c r="J63" s="18">
        <v>0</v>
      </c>
      <c r="K63" s="18">
        <f>J64</f>
        <v>-0.02</v>
      </c>
      <c r="L63" s="31"/>
      <c r="M63" s="31"/>
      <c r="N63" s="48"/>
      <c r="O63" s="9">
        <f t="shared" si="1"/>
        <v>22836.364000000001</v>
      </c>
      <c r="P63" s="6">
        <f t="shared" si="4"/>
        <v>14170</v>
      </c>
      <c r="T63" s="42"/>
    </row>
    <row r="64" spans="1:20" s="5" customFormat="1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6">
        <v>200</v>
      </c>
      <c r="H64" s="10" t="s">
        <v>21</v>
      </c>
      <c r="I64" s="10">
        <f t="shared" si="0"/>
        <v>2000</v>
      </c>
      <c r="J64" s="18">
        <v>-0.02</v>
      </c>
      <c r="K64" s="16"/>
      <c r="L64" s="33">
        <f>G64*G64/ABS(D64)*11.8-ABS(J64)</f>
        <v>58.98</v>
      </c>
      <c r="M64" s="33">
        <f>(G64/3.6)^2/(ABS(D64)*9.81)-ABS(J64)/1500</f>
        <v>3.9314135487849393E-2</v>
      </c>
      <c r="N64" s="48"/>
      <c r="O64" s="9">
        <f t="shared" si="1"/>
        <v>24836.364000000001</v>
      </c>
      <c r="P64" s="6">
        <f t="shared" si="4"/>
        <v>16170</v>
      </c>
      <c r="T64" s="42"/>
    </row>
    <row r="65" spans="1:20" s="5" customFormat="1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6">
        <v>200</v>
      </c>
      <c r="H65" s="10" t="s">
        <v>22</v>
      </c>
      <c r="I65" s="10">
        <f t="shared" si="0"/>
        <v>150</v>
      </c>
      <c r="J65" s="18">
        <v>-0.02</v>
      </c>
      <c r="K65" s="18">
        <v>0</v>
      </c>
      <c r="L65" s="31"/>
      <c r="M65" s="31"/>
      <c r="N65" s="48"/>
      <c r="O65" s="9">
        <f t="shared" si="1"/>
        <v>24986.364000000001</v>
      </c>
      <c r="P65" s="6">
        <f t="shared" si="4"/>
        <v>16320</v>
      </c>
      <c r="T65" s="42"/>
    </row>
    <row r="66" spans="1:20" s="5" customFormat="1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6">
        <v>200</v>
      </c>
      <c r="H66" s="3" t="s">
        <v>21</v>
      </c>
      <c r="I66" s="3">
        <f t="shared" ref="I66:I85" si="5">C66</f>
        <v>2000</v>
      </c>
      <c r="J66" s="12">
        <v>0</v>
      </c>
      <c r="K66" s="16"/>
      <c r="L66" s="31"/>
      <c r="M66" s="31"/>
      <c r="N66" s="49" t="s">
        <v>27</v>
      </c>
      <c r="O66" s="9">
        <f t="shared" si="1"/>
        <v>26986.364000000001</v>
      </c>
      <c r="P66" s="6">
        <f t="shared" si="4"/>
        <v>18320</v>
      </c>
      <c r="T66" s="42"/>
    </row>
    <row r="67" spans="1:20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6">
        <v>200</v>
      </c>
      <c r="H67" s="3" t="s">
        <v>22</v>
      </c>
      <c r="I67" s="3">
        <f t="shared" si="5"/>
        <v>100</v>
      </c>
      <c r="J67" s="12">
        <v>0</v>
      </c>
      <c r="K67" s="12">
        <f>J68</f>
        <v>-0.05</v>
      </c>
      <c r="L67" s="31"/>
      <c r="M67" s="31"/>
      <c r="N67" s="49"/>
      <c r="O67" s="9">
        <f t="shared" si="1"/>
        <v>27086.364000000001</v>
      </c>
      <c r="P67" s="6">
        <f t="shared" si="4"/>
        <v>18420</v>
      </c>
      <c r="T67" s="42"/>
    </row>
    <row r="68" spans="1:20" s="5" customFormat="1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6">
        <v>200</v>
      </c>
      <c r="H68" s="3" t="s">
        <v>21</v>
      </c>
      <c r="I68" s="3">
        <f t="shared" si="5"/>
        <v>900</v>
      </c>
      <c r="J68" s="12">
        <v>-0.05</v>
      </c>
      <c r="K68" s="16"/>
      <c r="L68" s="32">
        <f>G68*G68/ABS(D68)*11.8-ABS(J68)</f>
        <v>78.616666666666674</v>
      </c>
      <c r="M68" s="32">
        <f>(G68/3.6)^2/(ABS(D68)*9.81)-ABS(J68)/1500</f>
        <v>5.2403291761576959E-2</v>
      </c>
      <c r="N68" s="49"/>
      <c r="O68" s="9">
        <f t="shared" si="1"/>
        <v>27986.364000000001</v>
      </c>
      <c r="P68" s="6">
        <f t="shared" si="4"/>
        <v>19320</v>
      </c>
      <c r="T68" s="42"/>
    </row>
    <row r="69" spans="1:20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6">
        <v>200</v>
      </c>
      <c r="H69" s="3" t="s">
        <v>22</v>
      </c>
      <c r="I69" s="3">
        <f t="shared" si="5"/>
        <v>100</v>
      </c>
      <c r="J69" s="12">
        <v>-0.05</v>
      </c>
      <c r="K69" s="12">
        <v>0</v>
      </c>
      <c r="L69" s="31"/>
      <c r="M69" s="31"/>
      <c r="N69" s="49"/>
      <c r="O69" s="9">
        <f t="shared" ref="O69:O84" si="6">O68+C69</f>
        <v>28086.364000000001</v>
      </c>
      <c r="P69" s="6">
        <f t="shared" si="4"/>
        <v>19420</v>
      </c>
      <c r="T69" s="42"/>
    </row>
    <row r="70" spans="1:20" s="5" customFormat="1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6">
        <v>200</v>
      </c>
      <c r="H70" s="10" t="s">
        <v>21</v>
      </c>
      <c r="I70" s="10">
        <f t="shared" si="5"/>
        <v>300</v>
      </c>
      <c r="J70" s="13">
        <v>0</v>
      </c>
      <c r="K70" s="16"/>
      <c r="L70" s="31"/>
      <c r="M70" s="31"/>
      <c r="N70" s="48" t="s">
        <v>27</v>
      </c>
      <c r="O70" s="9">
        <f t="shared" si="6"/>
        <v>28386.364000000001</v>
      </c>
      <c r="P70" s="6">
        <f t="shared" si="4"/>
        <v>19720</v>
      </c>
      <c r="T70" s="42"/>
    </row>
    <row r="71" spans="1:20" s="5" customFormat="1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6">
        <v>200</v>
      </c>
      <c r="H71" s="10" t="s">
        <v>22</v>
      </c>
      <c r="I71" s="10">
        <f t="shared" si="5"/>
        <v>120</v>
      </c>
      <c r="J71" s="18">
        <v>0</v>
      </c>
      <c r="K71" s="18">
        <f>J72</f>
        <v>-0.03</v>
      </c>
      <c r="L71" s="29"/>
      <c r="M71" s="29"/>
      <c r="N71" s="48"/>
      <c r="O71" s="9">
        <f t="shared" si="6"/>
        <v>28506.364000000001</v>
      </c>
      <c r="P71" s="6">
        <f t="shared" si="4"/>
        <v>19840</v>
      </c>
      <c r="T71" s="42"/>
    </row>
    <row r="72" spans="1:20" s="5" customFormat="1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6">
        <v>200</v>
      </c>
      <c r="H72" s="10" t="s">
        <v>21</v>
      </c>
      <c r="I72" s="10">
        <f t="shared" si="5"/>
        <v>800</v>
      </c>
      <c r="J72" s="18">
        <v>-0.03</v>
      </c>
      <c r="K72" s="16"/>
      <c r="L72" s="30">
        <f>G72*G72/ABS(D72)*11.8-ABS(J72)</f>
        <v>47.17</v>
      </c>
      <c r="M72" s="30">
        <f>(G72/3.6)^2/(ABS(D72)*9.81)-ABS(J72)/1500</f>
        <v>3.1441975056946174E-2</v>
      </c>
      <c r="N72" s="48"/>
      <c r="O72" s="9">
        <f t="shared" si="6"/>
        <v>29306.364000000001</v>
      </c>
      <c r="P72" s="6">
        <f t="shared" si="4"/>
        <v>20640</v>
      </c>
      <c r="T72" s="42"/>
    </row>
    <row r="73" spans="1:20" s="5" customFormat="1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6">
        <v>200</v>
      </c>
      <c r="H73" s="10" t="s">
        <v>22</v>
      </c>
      <c r="I73" s="10">
        <f t="shared" si="5"/>
        <v>120</v>
      </c>
      <c r="J73" s="18">
        <v>-0.03</v>
      </c>
      <c r="K73" s="18">
        <v>0</v>
      </c>
      <c r="L73" s="29"/>
      <c r="M73" s="29"/>
      <c r="N73" s="48"/>
      <c r="O73" s="9">
        <f t="shared" si="6"/>
        <v>29426.364000000001</v>
      </c>
      <c r="P73" s="6">
        <f t="shared" si="4"/>
        <v>20760</v>
      </c>
      <c r="T73" s="42"/>
    </row>
    <row r="74" spans="1:20" s="5" customFormat="1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6">
        <v>200</v>
      </c>
      <c r="H74" s="3" t="s">
        <v>21</v>
      </c>
      <c r="I74" s="3">
        <f t="shared" si="5"/>
        <v>500</v>
      </c>
      <c r="J74" s="12">
        <v>0</v>
      </c>
      <c r="K74" s="16"/>
      <c r="L74" s="29"/>
      <c r="M74" s="29"/>
      <c r="N74" s="49" t="s">
        <v>29</v>
      </c>
      <c r="O74" s="9">
        <f t="shared" si="6"/>
        <v>29926.364000000001</v>
      </c>
      <c r="P74" s="6">
        <f t="shared" si="4"/>
        <v>21260</v>
      </c>
      <c r="T74" s="42"/>
    </row>
    <row r="75" spans="1:20" s="5" customFormat="1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6">
        <v>200</v>
      </c>
      <c r="H75" s="3" t="s">
        <v>22</v>
      </c>
      <c r="I75" s="3">
        <f t="shared" si="5"/>
        <v>80</v>
      </c>
      <c r="J75" s="12">
        <v>0</v>
      </c>
      <c r="K75" s="12">
        <f>J76</f>
        <v>0.115</v>
      </c>
      <c r="L75" s="29"/>
      <c r="M75" s="29"/>
      <c r="N75" s="49"/>
      <c r="O75" s="9">
        <f t="shared" si="6"/>
        <v>30006.364000000001</v>
      </c>
      <c r="P75" s="6">
        <f t="shared" si="4"/>
        <v>21340</v>
      </c>
      <c r="T75" s="42"/>
    </row>
    <row r="76" spans="1:20" s="5" customFormat="1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6">
        <v>200</v>
      </c>
      <c r="H76" s="3" t="s">
        <v>21</v>
      </c>
      <c r="I76" s="3">
        <f t="shared" si="5"/>
        <v>1200</v>
      </c>
      <c r="J76" s="12">
        <v>0.115</v>
      </c>
      <c r="K76" s="16"/>
      <c r="L76" s="32">
        <f>G76*G76/ABS(D76)*11.8-ABS(J76)</f>
        <v>181.42346153846154</v>
      </c>
      <c r="M76" s="32">
        <f>(G76/3.6)^2/(ABS(D76)*9.81)-ABS(J76)/1500</f>
        <v>0.12093092970620324</v>
      </c>
      <c r="N76" s="49"/>
      <c r="O76" s="9">
        <f t="shared" si="6"/>
        <v>31206.364000000001</v>
      </c>
      <c r="P76" s="6">
        <f t="shared" si="4"/>
        <v>22540</v>
      </c>
      <c r="T76" s="42"/>
    </row>
    <row r="77" spans="1:20" s="5" customFormat="1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6">
        <v>200</v>
      </c>
      <c r="H77" s="3" t="s">
        <v>22</v>
      </c>
      <c r="I77" s="3">
        <f t="shared" si="5"/>
        <v>80</v>
      </c>
      <c r="J77" s="12">
        <v>0.115</v>
      </c>
      <c r="K77" s="12">
        <v>0</v>
      </c>
      <c r="L77" s="31"/>
      <c r="M77" s="31"/>
      <c r="N77" s="49"/>
      <c r="O77" s="9">
        <f t="shared" si="6"/>
        <v>31286.364000000001</v>
      </c>
      <c r="P77" s="6">
        <f t="shared" si="4"/>
        <v>22620</v>
      </c>
      <c r="T77" s="42"/>
    </row>
    <row r="78" spans="1:20" s="5" customFormat="1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6">
        <v>200</v>
      </c>
      <c r="H78" s="10" t="s">
        <v>21</v>
      </c>
      <c r="I78" s="10">
        <f t="shared" si="5"/>
        <v>50</v>
      </c>
      <c r="J78" s="13">
        <v>0</v>
      </c>
      <c r="K78" s="16"/>
      <c r="L78" s="31"/>
      <c r="M78" s="31"/>
      <c r="N78" s="48" t="s">
        <v>29</v>
      </c>
      <c r="O78" s="9">
        <f t="shared" si="6"/>
        <v>31336.364000000001</v>
      </c>
      <c r="P78" s="6">
        <f t="shared" si="4"/>
        <v>22670</v>
      </c>
      <c r="T78" s="42"/>
    </row>
    <row r="79" spans="1:20" s="5" customFormat="1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6">
        <v>200</v>
      </c>
      <c r="H79" s="10" t="s">
        <v>22</v>
      </c>
      <c r="I79" s="10">
        <f t="shared" si="5"/>
        <v>80</v>
      </c>
      <c r="J79" s="18">
        <v>0</v>
      </c>
      <c r="K79" s="18">
        <f>J80</f>
        <v>0.12</v>
      </c>
      <c r="L79" s="31"/>
      <c r="M79" s="31"/>
      <c r="N79" s="48"/>
      <c r="O79" s="9">
        <f t="shared" si="6"/>
        <v>31416.364000000001</v>
      </c>
      <c r="P79" s="6">
        <f t="shared" si="4"/>
        <v>22750</v>
      </c>
      <c r="T79" s="42"/>
    </row>
    <row r="80" spans="1:20" s="5" customFormat="1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6">
        <v>200</v>
      </c>
      <c r="H80" s="10" t="s">
        <v>21</v>
      </c>
      <c r="I80" s="10">
        <f t="shared" si="5"/>
        <v>400</v>
      </c>
      <c r="J80" s="18">
        <v>0.12</v>
      </c>
      <c r="K80" s="16"/>
      <c r="L80" s="33">
        <f>G80*G80/ABS(D80)*11.8-ABS(J80)</f>
        <v>188.68</v>
      </c>
      <c r="M80" s="33">
        <f>(G80/3.6)^2/(ABS(D80)*9.81)-ABS(J80)/1500</f>
        <v>0.1257679002277847</v>
      </c>
      <c r="N80" s="48"/>
      <c r="O80" s="9">
        <f t="shared" si="6"/>
        <v>31816.364000000001</v>
      </c>
      <c r="P80" s="6">
        <f t="shared" si="4"/>
        <v>23150</v>
      </c>
      <c r="T80" s="42"/>
    </row>
    <row r="81" spans="1:20" s="5" customFormat="1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6">
        <v>200</v>
      </c>
      <c r="H81" s="10" t="s">
        <v>22</v>
      </c>
      <c r="I81" s="10">
        <f t="shared" si="5"/>
        <v>80</v>
      </c>
      <c r="J81" s="18">
        <v>0.12</v>
      </c>
      <c r="K81" s="18">
        <v>0</v>
      </c>
      <c r="L81" s="31"/>
      <c r="M81" s="31"/>
      <c r="N81" s="48"/>
      <c r="O81" s="9">
        <f t="shared" si="6"/>
        <v>31896.364000000001</v>
      </c>
      <c r="P81" s="47">
        <f t="shared" si="4"/>
        <v>23230</v>
      </c>
      <c r="T81" s="42"/>
    </row>
    <row r="82" spans="1:20" s="5" customFormat="1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16</v>
      </c>
      <c r="G82" s="36">
        <v>200</v>
      </c>
      <c r="H82" s="3" t="s">
        <v>21</v>
      </c>
      <c r="I82" s="3">
        <f t="shared" si="5"/>
        <v>2000</v>
      </c>
      <c r="J82" s="12">
        <v>0</v>
      </c>
      <c r="K82" s="16"/>
      <c r="L82" s="31"/>
      <c r="M82" s="31"/>
      <c r="N82" s="49" t="s">
        <v>29</v>
      </c>
      <c r="O82" s="9">
        <f t="shared" si="6"/>
        <v>33896.364000000001</v>
      </c>
      <c r="P82" s="6"/>
      <c r="T82" s="42"/>
    </row>
    <row r="83" spans="1:20" s="5" customFormat="1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6">
        <v>0</v>
      </c>
      <c r="H83" s="3" t="s">
        <v>22</v>
      </c>
      <c r="I83" s="3">
        <f t="shared" si="5"/>
        <v>50</v>
      </c>
      <c r="J83" s="12">
        <v>0</v>
      </c>
      <c r="K83" s="12">
        <f>J84</f>
        <v>0</v>
      </c>
      <c r="L83" s="31"/>
      <c r="M83" s="31"/>
      <c r="N83" s="49"/>
      <c r="O83" s="9">
        <f t="shared" si="6"/>
        <v>33946.364000000001</v>
      </c>
      <c r="P83" s="6">
        <f>C83</f>
        <v>50</v>
      </c>
      <c r="T83" s="42"/>
    </row>
    <row r="84" spans="1:20" s="5" customFormat="1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6">
        <v>0</v>
      </c>
      <c r="H84" s="3" t="s">
        <v>21</v>
      </c>
      <c r="I84" s="3">
        <f t="shared" si="5"/>
        <v>50</v>
      </c>
      <c r="J84" s="12">
        <v>0</v>
      </c>
      <c r="K84" s="16"/>
      <c r="L84" s="32">
        <f>G84*G84/ABS(D84)*11.8-ABS(J84)</f>
        <v>0</v>
      </c>
      <c r="M84" s="32">
        <f>(G84/3.6)^2/(ABS(D84)*9.81)-ABS(J84)/1500</f>
        <v>0</v>
      </c>
      <c r="N84" s="49"/>
      <c r="O84" s="9">
        <f t="shared" si="6"/>
        <v>33996.364000000001</v>
      </c>
      <c r="P84" s="6">
        <f>P83+C84</f>
        <v>100</v>
      </c>
      <c r="T84" s="42"/>
    </row>
    <row r="85" spans="1:20" s="5" customFormat="1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6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1"/>
      <c r="M85" s="31"/>
      <c r="N85" s="49"/>
      <c r="O85" s="9">
        <f>O84+D85</f>
        <v>83996.364000000001</v>
      </c>
      <c r="P85" s="47">
        <f>P84+C85</f>
        <v>150</v>
      </c>
      <c r="T85" s="42"/>
    </row>
    <row r="86" spans="1:20" x14ac:dyDescent="0.2">
      <c r="G86" s="1"/>
      <c r="H86" s="1"/>
      <c r="I86" s="1"/>
      <c r="J86" s="40"/>
      <c r="K86" s="40"/>
      <c r="N86" s="1"/>
      <c r="O86" s="1"/>
    </row>
    <row r="87" spans="1:20" x14ac:dyDescent="0.2">
      <c r="G87" s="1"/>
      <c r="H87" s="1"/>
      <c r="I87" s="1"/>
      <c r="J87" s="40"/>
      <c r="K87" s="40"/>
      <c r="N87" s="1"/>
      <c r="O87" s="1"/>
    </row>
    <row r="88" spans="1:20" x14ac:dyDescent="0.2">
      <c r="G88" s="1"/>
      <c r="H88" s="1"/>
      <c r="I88" s="1"/>
      <c r="J88" s="40"/>
      <c r="K88" s="40"/>
      <c r="N88" s="1"/>
      <c r="O88" s="1"/>
    </row>
    <row r="89" spans="1:20" x14ac:dyDescent="0.2">
      <c r="G89" s="1"/>
      <c r="H89" s="1"/>
      <c r="I89" s="1"/>
      <c r="J89" s="40"/>
      <c r="K89" s="40"/>
      <c r="N89" s="1"/>
      <c r="O89" s="1"/>
    </row>
    <row r="90" spans="1:20" x14ac:dyDescent="0.2">
      <c r="G90" s="1"/>
      <c r="H90" s="1"/>
      <c r="I90" s="1"/>
      <c r="J90" s="40"/>
      <c r="K90" s="40"/>
      <c r="N90" s="1"/>
      <c r="O90" s="1"/>
    </row>
    <row r="91" spans="1:20" x14ac:dyDescent="0.2">
      <c r="G91" s="1"/>
      <c r="H91" s="1"/>
      <c r="I91" s="1"/>
      <c r="J91" s="40"/>
      <c r="K91" s="40"/>
      <c r="N91" s="1"/>
      <c r="O91" s="1"/>
    </row>
    <row r="92" spans="1:20" x14ac:dyDescent="0.2">
      <c r="G92" s="1"/>
      <c r="H92" s="1"/>
      <c r="I92" s="1"/>
      <c r="J92" s="40"/>
      <c r="K92" s="40"/>
      <c r="N92" s="1"/>
      <c r="O92" s="1"/>
    </row>
    <row r="93" spans="1:20" x14ac:dyDescent="0.2">
      <c r="G93" s="1"/>
      <c r="H93" s="1"/>
      <c r="I93" s="1"/>
      <c r="J93" s="40"/>
      <c r="K93" s="40"/>
      <c r="N93" s="1"/>
      <c r="O93" s="1"/>
    </row>
    <row r="94" spans="1:20" x14ac:dyDescent="0.2">
      <c r="I94" s="1"/>
      <c r="J94" s="40"/>
      <c r="K94" s="40"/>
      <c r="N94" s="1"/>
      <c r="O94" s="1"/>
    </row>
    <row r="95" spans="1:20" x14ac:dyDescent="0.2">
      <c r="I95" s="1"/>
      <c r="J95" s="40"/>
      <c r="K95" s="40"/>
      <c r="N95" s="1"/>
      <c r="O95" s="1"/>
    </row>
    <row r="96" spans="1:20" x14ac:dyDescent="0.2">
      <c r="I96" s="1"/>
      <c r="J96" s="40"/>
      <c r="K96" s="40"/>
      <c r="N96" s="1"/>
      <c r="O96" s="1"/>
    </row>
    <row r="97" spans="9:15" x14ac:dyDescent="0.2">
      <c r="I97" s="1"/>
      <c r="J97" s="40"/>
      <c r="K97" s="40"/>
      <c r="N97" s="1"/>
      <c r="O97" s="1"/>
    </row>
    <row r="98" spans="9:15" x14ac:dyDescent="0.2">
      <c r="I98" s="1"/>
      <c r="J98" s="40"/>
      <c r="K98" s="40"/>
      <c r="N98" s="1"/>
      <c r="O98" s="1"/>
    </row>
    <row r="116" spans="5:5" x14ac:dyDescent="0.2">
      <c r="E116" s="14"/>
    </row>
    <row r="117" spans="5:5" x14ac:dyDescent="0.2">
      <c r="E117" s="14"/>
    </row>
    <row r="118" spans="5:5" x14ac:dyDescent="0.2">
      <c r="E118" s="14"/>
    </row>
    <row r="119" spans="5:5" x14ac:dyDescent="0.2">
      <c r="E119" s="14"/>
    </row>
    <row r="120" spans="5:5" x14ac:dyDescent="0.2">
      <c r="E120" s="14"/>
    </row>
    <row r="121" spans="5:5" x14ac:dyDescent="0.2">
      <c r="E121" s="14"/>
    </row>
    <row r="122" spans="5:5" x14ac:dyDescent="0.2">
      <c r="E122" s="14"/>
    </row>
    <row r="123" spans="5:5" x14ac:dyDescent="0.2">
      <c r="E123" s="14"/>
    </row>
    <row r="124" spans="5:5" x14ac:dyDescent="0.2">
      <c r="E124" s="14"/>
    </row>
    <row r="125" spans="5:5" x14ac:dyDescent="0.2">
      <c r="E125" s="14"/>
    </row>
    <row r="126" spans="5:5" x14ac:dyDescent="0.2">
      <c r="E126" s="14"/>
    </row>
    <row r="127" spans="5:5" x14ac:dyDescent="0.2">
      <c r="E127" s="14"/>
    </row>
    <row r="128" spans="5:5" x14ac:dyDescent="0.2">
      <c r="E128" s="14"/>
    </row>
    <row r="129" spans="5:5" x14ac:dyDescent="0.2">
      <c r="E129" s="14"/>
    </row>
    <row r="130" spans="5:5" x14ac:dyDescent="0.2">
      <c r="E130" s="14"/>
    </row>
    <row r="131" spans="5:5" x14ac:dyDescent="0.2">
      <c r="E131" s="14"/>
    </row>
    <row r="132" spans="5:5" x14ac:dyDescent="0.2">
      <c r="E132" s="14"/>
    </row>
    <row r="133" spans="5:5" x14ac:dyDescent="0.2">
      <c r="E133" s="14"/>
    </row>
    <row r="134" spans="5:5" x14ac:dyDescent="0.2">
      <c r="E134" s="14"/>
    </row>
    <row r="135" spans="5:5" x14ac:dyDescent="0.2">
      <c r="E135" s="14"/>
    </row>
    <row r="136" spans="5:5" x14ac:dyDescent="0.2">
      <c r="E136" s="14"/>
    </row>
    <row r="137" spans="5:5" x14ac:dyDescent="0.2">
      <c r="E137" s="14"/>
    </row>
    <row r="138" spans="5:5" x14ac:dyDescent="0.2">
      <c r="E138" s="14"/>
    </row>
    <row r="139" spans="5:5" x14ac:dyDescent="0.2">
      <c r="E139" s="14"/>
    </row>
    <row r="140" spans="5:5" x14ac:dyDescent="0.2">
      <c r="E140" s="14"/>
    </row>
    <row r="141" spans="5:5" x14ac:dyDescent="0.2">
      <c r="E141" s="14"/>
    </row>
    <row r="142" spans="5:5" x14ac:dyDescent="0.2">
      <c r="E142" s="14"/>
    </row>
    <row r="143" spans="5:5" x14ac:dyDescent="0.2">
      <c r="E143" s="14"/>
    </row>
    <row r="144" spans="5:5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  <row r="169" spans="5:5" x14ac:dyDescent="0.2">
      <c r="E169" s="14"/>
    </row>
    <row r="170" spans="5:5" x14ac:dyDescent="0.2">
      <c r="E170" s="14"/>
    </row>
    <row r="171" spans="5:5" x14ac:dyDescent="0.2">
      <c r="E171" s="14"/>
    </row>
    <row r="172" spans="5:5" x14ac:dyDescent="0.2">
      <c r="E172" s="14"/>
    </row>
    <row r="173" spans="5:5" x14ac:dyDescent="0.2">
      <c r="E173" s="14"/>
    </row>
    <row r="174" spans="5:5" x14ac:dyDescent="0.2">
      <c r="E174" s="14"/>
    </row>
    <row r="175" spans="5:5" x14ac:dyDescent="0.2">
      <c r="E175" s="14"/>
    </row>
    <row r="176" spans="5:5" x14ac:dyDescent="0.2">
      <c r="E176" s="14"/>
    </row>
    <row r="177" spans="5:5" x14ac:dyDescent="0.2">
      <c r="E177" s="14"/>
    </row>
    <row r="178" spans="5:5" x14ac:dyDescent="0.2">
      <c r="E178" s="14"/>
    </row>
    <row r="179" spans="5:5" x14ac:dyDescent="0.2">
      <c r="E179" s="14"/>
    </row>
    <row r="180" spans="5:5" x14ac:dyDescent="0.2">
      <c r="E180" s="14"/>
    </row>
    <row r="181" spans="5:5" x14ac:dyDescent="0.2">
      <c r="E181" s="14"/>
    </row>
    <row r="182" spans="5:5" x14ac:dyDescent="0.2">
      <c r="E182" s="14"/>
    </row>
    <row r="183" spans="5:5" x14ac:dyDescent="0.2">
      <c r="E183" s="14"/>
    </row>
    <row r="184" spans="5:5" x14ac:dyDescent="0.2">
      <c r="E184" s="14"/>
    </row>
    <row r="185" spans="5:5" x14ac:dyDescent="0.2">
      <c r="E185" s="14"/>
    </row>
    <row r="186" spans="5:5" x14ac:dyDescent="0.2">
      <c r="E186" s="14"/>
    </row>
    <row r="187" spans="5:5" x14ac:dyDescent="0.2">
      <c r="E187" s="14"/>
    </row>
    <row r="188" spans="5:5" x14ac:dyDescent="0.2">
      <c r="E188" s="14"/>
    </row>
    <row r="189" spans="5:5" x14ac:dyDescent="0.2">
      <c r="E189" s="14"/>
    </row>
    <row r="190" spans="5:5" x14ac:dyDescent="0.2">
      <c r="E190" s="14"/>
    </row>
    <row r="191" spans="5:5" x14ac:dyDescent="0.2">
      <c r="E191" s="14"/>
    </row>
    <row r="192" spans="5:5" x14ac:dyDescent="0.2">
      <c r="E192" s="14"/>
    </row>
    <row r="193" spans="5:5" x14ac:dyDescent="0.2">
      <c r="E193" s="14"/>
    </row>
    <row r="194" spans="5:5" x14ac:dyDescent="0.2">
      <c r="E194" s="14"/>
    </row>
    <row r="195" spans="5:5" x14ac:dyDescent="0.2">
      <c r="E195" s="14"/>
    </row>
    <row r="196" spans="5:5" x14ac:dyDescent="0.2">
      <c r="E196" s="14"/>
    </row>
    <row r="197" spans="5:5" x14ac:dyDescent="0.2">
      <c r="E197" s="14"/>
    </row>
    <row r="198" spans="5:5" x14ac:dyDescent="0.2">
      <c r="E198" s="14"/>
    </row>
    <row r="199" spans="5:5" x14ac:dyDescent="0.2">
      <c r="E199" s="14"/>
    </row>
  </sheetData>
  <mergeCells count="21"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82:N85"/>
    <mergeCell ref="N42:N45"/>
    <mergeCell ref="N46:N49"/>
    <mergeCell ref="N50:N53"/>
    <mergeCell ref="N54:N57"/>
    <mergeCell ref="N58:N61"/>
    <mergeCell ref="N62:N65"/>
    <mergeCell ref="N66:N69"/>
    <mergeCell ref="N70:N73"/>
    <mergeCell ref="N74:N77"/>
    <mergeCell ref="N78:N8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FADC-50E6-46E8-AA1D-7BBB001274F1}">
  <dimension ref="A1:V85"/>
  <sheetViews>
    <sheetView workbookViewId="0">
      <selection sqref="A1:V85"/>
    </sheetView>
  </sheetViews>
  <sheetFormatPr defaultRowHeight="14.25" x14ac:dyDescent="0.2"/>
  <cols>
    <col min="6" max="6" width="18.875" customWidth="1"/>
  </cols>
  <sheetData>
    <row r="1" spans="1:22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40</v>
      </c>
      <c r="Q1" s="11" t="s">
        <v>43</v>
      </c>
      <c r="R1" s="11" t="s">
        <v>44</v>
      </c>
      <c r="S1" s="11" t="s">
        <v>55</v>
      </c>
      <c r="T1" s="11" t="s">
        <v>56</v>
      </c>
      <c r="U1" s="11" t="s">
        <v>57</v>
      </c>
      <c r="V1" s="11" t="s">
        <v>58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65" si="0">C2</f>
        <v>300</v>
      </c>
      <c r="J2" s="12">
        <v>0</v>
      </c>
      <c r="K2" s="37"/>
      <c r="L2" s="29"/>
      <c r="M2" s="29"/>
      <c r="N2" s="49" t="s">
        <v>27</v>
      </c>
      <c r="O2" s="9">
        <v>300</v>
      </c>
      <c r="P2" s="6">
        <f>C2</f>
        <v>300</v>
      </c>
      <c r="Q2" s="46">
        <v>1</v>
      </c>
      <c r="R2" s="41" t="s">
        <v>42</v>
      </c>
      <c r="S2" s="41">
        <v>4086.364</v>
      </c>
      <c r="T2" s="45">
        <v>0</v>
      </c>
      <c r="U2" s="45"/>
      <c r="V2" s="41" t="s">
        <v>45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49"/>
      <c r="O3" s="9">
        <f>O2+C3</f>
        <v>327.5</v>
      </c>
      <c r="P3" s="6">
        <f>P2+C3</f>
        <v>327.5</v>
      </c>
      <c r="Q3" s="46">
        <v>2</v>
      </c>
      <c r="R3" s="41" t="s">
        <v>42</v>
      </c>
      <c r="S3" s="41">
        <v>5</v>
      </c>
      <c r="T3" s="45">
        <v>0</v>
      </c>
      <c r="U3" s="45"/>
      <c r="V3" s="41" t="s">
        <v>46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8"/>
      <c r="L4" s="18">
        <f>G4*G4/ABS(D4)*11.8-ABS(J4)</f>
        <v>50.292666666666669</v>
      </c>
      <c r="M4" s="18">
        <f>(G4/3.6)^2/(ABS(D4)*9.81)-ABS(J4)/1500</f>
        <v>3.3523440060742586E-2</v>
      </c>
      <c r="N4" s="49"/>
      <c r="O4" s="9">
        <f>O3+C4</f>
        <v>466.39300000000003</v>
      </c>
      <c r="P4" s="6">
        <f>P3+C4</f>
        <v>466.39300000000003</v>
      </c>
      <c r="Q4" s="46">
        <v>3</v>
      </c>
      <c r="R4" s="41" t="s">
        <v>41</v>
      </c>
      <c r="S4" s="41">
        <v>20</v>
      </c>
      <c r="T4" s="45">
        <v>0</v>
      </c>
      <c r="U4" s="45">
        <f>T5</f>
        <v>0.05</v>
      </c>
      <c r="V4" s="41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1"/>
      <c r="M5" s="31"/>
      <c r="N5" s="49"/>
      <c r="O5" s="9">
        <f t="shared" ref="O5:O68" si="1">O4+C5</f>
        <v>493.89300000000003</v>
      </c>
      <c r="P5" s="6">
        <f t="shared" ref="P5:P21" si="2">P4+C5</f>
        <v>493.89300000000003</v>
      </c>
      <c r="Q5" s="46">
        <v>4</v>
      </c>
      <c r="R5" s="41" t="s">
        <v>42</v>
      </c>
      <c r="S5" s="41">
        <v>150</v>
      </c>
      <c r="T5" s="45">
        <f>50/1000</f>
        <v>0.05</v>
      </c>
      <c r="U5" s="45"/>
      <c r="V5" s="41"/>
    </row>
    <row r="6" spans="1:22" x14ac:dyDescent="0.2">
      <c r="A6" s="4">
        <v>5</v>
      </c>
      <c r="B6" s="4" t="s">
        <v>5</v>
      </c>
      <c r="C6" s="25">
        <v>250</v>
      </c>
      <c r="D6" s="15"/>
      <c r="E6" s="15"/>
      <c r="F6" s="15"/>
      <c r="G6" s="9">
        <v>80</v>
      </c>
      <c r="H6" s="4" t="s">
        <v>21</v>
      </c>
      <c r="I6" s="25">
        <f t="shared" si="0"/>
        <v>250</v>
      </c>
      <c r="J6" s="39">
        <v>0</v>
      </c>
      <c r="K6" s="38"/>
      <c r="L6" s="31"/>
      <c r="M6" s="31"/>
      <c r="N6" s="50" t="s">
        <v>29</v>
      </c>
      <c r="O6" s="9">
        <f t="shared" si="1"/>
        <v>743.89300000000003</v>
      </c>
      <c r="P6" s="6">
        <f t="shared" si="2"/>
        <v>743.89300000000003</v>
      </c>
      <c r="Q6" s="46">
        <v>5</v>
      </c>
      <c r="R6" s="41" t="s">
        <v>41</v>
      </c>
      <c r="S6" s="41">
        <v>20</v>
      </c>
      <c r="T6" s="45">
        <f>T5</f>
        <v>0.05</v>
      </c>
      <c r="U6" s="45">
        <v>0</v>
      </c>
      <c r="V6" s="41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9">
        <v>0</v>
      </c>
      <c r="K7" s="39">
        <f>J8</f>
        <v>0.12</v>
      </c>
      <c r="L7" s="31"/>
      <c r="M7" s="31"/>
      <c r="N7" s="50"/>
      <c r="O7" s="9">
        <f t="shared" si="1"/>
        <v>786.39300000000003</v>
      </c>
      <c r="P7" s="6">
        <f t="shared" si="2"/>
        <v>786.39300000000003</v>
      </c>
      <c r="Q7" s="46">
        <v>6</v>
      </c>
      <c r="R7" s="41" t="s">
        <v>42</v>
      </c>
      <c r="S7" s="41">
        <v>5</v>
      </c>
      <c r="T7" s="45">
        <v>0</v>
      </c>
      <c r="U7" s="45"/>
      <c r="V7" s="41" t="s">
        <v>47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25">
        <f t="shared" si="0"/>
        <v>565.17399999999998</v>
      </c>
      <c r="J8" s="39">
        <v>0.12</v>
      </c>
      <c r="K8" s="38"/>
      <c r="L8" s="33">
        <f>G8*G8/ABS(D8)*11.8-ABS(J8)</f>
        <v>116.06461538461539</v>
      </c>
      <c r="M8" s="33">
        <f>(G8/3.6)^2/(ABS(D8)*9.81)-ABS(J8)/1500</f>
        <v>7.7364861678636737E-2</v>
      </c>
      <c r="N8" s="50"/>
      <c r="O8" s="9">
        <f t="shared" si="1"/>
        <v>1351.567</v>
      </c>
      <c r="P8" s="6">
        <f t="shared" si="2"/>
        <v>1351.567</v>
      </c>
      <c r="Q8" s="46">
        <v>7</v>
      </c>
      <c r="R8" s="41" t="s">
        <v>42</v>
      </c>
      <c r="S8" s="41">
        <v>2380</v>
      </c>
      <c r="T8" s="45">
        <v>0</v>
      </c>
      <c r="U8" s="45"/>
      <c r="V8" s="41" t="s">
        <v>48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9">
        <v>0.12</v>
      </c>
      <c r="K9" s="39">
        <v>0</v>
      </c>
      <c r="L9" s="31"/>
      <c r="M9" s="31"/>
      <c r="N9" s="50"/>
      <c r="O9" s="9">
        <f t="shared" si="1"/>
        <v>1394.067</v>
      </c>
      <c r="P9" s="6">
        <f t="shared" si="2"/>
        <v>1394.067</v>
      </c>
      <c r="Q9" s="46">
        <v>8</v>
      </c>
      <c r="R9" s="41" t="s">
        <v>42</v>
      </c>
      <c r="S9" s="41">
        <v>50</v>
      </c>
      <c r="T9" s="45">
        <v>0</v>
      </c>
      <c r="U9" s="45"/>
      <c r="V9" s="41" t="s">
        <v>49</v>
      </c>
    </row>
    <row r="10" spans="1:22" x14ac:dyDescent="0.2">
      <c r="A10" s="3">
        <v>9</v>
      </c>
      <c r="B10" s="3" t="s">
        <v>5</v>
      </c>
      <c r="C10" s="19">
        <v>50</v>
      </c>
      <c r="D10" s="6"/>
      <c r="E10" s="6"/>
      <c r="F10" s="15"/>
      <c r="G10" s="9">
        <v>80</v>
      </c>
      <c r="H10" s="3" t="s">
        <v>21</v>
      </c>
      <c r="I10" s="19">
        <f t="shared" si="0"/>
        <v>50</v>
      </c>
      <c r="J10" s="12">
        <v>0</v>
      </c>
      <c r="K10" s="38"/>
      <c r="L10" s="31"/>
      <c r="M10" s="31"/>
      <c r="N10" s="49" t="s">
        <v>27</v>
      </c>
      <c r="O10" s="9">
        <f t="shared" si="1"/>
        <v>1444.067</v>
      </c>
      <c r="P10" s="6">
        <f t="shared" si="2"/>
        <v>1444.067</v>
      </c>
      <c r="Q10" s="46">
        <v>9</v>
      </c>
      <c r="R10" s="41" t="s">
        <v>41</v>
      </c>
      <c r="S10" s="41">
        <v>50</v>
      </c>
      <c r="T10" s="45">
        <v>0</v>
      </c>
      <c r="U10" s="45">
        <f>T11</f>
        <v>0.03</v>
      </c>
      <c r="V10" s="41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31"/>
      <c r="M11" s="31"/>
      <c r="N11" s="49"/>
      <c r="O11" s="9">
        <f t="shared" si="1"/>
        <v>1481.567</v>
      </c>
      <c r="P11" s="6">
        <f t="shared" si="2"/>
        <v>1481.567</v>
      </c>
      <c r="Q11" s="46">
        <v>10</v>
      </c>
      <c r="R11" s="41" t="s">
        <v>42</v>
      </c>
      <c r="S11" s="41">
        <v>650</v>
      </c>
      <c r="T11" s="45">
        <f>30/1000</f>
        <v>0.03</v>
      </c>
      <c r="U11" s="45"/>
      <c r="V11" s="41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8"/>
      <c r="L12" s="32">
        <f>G12*G12/ABS(D12)*11.8-ABS(J12)</f>
        <v>137.18909090909091</v>
      </c>
      <c r="M12" s="32">
        <f>(G12/3.6)^2/(ABS(D12)*9.81)-ABS(J12)/1500</f>
        <v>9.1445745620207047E-2</v>
      </c>
      <c r="N12" s="49"/>
      <c r="O12" s="9">
        <f t="shared" si="1"/>
        <v>1738.864</v>
      </c>
      <c r="P12" s="6">
        <f t="shared" si="2"/>
        <v>1738.864</v>
      </c>
      <c r="Q12" s="46">
        <v>11</v>
      </c>
      <c r="R12" s="41" t="s">
        <v>41</v>
      </c>
      <c r="S12" s="41">
        <v>50</v>
      </c>
      <c r="T12" s="45">
        <f>T11</f>
        <v>0.03</v>
      </c>
      <c r="U12" s="45">
        <v>0</v>
      </c>
      <c r="V12" s="41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1"/>
      <c r="M13" s="31"/>
      <c r="N13" s="49"/>
      <c r="O13" s="9">
        <f t="shared" si="1"/>
        <v>1776.364</v>
      </c>
      <c r="P13" s="6">
        <f t="shared" si="2"/>
        <v>1776.364</v>
      </c>
      <c r="Q13" s="46">
        <v>12</v>
      </c>
      <c r="R13" s="41" t="s">
        <v>42</v>
      </c>
      <c r="S13" s="41">
        <v>1200</v>
      </c>
      <c r="T13" s="45">
        <v>0</v>
      </c>
      <c r="U13" s="45"/>
      <c r="V13" s="41" t="s">
        <v>50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0"/>
        <v>950</v>
      </c>
      <c r="J14" s="13">
        <v>0</v>
      </c>
      <c r="K14" s="16"/>
      <c r="L14" s="31"/>
      <c r="M14" s="31"/>
      <c r="N14" s="50" t="s">
        <v>29</v>
      </c>
      <c r="O14" s="9">
        <f t="shared" si="1"/>
        <v>2726.364</v>
      </c>
      <c r="P14" s="6">
        <f t="shared" si="2"/>
        <v>2726.364</v>
      </c>
      <c r="Q14" s="46">
        <v>13</v>
      </c>
      <c r="R14" s="41" t="s">
        <v>42</v>
      </c>
      <c r="S14" s="41">
        <v>23230</v>
      </c>
      <c r="T14" s="45">
        <v>0</v>
      </c>
      <c r="U14" s="45"/>
      <c r="V14" s="41" t="s">
        <v>51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9">
        <v>80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1"/>
      <c r="M15" s="31"/>
      <c r="N15" s="50"/>
      <c r="O15" s="9">
        <f t="shared" si="1"/>
        <v>2806.364</v>
      </c>
      <c r="P15" s="6">
        <f t="shared" si="2"/>
        <v>2806.364</v>
      </c>
      <c r="Q15" s="46">
        <v>14</v>
      </c>
      <c r="R15" s="41" t="s">
        <v>42</v>
      </c>
      <c r="S15" s="41">
        <v>50</v>
      </c>
      <c r="T15" s="45">
        <v>0</v>
      </c>
      <c r="U15" s="45"/>
      <c r="V15" s="41" t="s">
        <v>52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0"/>
        <v>800</v>
      </c>
      <c r="J16" s="13">
        <v>0.1</v>
      </c>
      <c r="K16" s="16"/>
      <c r="L16" s="33">
        <f>G16*G16/ABS(D16)*11.8-ABS(J16)</f>
        <v>167.72222222222223</v>
      </c>
      <c r="M16" s="33">
        <f>(G16/3.6)^2/(ABS(D16)*9.81)-ABS(J16)/1500</f>
        <v>0.11179813353580861</v>
      </c>
      <c r="N16" s="50"/>
      <c r="O16" s="9">
        <f t="shared" si="1"/>
        <v>3606.364</v>
      </c>
      <c r="P16" s="6">
        <f t="shared" si="2"/>
        <v>3606.364</v>
      </c>
      <c r="Q16" s="46">
        <v>15</v>
      </c>
      <c r="R16" s="41" t="s">
        <v>41</v>
      </c>
      <c r="S16" s="41">
        <v>50</v>
      </c>
      <c r="T16" s="45">
        <v>0</v>
      </c>
      <c r="U16" s="45">
        <f>T17</f>
        <v>-0.03</v>
      </c>
      <c r="V16" s="41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1"/>
      <c r="M17" s="31"/>
      <c r="N17" s="50"/>
      <c r="O17" s="9">
        <f t="shared" si="1"/>
        <v>3686.364</v>
      </c>
      <c r="P17" s="6">
        <f t="shared" si="2"/>
        <v>3686.364</v>
      </c>
      <c r="Q17" s="46">
        <v>16</v>
      </c>
      <c r="R17" s="41" t="s">
        <v>42</v>
      </c>
      <c r="S17" s="41">
        <v>650</v>
      </c>
      <c r="T17" s="45">
        <f>-30/1000</f>
        <v>-0.03</v>
      </c>
      <c r="U17" s="45"/>
      <c r="V17" s="41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80</v>
      </c>
      <c r="H18" s="3" t="s">
        <v>21</v>
      </c>
      <c r="I18" s="3">
        <f t="shared" si="0"/>
        <v>50</v>
      </c>
      <c r="J18" s="12">
        <v>0</v>
      </c>
      <c r="K18" s="16"/>
      <c r="L18" s="31"/>
      <c r="M18" s="31"/>
      <c r="N18" s="49" t="s">
        <v>27</v>
      </c>
      <c r="O18" s="9">
        <f t="shared" si="1"/>
        <v>3736.364</v>
      </c>
      <c r="P18" s="6">
        <f t="shared" si="2"/>
        <v>3736.364</v>
      </c>
      <c r="Q18" s="46">
        <v>17</v>
      </c>
      <c r="R18" s="41" t="s">
        <v>41</v>
      </c>
      <c r="S18" s="41">
        <v>50</v>
      </c>
      <c r="T18" s="45">
        <f>T17</f>
        <v>-0.03</v>
      </c>
      <c r="U18" s="45">
        <v>0</v>
      </c>
      <c r="V18" s="41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31"/>
      <c r="M19" s="31"/>
      <c r="N19" s="49"/>
      <c r="O19" s="9">
        <f t="shared" si="1"/>
        <v>3836.364</v>
      </c>
      <c r="P19" s="6">
        <f t="shared" si="2"/>
        <v>3836.364</v>
      </c>
      <c r="Q19" s="46">
        <v>18</v>
      </c>
      <c r="R19" s="41" t="s">
        <v>42</v>
      </c>
      <c r="S19" s="41">
        <v>1200</v>
      </c>
      <c r="T19" s="45">
        <v>0</v>
      </c>
      <c r="U19" s="45"/>
      <c r="V19" s="41" t="s">
        <v>53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2">
        <f>G20*G20/ABS(D20)*11.8-ABS(J20)</f>
        <v>125.79666666666668</v>
      </c>
      <c r="M20" s="32">
        <f>(G20/3.6)^2/(ABS(D20)*9.81)-ABS(J20)/1500</f>
        <v>8.3851933485189795E-2</v>
      </c>
      <c r="N20" s="49"/>
      <c r="O20" s="9">
        <f t="shared" si="1"/>
        <v>3986.364</v>
      </c>
      <c r="P20" s="6">
        <f t="shared" si="2"/>
        <v>3986.364</v>
      </c>
      <c r="Q20" s="46">
        <v>19</v>
      </c>
      <c r="R20" s="41" t="s">
        <v>42</v>
      </c>
      <c r="S20" s="41">
        <v>150</v>
      </c>
      <c r="T20" s="45">
        <v>0</v>
      </c>
      <c r="U20" s="45"/>
      <c r="V20" s="41" t="s">
        <v>54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1"/>
      <c r="M21" s="31"/>
      <c r="N21" s="49"/>
      <c r="O21" s="9">
        <f t="shared" si="1"/>
        <v>4086.364</v>
      </c>
      <c r="P21" s="47">
        <f t="shared" si="2"/>
        <v>4086.364</v>
      </c>
      <c r="Q21" s="1"/>
      <c r="R21" s="1"/>
      <c r="S21" s="1"/>
      <c r="T21" s="42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1"/>
      <c r="M22" s="31"/>
      <c r="N22" s="50" t="s">
        <v>29</v>
      </c>
      <c r="O22" s="9">
        <f t="shared" si="1"/>
        <v>4286.3639999999996</v>
      </c>
      <c r="P22" s="6"/>
      <c r="Q22" s="1"/>
      <c r="R22" s="1"/>
      <c r="S22" s="1"/>
      <c r="T22" s="42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"/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1"/>
      <c r="M23" s="31"/>
      <c r="N23" s="50"/>
      <c r="O23" s="9">
        <f t="shared" si="1"/>
        <v>4436.3639999999996</v>
      </c>
      <c r="P23" s="6">
        <f>C23</f>
        <v>150</v>
      </c>
      <c r="Q23" s="5"/>
      <c r="T23" s="43"/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3">
        <f>G24*G24/ABS(D24)*11.8-ABS(J24)</f>
        <v>58.97</v>
      </c>
      <c r="M24" s="33">
        <f>(G24/3.6)^2/(ABS(D24)*9.81)-ABS(J24)/1500</f>
        <v>3.9307468821182724E-2</v>
      </c>
      <c r="N24" s="50"/>
      <c r="O24" s="9">
        <f t="shared" si="1"/>
        <v>5036.3639999999996</v>
      </c>
      <c r="P24" s="6">
        <f>P23+C24</f>
        <v>750</v>
      </c>
      <c r="Q24" s="5"/>
      <c r="T24" s="43"/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1"/>
      <c r="M25" s="31"/>
      <c r="N25" s="50"/>
      <c r="O25" s="9">
        <f t="shared" si="1"/>
        <v>5186.3639999999996</v>
      </c>
      <c r="P25" s="6">
        <f>P24+C25</f>
        <v>900</v>
      </c>
      <c r="Q25" s="5"/>
      <c r="T25" s="43"/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31"/>
      <c r="M26" s="31"/>
      <c r="N26" s="49" t="s">
        <v>27</v>
      </c>
      <c r="O26" s="9">
        <f t="shared" si="1"/>
        <v>5236.3639999999996</v>
      </c>
      <c r="P26" s="6">
        <f>P25+C26</f>
        <v>950</v>
      </c>
      <c r="Q26" s="5"/>
      <c r="T26" s="43"/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31"/>
      <c r="M27" s="31"/>
      <c r="N27" s="49"/>
      <c r="O27" s="9">
        <f t="shared" si="1"/>
        <v>5286.3639999999996</v>
      </c>
      <c r="P27" s="6">
        <f t="shared" ref="P27:P33" si="3">P26+C27</f>
        <v>1000</v>
      </c>
      <c r="Q27" s="5"/>
      <c r="T27" s="43"/>
    </row>
    <row r="28" spans="1:22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2">
        <f>G28*G28/ABS(D28)*11.8-ABS(J28)</f>
        <v>188.68</v>
      </c>
      <c r="M28" s="32">
        <f>(G28/3.6)^2/(ABS(D28)*9.81)-ABS(J28)/1500</f>
        <v>0.1257679002277847</v>
      </c>
      <c r="N28" s="49"/>
      <c r="O28" s="9">
        <f t="shared" si="1"/>
        <v>5786.3639999999996</v>
      </c>
      <c r="P28" s="6">
        <f t="shared" si="3"/>
        <v>1500</v>
      </c>
      <c r="Q28" s="23"/>
      <c r="R28" s="24"/>
      <c r="S28" s="24"/>
      <c r="T28" s="44"/>
      <c r="U28" s="24"/>
      <c r="V28" s="24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1"/>
      <c r="M29" s="31"/>
      <c r="N29" s="49"/>
      <c r="O29" s="9">
        <f t="shared" si="1"/>
        <v>5836.3639999999996</v>
      </c>
      <c r="P29" s="6">
        <f t="shared" si="3"/>
        <v>1550</v>
      </c>
      <c r="Q29" s="5"/>
      <c r="T29" s="43"/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1"/>
      <c r="M30" s="31"/>
      <c r="N30" s="50" t="s">
        <v>27</v>
      </c>
      <c r="O30" s="9">
        <f t="shared" si="1"/>
        <v>5916.3639999999996</v>
      </c>
      <c r="P30" s="6">
        <f t="shared" si="3"/>
        <v>1630</v>
      </c>
      <c r="Q30" s="5"/>
      <c r="T30" s="43"/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1"/>
      <c r="M31" s="31"/>
      <c r="N31" s="50"/>
      <c r="O31" s="9">
        <f t="shared" si="1"/>
        <v>5966.3639999999996</v>
      </c>
      <c r="P31" s="6">
        <f t="shared" si="3"/>
        <v>1680</v>
      </c>
      <c r="Q31" s="5"/>
      <c r="T31" s="43"/>
    </row>
    <row r="32" spans="1:22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8"/>
      <c r="L32" s="34">
        <f>G32*G32/ABS(D32)*11.8-ABS(J32)</f>
        <v>188.68</v>
      </c>
      <c r="M32" s="34">
        <f>(G32/3.6)^2/(ABS(D32)*9.81)-ABS(J32)/1500</f>
        <v>0.1257679002277847</v>
      </c>
      <c r="N32" s="50"/>
      <c r="O32" s="9">
        <f t="shared" si="1"/>
        <v>6616.3639999999996</v>
      </c>
      <c r="P32" s="6">
        <f t="shared" si="3"/>
        <v>2330</v>
      </c>
      <c r="Q32" s="23"/>
      <c r="R32" s="24"/>
      <c r="S32" s="24"/>
      <c r="T32" s="44"/>
      <c r="U32" s="24"/>
      <c r="V32" s="24"/>
    </row>
    <row r="33" spans="1:22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1"/>
      <c r="M33" s="31"/>
      <c r="N33" s="50"/>
      <c r="O33" s="9">
        <f t="shared" si="1"/>
        <v>6666.3639999999996</v>
      </c>
      <c r="P33" s="47">
        <f t="shared" si="3"/>
        <v>2380</v>
      </c>
      <c r="Q33" s="5"/>
      <c r="T33" s="43"/>
    </row>
    <row r="34" spans="1:22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31"/>
      <c r="M34" s="31"/>
      <c r="N34" s="49" t="s">
        <v>29</v>
      </c>
      <c r="O34" s="9">
        <f t="shared" si="1"/>
        <v>8666.3639999999996</v>
      </c>
      <c r="P34" s="6"/>
      <c r="Q34" s="5"/>
      <c r="R34" s="5"/>
      <c r="S34" s="5"/>
      <c r="T34" s="42"/>
      <c r="U34" s="5"/>
      <c r="V34" s="5"/>
    </row>
    <row r="35" spans="1:22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6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31"/>
      <c r="M35" s="31"/>
      <c r="N35" s="50"/>
      <c r="O35" s="9">
        <f t="shared" si="1"/>
        <v>8766.3639999999996</v>
      </c>
      <c r="P35" s="6">
        <f>C35</f>
        <v>100</v>
      </c>
      <c r="Q35" s="5"/>
      <c r="R35" s="5"/>
      <c r="S35" s="5"/>
      <c r="T35" s="42"/>
      <c r="U35" s="5"/>
      <c r="V35" s="5"/>
    </row>
    <row r="36" spans="1:22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6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2">
        <f>G36*G36/ABS(D36)*11.8-ABS(J36)</f>
        <v>127.36000000000001</v>
      </c>
      <c r="M36" s="32">
        <f>(G36/3.6)^2/(ABS(D36)*9.81)-ABS(J36)/1500</f>
        <v>8.489399932042134E-2</v>
      </c>
      <c r="N36" s="50"/>
      <c r="O36" s="9">
        <f t="shared" si="1"/>
        <v>9126.3639999999996</v>
      </c>
      <c r="P36" s="6">
        <f>P35+C36</f>
        <v>460</v>
      </c>
      <c r="Q36" s="5"/>
      <c r="R36" s="5"/>
      <c r="S36" s="5"/>
      <c r="T36" s="42"/>
      <c r="U36" s="5"/>
      <c r="V36" s="5"/>
    </row>
    <row r="37" spans="1:22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6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1"/>
      <c r="M37" s="31"/>
      <c r="N37" s="50"/>
      <c r="O37" s="9">
        <f t="shared" si="1"/>
        <v>9226.3639999999996</v>
      </c>
      <c r="P37" s="6">
        <f>P36+C37</f>
        <v>560</v>
      </c>
      <c r="Q37" s="5"/>
      <c r="R37" s="5"/>
      <c r="S37" s="5"/>
      <c r="T37" s="42"/>
      <c r="U37" s="5"/>
      <c r="V37" s="5"/>
    </row>
    <row r="38" spans="1:22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36">
        <v>180</v>
      </c>
      <c r="H38" s="4" t="s">
        <v>21</v>
      </c>
      <c r="I38" s="4">
        <f t="shared" si="0"/>
        <v>50</v>
      </c>
      <c r="J38" s="13">
        <v>0</v>
      </c>
      <c r="K38" s="16"/>
      <c r="L38" s="31"/>
      <c r="M38" s="31"/>
      <c r="N38" s="48" t="s">
        <v>27</v>
      </c>
      <c r="O38" s="9">
        <f t="shared" si="1"/>
        <v>9276.3639999999996</v>
      </c>
      <c r="P38" s="6">
        <f t="shared" ref="P38:P81" si="4">P37+C38</f>
        <v>610</v>
      </c>
      <c r="Q38" s="5"/>
      <c r="R38" s="5"/>
      <c r="S38" s="5"/>
      <c r="T38" s="42"/>
      <c r="U38" s="5"/>
      <c r="V38" s="5"/>
    </row>
    <row r="39" spans="1:22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6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1"/>
      <c r="M39" s="31"/>
      <c r="N39" s="49"/>
      <c r="O39" s="9">
        <f t="shared" si="1"/>
        <v>9326.3639999999996</v>
      </c>
      <c r="P39" s="6">
        <f t="shared" si="4"/>
        <v>660</v>
      </c>
      <c r="Q39" s="5"/>
      <c r="R39" s="5"/>
      <c r="S39" s="5"/>
      <c r="T39" s="42"/>
      <c r="U39" s="5"/>
      <c r="V39" s="5"/>
    </row>
    <row r="40" spans="1:22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6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3">
        <f>G40*G40/ABS(D40)*11.8-ABS(J40)</f>
        <v>127.36000000000001</v>
      </c>
      <c r="M40" s="33">
        <f>(G40/3.6)^2/(ABS(D40)*9.81)-ABS(J40)/1500</f>
        <v>8.489399932042134E-2</v>
      </c>
      <c r="N40" s="49"/>
      <c r="O40" s="9">
        <f t="shared" si="1"/>
        <v>9926.3639999999996</v>
      </c>
      <c r="P40" s="6">
        <f t="shared" si="4"/>
        <v>1260</v>
      </c>
      <c r="Q40" s="5"/>
      <c r="R40" s="5"/>
      <c r="S40" s="5"/>
      <c r="T40" s="42"/>
      <c r="U40" s="5"/>
      <c r="V40" s="5"/>
    </row>
    <row r="41" spans="1:22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6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1"/>
      <c r="M41" s="31"/>
      <c r="N41" s="49"/>
      <c r="O41" s="9">
        <f t="shared" si="1"/>
        <v>9976.3639999999996</v>
      </c>
      <c r="P41" s="6">
        <f t="shared" si="4"/>
        <v>1310</v>
      </c>
      <c r="Q41" s="5"/>
      <c r="R41" s="5"/>
      <c r="S41" s="5"/>
      <c r="T41" s="42"/>
      <c r="U41" s="5"/>
      <c r="V41" s="5"/>
    </row>
    <row r="42" spans="1:22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6">
        <v>180</v>
      </c>
      <c r="H42" s="3" t="s">
        <v>21</v>
      </c>
      <c r="I42" s="3">
        <f t="shared" si="0"/>
        <v>2800</v>
      </c>
      <c r="J42" s="12">
        <v>0</v>
      </c>
      <c r="K42" s="16"/>
      <c r="L42" s="31"/>
      <c r="M42" s="31"/>
      <c r="N42" s="49" t="s">
        <v>29</v>
      </c>
      <c r="O42" s="9">
        <f t="shared" si="1"/>
        <v>12776.364</v>
      </c>
      <c r="P42" s="6">
        <f t="shared" si="4"/>
        <v>4110</v>
      </c>
      <c r="Q42" s="5"/>
      <c r="R42" s="5"/>
      <c r="S42" s="5"/>
      <c r="T42" s="42"/>
      <c r="U42" s="5"/>
      <c r="V42" s="5"/>
    </row>
    <row r="43" spans="1:22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6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31"/>
      <c r="M43" s="31"/>
      <c r="N43" s="50"/>
      <c r="O43" s="9">
        <f t="shared" si="1"/>
        <v>12876.364</v>
      </c>
      <c r="P43" s="6">
        <f t="shared" si="4"/>
        <v>4210</v>
      </c>
      <c r="Q43" s="5"/>
      <c r="R43" s="5"/>
      <c r="S43" s="5"/>
      <c r="T43" s="42"/>
      <c r="U43" s="5"/>
      <c r="V43" s="5"/>
    </row>
    <row r="44" spans="1:22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6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2">
        <f>G44*G44/ABS(D44)*11.8-ABS(J44)</f>
        <v>100.54052631578949</v>
      </c>
      <c r="M44" s="32">
        <f>(G44/3.6)^2/(ABS(D44)*9.81)-ABS(J44)/1500</f>
        <v>6.7017017007350174E-2</v>
      </c>
      <c r="N44" s="50"/>
      <c r="O44" s="9">
        <f t="shared" si="1"/>
        <v>13076.364</v>
      </c>
      <c r="P44" s="6">
        <f t="shared" si="4"/>
        <v>4410</v>
      </c>
      <c r="Q44" s="5"/>
      <c r="R44" s="5"/>
      <c r="S44" s="5"/>
      <c r="T44" s="42"/>
      <c r="U44" s="5"/>
      <c r="V44" s="5"/>
    </row>
    <row r="45" spans="1:22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6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1"/>
      <c r="M45" s="31"/>
      <c r="N45" s="50"/>
      <c r="O45" s="9">
        <f t="shared" si="1"/>
        <v>13176.364</v>
      </c>
      <c r="P45" s="6">
        <f t="shared" si="4"/>
        <v>4510</v>
      </c>
      <c r="Q45" s="5"/>
      <c r="R45" s="5"/>
      <c r="S45" s="5"/>
      <c r="T45" s="42"/>
      <c r="U45" s="5"/>
      <c r="V45" s="5"/>
    </row>
    <row r="46" spans="1:22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6">
        <v>180</v>
      </c>
      <c r="H46" s="4" t="s">
        <v>21</v>
      </c>
      <c r="I46" s="4">
        <f t="shared" si="0"/>
        <v>400</v>
      </c>
      <c r="J46" s="13">
        <v>0</v>
      </c>
      <c r="K46" s="16"/>
      <c r="L46" s="29"/>
      <c r="M46" s="29"/>
      <c r="N46" s="48" t="s">
        <v>27</v>
      </c>
      <c r="O46" s="9">
        <f t="shared" si="1"/>
        <v>13576.364</v>
      </c>
      <c r="P46" s="6">
        <f t="shared" si="4"/>
        <v>4910</v>
      </c>
      <c r="Q46" s="5"/>
      <c r="R46" s="5"/>
      <c r="S46" s="5"/>
      <c r="T46" s="42"/>
      <c r="U46" s="5"/>
      <c r="V46" s="5"/>
    </row>
    <row r="47" spans="1:22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6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29"/>
      <c r="M47" s="29"/>
      <c r="N47" s="49"/>
      <c r="O47" s="9">
        <f t="shared" si="1"/>
        <v>13676.364</v>
      </c>
      <c r="P47" s="6">
        <f t="shared" si="4"/>
        <v>5010</v>
      </c>
      <c r="Q47" s="5"/>
      <c r="R47" s="5"/>
      <c r="S47" s="5"/>
      <c r="T47" s="42"/>
      <c r="U47" s="5"/>
      <c r="V47" s="5"/>
    </row>
    <row r="48" spans="1:22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6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0">
        <f>G48*G48/ABS(D48)*11.8-ABS(J48)</f>
        <v>19.106000000000002</v>
      </c>
      <c r="M48" s="30">
        <f>(G48/3.6)^2/(ABS(D48)*9.81)-ABS(J48)/1500</f>
        <v>1.2735433231396533E-2</v>
      </c>
      <c r="N48" s="49"/>
      <c r="O48" s="9">
        <f t="shared" si="1"/>
        <v>13876.364</v>
      </c>
      <c r="P48" s="6">
        <f t="shared" si="4"/>
        <v>5210</v>
      </c>
      <c r="Q48" s="5"/>
      <c r="R48" s="5"/>
      <c r="S48" s="5"/>
      <c r="T48" s="42"/>
      <c r="U48" s="5"/>
      <c r="V48" s="5"/>
    </row>
    <row r="49" spans="1:22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6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29"/>
      <c r="M49" s="29"/>
      <c r="N49" s="49"/>
      <c r="O49" s="9">
        <f t="shared" si="1"/>
        <v>13976.364</v>
      </c>
      <c r="P49" s="6">
        <f t="shared" si="4"/>
        <v>5310</v>
      </c>
      <c r="Q49" s="5"/>
      <c r="T49" s="43"/>
    </row>
    <row r="50" spans="1:22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29"/>
      <c r="N50" s="49" t="s">
        <v>29</v>
      </c>
      <c r="O50" s="9">
        <f t="shared" si="1"/>
        <v>14076.364</v>
      </c>
      <c r="P50" s="6">
        <f t="shared" si="4"/>
        <v>5410</v>
      </c>
      <c r="Q50" s="5"/>
      <c r="T50" s="43"/>
    </row>
    <row r="51" spans="1:22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29"/>
      <c r="N51" s="50"/>
      <c r="O51" s="9">
        <f t="shared" si="1"/>
        <v>14176.364</v>
      </c>
      <c r="P51" s="6">
        <f t="shared" si="4"/>
        <v>5510</v>
      </c>
      <c r="Q51" s="5"/>
      <c r="T51" s="43"/>
    </row>
    <row r="52" spans="1:22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2">
        <f>G52*G52/ABS(D52)*11.8-ABS(J52)</f>
        <v>158.89447368421054</v>
      </c>
      <c r="M52" s="32">
        <f>(G52/3.6)^2/(ABS(D52)*9.81)-ABS(J52)/1500</f>
        <v>0.10591384580585378</v>
      </c>
      <c r="N52" s="50"/>
      <c r="O52" s="9">
        <f t="shared" si="1"/>
        <v>16576.364000000001</v>
      </c>
      <c r="P52" s="6">
        <f t="shared" si="4"/>
        <v>7910</v>
      </c>
      <c r="Q52" s="23"/>
      <c r="R52" s="24"/>
      <c r="S52" s="24"/>
      <c r="T52" s="44"/>
      <c r="U52" s="24"/>
      <c r="V52" s="24"/>
    </row>
    <row r="53" spans="1:22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1"/>
      <c r="M53" s="31"/>
      <c r="N53" s="50"/>
      <c r="O53" s="9">
        <f t="shared" si="1"/>
        <v>16676.364000000001</v>
      </c>
      <c r="P53" s="6">
        <f t="shared" si="4"/>
        <v>8010</v>
      </c>
      <c r="Q53" s="5"/>
      <c r="T53" s="43"/>
    </row>
    <row r="54" spans="1:22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15</v>
      </c>
      <c r="G54" s="36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1"/>
      <c r="M54" s="31"/>
      <c r="N54" s="48" t="s">
        <v>29</v>
      </c>
      <c r="O54" s="9">
        <f t="shared" si="1"/>
        <v>18676.364000000001</v>
      </c>
      <c r="P54" s="6">
        <f t="shared" si="4"/>
        <v>10010</v>
      </c>
      <c r="Q54" s="5"/>
      <c r="R54" s="5"/>
      <c r="S54" s="5"/>
      <c r="T54" s="42"/>
      <c r="U54" s="5"/>
      <c r="V54" s="5"/>
    </row>
    <row r="55" spans="1:22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6">
        <v>200</v>
      </c>
      <c r="H55" s="10" t="s">
        <v>22</v>
      </c>
      <c r="I55" s="10">
        <f t="shared" si="0"/>
        <v>100</v>
      </c>
      <c r="J55" s="18">
        <v>0</v>
      </c>
      <c r="K55" s="18">
        <f>J56</f>
        <v>0.08</v>
      </c>
      <c r="L55" s="31"/>
      <c r="M55" s="31"/>
      <c r="N55" s="48"/>
      <c r="O55" s="9">
        <f t="shared" si="1"/>
        <v>18776.364000000001</v>
      </c>
      <c r="P55" s="6">
        <f t="shared" si="4"/>
        <v>10110</v>
      </c>
      <c r="Q55" s="5"/>
      <c r="R55" s="5"/>
      <c r="S55" s="5"/>
      <c r="T55" s="42"/>
      <c r="U55" s="5"/>
      <c r="V55" s="5"/>
    </row>
    <row r="56" spans="1:22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6">
        <v>200</v>
      </c>
      <c r="H56" s="10" t="s">
        <v>21</v>
      </c>
      <c r="I56" s="10">
        <f t="shared" si="0"/>
        <v>800</v>
      </c>
      <c r="J56" s="18">
        <v>0.08</v>
      </c>
      <c r="K56" s="16"/>
      <c r="L56" s="33">
        <f>G56*G56/ABS(D56)*11.8-ABS(J56)</f>
        <v>134.77714285714285</v>
      </c>
      <c r="M56" s="33">
        <f>(G56/3.6)^2/(ABS(D56)*9.81)-ABS(J56)/1500</f>
        <v>8.9838023972227163E-2</v>
      </c>
      <c r="N56" s="48"/>
      <c r="O56" s="9">
        <f t="shared" si="1"/>
        <v>19576.364000000001</v>
      </c>
      <c r="P56" s="6">
        <f t="shared" si="4"/>
        <v>10910</v>
      </c>
      <c r="Q56" s="5"/>
      <c r="R56" s="5"/>
      <c r="S56" s="5"/>
      <c r="T56" s="42"/>
      <c r="U56" s="5"/>
      <c r="V56" s="5"/>
    </row>
    <row r="57" spans="1:22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6">
        <v>200</v>
      </c>
      <c r="H57" s="10" t="s">
        <v>22</v>
      </c>
      <c r="I57" s="10">
        <f t="shared" si="0"/>
        <v>100</v>
      </c>
      <c r="J57" s="18">
        <v>0.08</v>
      </c>
      <c r="K57" s="18">
        <v>0</v>
      </c>
      <c r="L57" s="31"/>
      <c r="M57" s="31"/>
      <c r="N57" s="48"/>
      <c r="O57" s="9">
        <f t="shared" si="1"/>
        <v>19676.364000000001</v>
      </c>
      <c r="P57" s="6">
        <f t="shared" si="4"/>
        <v>11010</v>
      </c>
      <c r="Q57" s="5"/>
      <c r="R57" s="5"/>
      <c r="S57" s="5"/>
      <c r="T57" s="42"/>
      <c r="U57" s="5"/>
      <c r="V57" s="5"/>
    </row>
    <row r="58" spans="1:22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6">
        <v>200</v>
      </c>
      <c r="H58" s="3" t="s">
        <v>21</v>
      </c>
      <c r="I58" s="3">
        <f t="shared" si="0"/>
        <v>250</v>
      </c>
      <c r="J58" s="12">
        <v>0</v>
      </c>
      <c r="K58" s="16"/>
      <c r="L58" s="31"/>
      <c r="M58" s="31"/>
      <c r="N58" s="49" t="s">
        <v>27</v>
      </c>
      <c r="O58" s="9">
        <f t="shared" si="1"/>
        <v>19926.364000000001</v>
      </c>
      <c r="P58" s="6">
        <f t="shared" si="4"/>
        <v>11260</v>
      </c>
      <c r="Q58" s="5"/>
      <c r="R58" s="5"/>
      <c r="S58" s="5"/>
      <c r="T58" s="42"/>
      <c r="U58" s="5"/>
      <c r="V58" s="5"/>
    </row>
    <row r="59" spans="1:22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6">
        <v>200</v>
      </c>
      <c r="H59" s="3" t="s">
        <v>22</v>
      </c>
      <c r="I59" s="3">
        <f t="shared" si="0"/>
        <v>80</v>
      </c>
      <c r="J59" s="12">
        <v>0</v>
      </c>
      <c r="K59" s="12">
        <f>J60</f>
        <v>-0.03</v>
      </c>
      <c r="L59" s="31"/>
      <c r="M59" s="31"/>
      <c r="N59" s="49"/>
      <c r="O59" s="9">
        <f t="shared" si="1"/>
        <v>20006.364000000001</v>
      </c>
      <c r="P59" s="6">
        <f t="shared" si="4"/>
        <v>11340</v>
      </c>
      <c r="Q59" s="5"/>
      <c r="R59" s="5"/>
      <c r="S59" s="5"/>
      <c r="T59" s="42"/>
      <c r="U59" s="5"/>
      <c r="V59" s="5"/>
    </row>
    <row r="60" spans="1:22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6">
        <v>200</v>
      </c>
      <c r="H60" s="3" t="s">
        <v>21</v>
      </c>
      <c r="I60" s="3">
        <f t="shared" si="0"/>
        <v>100</v>
      </c>
      <c r="J60" s="12">
        <v>-0.03</v>
      </c>
      <c r="K60" s="16"/>
      <c r="L60" s="32">
        <f>G60*G60/ABS(D60)*11.8-ABS(J60)</f>
        <v>78.63666666666667</v>
      </c>
      <c r="M60" s="32">
        <f>(G60/3.6)^2/(ABS(D60)*9.81)-ABS(J60)/1500</f>
        <v>5.2416625094910296E-2</v>
      </c>
      <c r="N60" s="49"/>
      <c r="O60" s="9">
        <f t="shared" si="1"/>
        <v>20106.364000000001</v>
      </c>
      <c r="P60" s="6">
        <f t="shared" si="4"/>
        <v>11440</v>
      </c>
      <c r="Q60" s="5"/>
      <c r="R60" s="5"/>
      <c r="S60" s="5"/>
      <c r="T60" s="42"/>
      <c r="U60" s="5"/>
      <c r="V60" s="5"/>
    </row>
    <row r="61" spans="1:22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6">
        <v>200</v>
      </c>
      <c r="H61" s="3" t="s">
        <v>22</v>
      </c>
      <c r="I61" s="3">
        <f t="shared" si="0"/>
        <v>80</v>
      </c>
      <c r="J61" s="12">
        <v>-0.03</v>
      </c>
      <c r="K61" s="12">
        <v>0</v>
      </c>
      <c r="L61" s="31"/>
      <c r="M61" s="31"/>
      <c r="N61" s="49"/>
      <c r="O61" s="9">
        <f t="shared" si="1"/>
        <v>20186.364000000001</v>
      </c>
      <c r="P61" s="6">
        <f t="shared" si="4"/>
        <v>11520</v>
      </c>
      <c r="Q61" s="5"/>
      <c r="R61" s="5"/>
      <c r="S61" s="5"/>
      <c r="T61" s="42"/>
      <c r="U61" s="5"/>
      <c r="V61" s="5"/>
    </row>
    <row r="62" spans="1:22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6">
        <v>200</v>
      </c>
      <c r="H62" s="10" t="s">
        <v>21</v>
      </c>
      <c r="I62" s="10">
        <f t="shared" si="0"/>
        <v>2500</v>
      </c>
      <c r="J62" s="13">
        <v>0</v>
      </c>
      <c r="K62" s="16"/>
      <c r="L62" s="31"/>
      <c r="M62" s="31"/>
      <c r="N62" s="48" t="s">
        <v>27</v>
      </c>
      <c r="O62" s="9">
        <f t="shared" si="1"/>
        <v>22686.364000000001</v>
      </c>
      <c r="P62" s="6">
        <f t="shared" si="4"/>
        <v>14020</v>
      </c>
      <c r="Q62" s="5"/>
      <c r="R62" s="5"/>
      <c r="S62" s="5"/>
      <c r="T62" s="42"/>
      <c r="U62" s="5"/>
      <c r="V62" s="5"/>
    </row>
    <row r="63" spans="1:22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6">
        <v>200</v>
      </c>
      <c r="H63" s="10" t="s">
        <v>22</v>
      </c>
      <c r="I63" s="10">
        <f t="shared" si="0"/>
        <v>150</v>
      </c>
      <c r="J63" s="18">
        <v>0</v>
      </c>
      <c r="K63" s="18">
        <f>J64</f>
        <v>-0.02</v>
      </c>
      <c r="L63" s="31"/>
      <c r="M63" s="31"/>
      <c r="N63" s="48"/>
      <c r="O63" s="9">
        <f t="shared" si="1"/>
        <v>22836.364000000001</v>
      </c>
      <c r="P63" s="6">
        <f t="shared" si="4"/>
        <v>14170</v>
      </c>
      <c r="Q63" s="5"/>
      <c r="R63" s="5"/>
      <c r="S63" s="5"/>
      <c r="T63" s="42"/>
      <c r="U63" s="5"/>
      <c r="V63" s="5"/>
    </row>
    <row r="64" spans="1:22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6">
        <v>200</v>
      </c>
      <c r="H64" s="10" t="s">
        <v>21</v>
      </c>
      <c r="I64" s="10">
        <f t="shared" si="0"/>
        <v>2000</v>
      </c>
      <c r="J64" s="18">
        <v>-0.02</v>
      </c>
      <c r="K64" s="16"/>
      <c r="L64" s="33">
        <f>G64*G64/ABS(D64)*11.8-ABS(J64)</f>
        <v>58.98</v>
      </c>
      <c r="M64" s="33">
        <f>(G64/3.6)^2/(ABS(D64)*9.81)-ABS(J64)/1500</f>
        <v>3.9314135487849393E-2</v>
      </c>
      <c r="N64" s="48"/>
      <c r="O64" s="9">
        <f t="shared" si="1"/>
        <v>24836.364000000001</v>
      </c>
      <c r="P64" s="6">
        <f t="shared" si="4"/>
        <v>16170</v>
      </c>
      <c r="Q64" s="5"/>
      <c r="R64" s="5"/>
      <c r="S64" s="5"/>
      <c r="T64" s="42"/>
      <c r="U64" s="5"/>
      <c r="V64" s="5"/>
    </row>
    <row r="65" spans="1:22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6">
        <v>200</v>
      </c>
      <c r="H65" s="10" t="s">
        <v>22</v>
      </c>
      <c r="I65" s="10">
        <f t="shared" si="0"/>
        <v>150</v>
      </c>
      <c r="J65" s="18">
        <v>-0.02</v>
      </c>
      <c r="K65" s="18">
        <v>0</v>
      </c>
      <c r="L65" s="31"/>
      <c r="M65" s="31"/>
      <c r="N65" s="48"/>
      <c r="O65" s="9">
        <f t="shared" si="1"/>
        <v>24986.364000000001</v>
      </c>
      <c r="P65" s="6">
        <f t="shared" si="4"/>
        <v>16320</v>
      </c>
      <c r="Q65" s="5"/>
      <c r="R65" s="5"/>
      <c r="S65" s="5"/>
      <c r="T65" s="42"/>
      <c r="U65" s="5"/>
      <c r="V65" s="5"/>
    </row>
    <row r="66" spans="1:22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6">
        <v>200</v>
      </c>
      <c r="H66" s="3" t="s">
        <v>21</v>
      </c>
      <c r="I66" s="3">
        <f t="shared" ref="I66:I85" si="5">C66</f>
        <v>2000</v>
      </c>
      <c r="J66" s="12">
        <v>0</v>
      </c>
      <c r="K66" s="16"/>
      <c r="L66" s="31"/>
      <c r="M66" s="31"/>
      <c r="N66" s="49" t="s">
        <v>27</v>
      </c>
      <c r="O66" s="9">
        <f t="shared" si="1"/>
        <v>26986.364000000001</v>
      </c>
      <c r="P66" s="6">
        <f t="shared" si="4"/>
        <v>18320</v>
      </c>
      <c r="Q66" s="5"/>
      <c r="R66" s="5"/>
      <c r="S66" s="5"/>
      <c r="T66" s="42"/>
      <c r="U66" s="5"/>
      <c r="V66" s="5"/>
    </row>
    <row r="67" spans="1:22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6">
        <v>200</v>
      </c>
      <c r="H67" s="3" t="s">
        <v>22</v>
      </c>
      <c r="I67" s="3">
        <f t="shared" si="5"/>
        <v>100</v>
      </c>
      <c r="J67" s="12">
        <v>0</v>
      </c>
      <c r="K67" s="12">
        <f>J68</f>
        <v>-0.05</v>
      </c>
      <c r="L67" s="31"/>
      <c r="M67" s="31"/>
      <c r="N67" s="49"/>
      <c r="O67" s="9">
        <f t="shared" si="1"/>
        <v>27086.364000000001</v>
      </c>
      <c r="P67" s="6">
        <f t="shared" si="4"/>
        <v>18420</v>
      </c>
      <c r="Q67" s="5"/>
      <c r="R67" s="5"/>
      <c r="S67" s="5"/>
      <c r="T67" s="42"/>
      <c r="U67" s="5"/>
      <c r="V67" s="5"/>
    </row>
    <row r="68" spans="1:22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6">
        <v>200</v>
      </c>
      <c r="H68" s="3" t="s">
        <v>21</v>
      </c>
      <c r="I68" s="3">
        <f t="shared" si="5"/>
        <v>900</v>
      </c>
      <c r="J68" s="12">
        <v>-0.05</v>
      </c>
      <c r="K68" s="16"/>
      <c r="L68" s="32">
        <f>G68*G68/ABS(D68)*11.8-ABS(J68)</f>
        <v>78.616666666666674</v>
      </c>
      <c r="M68" s="32">
        <f>(G68/3.6)^2/(ABS(D68)*9.81)-ABS(J68)/1500</f>
        <v>5.2403291761576959E-2</v>
      </c>
      <c r="N68" s="49"/>
      <c r="O68" s="9">
        <f t="shared" si="1"/>
        <v>27986.364000000001</v>
      </c>
      <c r="P68" s="6">
        <f t="shared" si="4"/>
        <v>19320</v>
      </c>
      <c r="Q68" s="5"/>
      <c r="R68" s="5"/>
      <c r="S68" s="5"/>
      <c r="T68" s="42"/>
      <c r="U68" s="5"/>
      <c r="V68" s="5"/>
    </row>
    <row r="69" spans="1:22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6">
        <v>200</v>
      </c>
      <c r="H69" s="3" t="s">
        <v>22</v>
      </c>
      <c r="I69" s="3">
        <f t="shared" si="5"/>
        <v>100</v>
      </c>
      <c r="J69" s="12">
        <v>-0.05</v>
      </c>
      <c r="K69" s="12">
        <v>0</v>
      </c>
      <c r="L69" s="31"/>
      <c r="M69" s="31"/>
      <c r="N69" s="49"/>
      <c r="O69" s="9">
        <f t="shared" ref="O69:O84" si="6">O68+C69</f>
        <v>28086.364000000001</v>
      </c>
      <c r="P69" s="6">
        <f t="shared" si="4"/>
        <v>19420</v>
      </c>
      <c r="Q69" s="5"/>
      <c r="R69" s="5"/>
      <c r="S69" s="5"/>
      <c r="T69" s="42"/>
      <c r="U69" s="5"/>
      <c r="V69" s="5"/>
    </row>
    <row r="70" spans="1:22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6">
        <v>200</v>
      </c>
      <c r="H70" s="10" t="s">
        <v>21</v>
      </c>
      <c r="I70" s="10">
        <f t="shared" si="5"/>
        <v>300</v>
      </c>
      <c r="J70" s="13">
        <v>0</v>
      </c>
      <c r="K70" s="16"/>
      <c r="L70" s="31"/>
      <c r="M70" s="31"/>
      <c r="N70" s="48" t="s">
        <v>27</v>
      </c>
      <c r="O70" s="9">
        <f t="shared" si="6"/>
        <v>28386.364000000001</v>
      </c>
      <c r="P70" s="6">
        <f t="shared" si="4"/>
        <v>19720</v>
      </c>
      <c r="Q70" s="5"/>
      <c r="R70" s="5"/>
      <c r="S70" s="5"/>
      <c r="T70" s="42"/>
      <c r="U70" s="5"/>
      <c r="V70" s="5"/>
    </row>
    <row r="71" spans="1:22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6">
        <v>200</v>
      </c>
      <c r="H71" s="10" t="s">
        <v>22</v>
      </c>
      <c r="I71" s="10">
        <f t="shared" si="5"/>
        <v>120</v>
      </c>
      <c r="J71" s="18">
        <v>0</v>
      </c>
      <c r="K71" s="18">
        <f>J72</f>
        <v>-0.03</v>
      </c>
      <c r="L71" s="29"/>
      <c r="M71" s="29"/>
      <c r="N71" s="48"/>
      <c r="O71" s="9">
        <f t="shared" si="6"/>
        <v>28506.364000000001</v>
      </c>
      <c r="P71" s="6">
        <f t="shared" si="4"/>
        <v>19840</v>
      </c>
      <c r="Q71" s="5"/>
      <c r="R71" s="5"/>
      <c r="S71" s="5"/>
      <c r="T71" s="42"/>
      <c r="U71" s="5"/>
      <c r="V71" s="5"/>
    </row>
    <row r="72" spans="1:22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6">
        <v>200</v>
      </c>
      <c r="H72" s="10" t="s">
        <v>21</v>
      </c>
      <c r="I72" s="10">
        <f t="shared" si="5"/>
        <v>800</v>
      </c>
      <c r="J72" s="18">
        <v>-0.03</v>
      </c>
      <c r="K72" s="16"/>
      <c r="L72" s="30">
        <f>G72*G72/ABS(D72)*11.8-ABS(J72)</f>
        <v>47.17</v>
      </c>
      <c r="M72" s="30">
        <f>(G72/3.6)^2/(ABS(D72)*9.81)-ABS(J72)/1500</f>
        <v>3.1441975056946174E-2</v>
      </c>
      <c r="N72" s="48"/>
      <c r="O72" s="9">
        <f t="shared" si="6"/>
        <v>29306.364000000001</v>
      </c>
      <c r="P72" s="6">
        <f t="shared" si="4"/>
        <v>20640</v>
      </c>
      <c r="Q72" s="5"/>
      <c r="R72" s="5"/>
      <c r="S72" s="5"/>
      <c r="T72" s="42"/>
      <c r="U72" s="5"/>
      <c r="V72" s="5"/>
    </row>
    <row r="73" spans="1:22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6">
        <v>200</v>
      </c>
      <c r="H73" s="10" t="s">
        <v>22</v>
      </c>
      <c r="I73" s="10">
        <f t="shared" si="5"/>
        <v>120</v>
      </c>
      <c r="J73" s="18">
        <v>-0.03</v>
      </c>
      <c r="K73" s="18">
        <v>0</v>
      </c>
      <c r="L73" s="29"/>
      <c r="M73" s="29"/>
      <c r="N73" s="48"/>
      <c r="O73" s="9">
        <f t="shared" si="6"/>
        <v>29426.364000000001</v>
      </c>
      <c r="P73" s="6">
        <f t="shared" si="4"/>
        <v>20760</v>
      </c>
      <c r="Q73" s="5"/>
      <c r="R73" s="5"/>
      <c r="S73" s="5"/>
      <c r="T73" s="42"/>
      <c r="U73" s="5"/>
      <c r="V73" s="5"/>
    </row>
    <row r="74" spans="1:22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6">
        <v>200</v>
      </c>
      <c r="H74" s="3" t="s">
        <v>21</v>
      </c>
      <c r="I74" s="3">
        <f t="shared" si="5"/>
        <v>500</v>
      </c>
      <c r="J74" s="12">
        <v>0</v>
      </c>
      <c r="K74" s="16"/>
      <c r="L74" s="29"/>
      <c r="M74" s="29"/>
      <c r="N74" s="49" t="s">
        <v>29</v>
      </c>
      <c r="O74" s="9">
        <f t="shared" si="6"/>
        <v>29926.364000000001</v>
      </c>
      <c r="P74" s="6">
        <f t="shared" si="4"/>
        <v>21260</v>
      </c>
      <c r="Q74" s="5"/>
      <c r="R74" s="5"/>
      <c r="S74" s="5"/>
      <c r="T74" s="42"/>
      <c r="U74" s="5"/>
      <c r="V74" s="5"/>
    </row>
    <row r="75" spans="1:22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6">
        <v>200</v>
      </c>
      <c r="H75" s="3" t="s">
        <v>22</v>
      </c>
      <c r="I75" s="3">
        <f t="shared" si="5"/>
        <v>80</v>
      </c>
      <c r="J75" s="12">
        <v>0</v>
      </c>
      <c r="K75" s="12">
        <f>J76</f>
        <v>0.115</v>
      </c>
      <c r="L75" s="29"/>
      <c r="M75" s="29"/>
      <c r="N75" s="49"/>
      <c r="O75" s="9">
        <f t="shared" si="6"/>
        <v>30006.364000000001</v>
      </c>
      <c r="P75" s="6">
        <f t="shared" si="4"/>
        <v>21340</v>
      </c>
      <c r="Q75" s="5"/>
      <c r="R75" s="5"/>
      <c r="S75" s="5"/>
      <c r="T75" s="42"/>
      <c r="U75" s="5"/>
      <c r="V75" s="5"/>
    </row>
    <row r="76" spans="1:22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6">
        <v>200</v>
      </c>
      <c r="H76" s="3" t="s">
        <v>21</v>
      </c>
      <c r="I76" s="3">
        <f t="shared" si="5"/>
        <v>1200</v>
      </c>
      <c r="J76" s="12">
        <v>0.115</v>
      </c>
      <c r="K76" s="16"/>
      <c r="L76" s="32">
        <f>G76*G76/ABS(D76)*11.8-ABS(J76)</f>
        <v>181.42346153846154</v>
      </c>
      <c r="M76" s="32">
        <f>(G76/3.6)^2/(ABS(D76)*9.81)-ABS(J76)/1500</f>
        <v>0.12093092970620324</v>
      </c>
      <c r="N76" s="49"/>
      <c r="O76" s="9">
        <f t="shared" si="6"/>
        <v>31206.364000000001</v>
      </c>
      <c r="P76" s="6">
        <f t="shared" si="4"/>
        <v>22540</v>
      </c>
      <c r="Q76" s="5"/>
      <c r="R76" s="5"/>
      <c r="S76" s="5"/>
      <c r="T76" s="42"/>
      <c r="U76" s="5"/>
      <c r="V76" s="5"/>
    </row>
    <row r="77" spans="1:22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6">
        <v>200</v>
      </c>
      <c r="H77" s="3" t="s">
        <v>22</v>
      </c>
      <c r="I77" s="3">
        <f t="shared" si="5"/>
        <v>80</v>
      </c>
      <c r="J77" s="12">
        <v>0.115</v>
      </c>
      <c r="K77" s="12">
        <v>0</v>
      </c>
      <c r="L77" s="31"/>
      <c r="M77" s="31"/>
      <c r="N77" s="49"/>
      <c r="O77" s="9">
        <f t="shared" si="6"/>
        <v>31286.364000000001</v>
      </c>
      <c r="P77" s="6">
        <f t="shared" si="4"/>
        <v>22620</v>
      </c>
      <c r="Q77" s="5"/>
      <c r="R77" s="5"/>
      <c r="S77" s="5"/>
      <c r="T77" s="42"/>
      <c r="U77" s="5"/>
      <c r="V77" s="5"/>
    </row>
    <row r="78" spans="1:22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6">
        <v>200</v>
      </c>
      <c r="H78" s="10" t="s">
        <v>21</v>
      </c>
      <c r="I78" s="10">
        <f t="shared" si="5"/>
        <v>50</v>
      </c>
      <c r="J78" s="13">
        <v>0</v>
      </c>
      <c r="K78" s="16"/>
      <c r="L78" s="31"/>
      <c r="M78" s="31"/>
      <c r="N78" s="48" t="s">
        <v>29</v>
      </c>
      <c r="O78" s="9">
        <f t="shared" si="6"/>
        <v>31336.364000000001</v>
      </c>
      <c r="P78" s="6">
        <f t="shared" si="4"/>
        <v>22670</v>
      </c>
      <c r="Q78" s="5"/>
      <c r="R78" s="5"/>
      <c r="S78" s="5"/>
      <c r="T78" s="42"/>
      <c r="U78" s="5"/>
      <c r="V78" s="5"/>
    </row>
    <row r="79" spans="1:22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6">
        <v>200</v>
      </c>
      <c r="H79" s="10" t="s">
        <v>22</v>
      </c>
      <c r="I79" s="10">
        <f t="shared" si="5"/>
        <v>80</v>
      </c>
      <c r="J79" s="18">
        <v>0</v>
      </c>
      <c r="K79" s="18">
        <f>J80</f>
        <v>0.12</v>
      </c>
      <c r="L79" s="31"/>
      <c r="M79" s="31"/>
      <c r="N79" s="48"/>
      <c r="O79" s="9">
        <f t="shared" si="6"/>
        <v>31416.364000000001</v>
      </c>
      <c r="P79" s="6">
        <f t="shared" si="4"/>
        <v>22750</v>
      </c>
      <c r="Q79" s="5"/>
      <c r="R79" s="5"/>
      <c r="S79" s="5"/>
      <c r="T79" s="42"/>
      <c r="U79" s="5"/>
      <c r="V79" s="5"/>
    </row>
    <row r="80" spans="1:22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6">
        <v>200</v>
      </c>
      <c r="H80" s="10" t="s">
        <v>21</v>
      </c>
      <c r="I80" s="10">
        <f t="shared" si="5"/>
        <v>400</v>
      </c>
      <c r="J80" s="18">
        <v>0.12</v>
      </c>
      <c r="K80" s="16"/>
      <c r="L80" s="33">
        <f>G80*G80/ABS(D80)*11.8-ABS(J80)</f>
        <v>188.68</v>
      </c>
      <c r="M80" s="33">
        <f>(G80/3.6)^2/(ABS(D80)*9.81)-ABS(J80)/1500</f>
        <v>0.1257679002277847</v>
      </c>
      <c r="N80" s="48"/>
      <c r="O80" s="9">
        <f t="shared" si="6"/>
        <v>31816.364000000001</v>
      </c>
      <c r="P80" s="6">
        <f t="shared" si="4"/>
        <v>23150</v>
      </c>
      <c r="Q80" s="5"/>
      <c r="R80" s="5"/>
      <c r="S80" s="5"/>
      <c r="T80" s="42"/>
      <c r="U80" s="5"/>
      <c r="V80" s="5"/>
    </row>
    <row r="81" spans="1:22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6">
        <v>200</v>
      </c>
      <c r="H81" s="10" t="s">
        <v>22</v>
      </c>
      <c r="I81" s="10">
        <f t="shared" si="5"/>
        <v>80</v>
      </c>
      <c r="J81" s="18">
        <v>0.12</v>
      </c>
      <c r="K81" s="18">
        <v>0</v>
      </c>
      <c r="L81" s="31"/>
      <c r="M81" s="31"/>
      <c r="N81" s="48"/>
      <c r="O81" s="9">
        <f t="shared" si="6"/>
        <v>31896.364000000001</v>
      </c>
      <c r="P81" s="47">
        <f t="shared" si="4"/>
        <v>23230</v>
      </c>
      <c r="Q81" s="5"/>
      <c r="R81" s="5"/>
      <c r="S81" s="5"/>
      <c r="T81" s="42"/>
      <c r="U81" s="5"/>
      <c r="V81" s="5"/>
    </row>
    <row r="82" spans="1:22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16</v>
      </c>
      <c r="G82" s="36">
        <v>200</v>
      </c>
      <c r="H82" s="3" t="s">
        <v>21</v>
      </c>
      <c r="I82" s="3">
        <f t="shared" si="5"/>
        <v>2000</v>
      </c>
      <c r="J82" s="12">
        <v>0</v>
      </c>
      <c r="K82" s="16"/>
      <c r="L82" s="31"/>
      <c r="M82" s="31"/>
      <c r="N82" s="49" t="s">
        <v>29</v>
      </c>
      <c r="O82" s="9">
        <f t="shared" si="6"/>
        <v>33896.364000000001</v>
      </c>
      <c r="P82" s="6"/>
      <c r="Q82" s="5"/>
      <c r="R82" s="5"/>
      <c r="S82" s="5"/>
      <c r="T82" s="42"/>
      <c r="U82" s="5"/>
      <c r="V82" s="5"/>
    </row>
    <row r="83" spans="1:22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6">
        <v>0</v>
      </c>
      <c r="H83" s="3" t="s">
        <v>22</v>
      </c>
      <c r="I83" s="3">
        <f t="shared" si="5"/>
        <v>50</v>
      </c>
      <c r="J83" s="12">
        <v>0</v>
      </c>
      <c r="K83" s="12">
        <f>J84</f>
        <v>0</v>
      </c>
      <c r="L83" s="31"/>
      <c r="M83" s="31"/>
      <c r="N83" s="49"/>
      <c r="O83" s="9">
        <f t="shared" si="6"/>
        <v>33946.364000000001</v>
      </c>
      <c r="P83" s="6">
        <f>C83</f>
        <v>50</v>
      </c>
      <c r="Q83" s="5"/>
      <c r="R83" s="5"/>
      <c r="S83" s="5"/>
      <c r="T83" s="42"/>
      <c r="U83" s="5"/>
      <c r="V83" s="5"/>
    </row>
    <row r="84" spans="1:22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6">
        <v>0</v>
      </c>
      <c r="H84" s="3" t="s">
        <v>21</v>
      </c>
      <c r="I84" s="3">
        <f t="shared" si="5"/>
        <v>50</v>
      </c>
      <c r="J84" s="12">
        <v>0</v>
      </c>
      <c r="K84" s="16"/>
      <c r="L84" s="32">
        <f>G84*G84/ABS(D84)*11.8-ABS(J84)</f>
        <v>0</v>
      </c>
      <c r="M84" s="32">
        <f>(G84/3.6)^2/(ABS(D84)*9.81)-ABS(J84)/1500</f>
        <v>0</v>
      </c>
      <c r="N84" s="49"/>
      <c r="O84" s="9">
        <f t="shared" si="6"/>
        <v>33996.364000000001</v>
      </c>
      <c r="P84" s="6">
        <f>P83+C84</f>
        <v>100</v>
      </c>
      <c r="Q84" s="5"/>
      <c r="R84" s="5"/>
      <c r="S84" s="5"/>
      <c r="T84" s="42"/>
      <c r="U84" s="5"/>
      <c r="V84" s="5"/>
    </row>
    <row r="85" spans="1:22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6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1"/>
      <c r="M85" s="31"/>
      <c r="N85" s="49"/>
      <c r="O85" s="9">
        <f>O84+D85</f>
        <v>83996.364000000001</v>
      </c>
      <c r="P85" s="47">
        <f>P84+D85</f>
        <v>50100</v>
      </c>
      <c r="Q85" s="5"/>
      <c r="R85" s="5"/>
      <c r="S85" s="5"/>
      <c r="T85" s="42"/>
      <c r="U85" s="5"/>
      <c r="V85" s="5"/>
    </row>
  </sheetData>
  <mergeCells count="21">
    <mergeCell ref="N74:N77"/>
    <mergeCell ref="N78:N81"/>
    <mergeCell ref="N82:N85"/>
    <mergeCell ref="N50:N53"/>
    <mergeCell ref="N54:N57"/>
    <mergeCell ref="N58:N61"/>
    <mergeCell ref="N62:N65"/>
    <mergeCell ref="N66:N69"/>
    <mergeCell ref="N70:N73"/>
    <mergeCell ref="N26:N29"/>
    <mergeCell ref="N30:N33"/>
    <mergeCell ref="N34:N37"/>
    <mergeCell ref="N38:N41"/>
    <mergeCell ref="N42:N45"/>
    <mergeCell ref="N46:N49"/>
    <mergeCell ref="N2:N5"/>
    <mergeCell ref="N6:N9"/>
    <mergeCell ref="N10:N13"/>
    <mergeCell ref="N14:N17"/>
    <mergeCell ref="N18:N21"/>
    <mergeCell ref="N22:N2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4C0-8E58-4720-B55B-8C44D5B2F684}">
  <dimension ref="A1:Q97"/>
  <sheetViews>
    <sheetView topLeftCell="A68" zoomScale="160" zoomScaleNormal="160" workbookViewId="0">
      <selection activeCell="E96" sqref="E96"/>
    </sheetView>
  </sheetViews>
  <sheetFormatPr defaultRowHeight="14.25" x14ac:dyDescent="0.2"/>
  <cols>
    <col min="1" max="1" width="8.625" style="1" customWidth="1"/>
    <col min="2" max="2" width="16.625" style="1" customWidth="1"/>
    <col min="3" max="5" width="8.625" style="1" customWidth="1"/>
    <col min="6" max="6" width="19" style="1" customWidth="1"/>
    <col min="7" max="7" width="13.375" style="5" customWidth="1"/>
    <col min="8" max="8" width="16.625" style="5" customWidth="1"/>
    <col min="9" max="9" width="8.625" style="5" customWidth="1"/>
    <col min="10" max="10" width="14.5" style="5" customWidth="1"/>
    <col min="11" max="11" width="12.5" style="5" customWidth="1"/>
    <col min="12" max="12" width="12.5" style="14" customWidth="1"/>
    <col min="13" max="13" width="16.5" style="14" customWidth="1"/>
    <col min="14" max="14" width="8.625" style="5"/>
    <col min="15" max="15" width="24.125" style="5" customWidth="1"/>
    <col min="16" max="17" width="8.625" style="5"/>
  </cols>
  <sheetData>
    <row r="1" spans="1:14" ht="28.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2" t="s">
        <v>19</v>
      </c>
      <c r="K1" s="2" t="s">
        <v>20</v>
      </c>
      <c r="L1" s="11" t="s">
        <v>30</v>
      </c>
      <c r="M1" s="11" t="s">
        <v>31</v>
      </c>
      <c r="N1" s="2" t="s">
        <v>28</v>
      </c>
    </row>
    <row r="2" spans="1:14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6"/>
      <c r="K2" s="6"/>
      <c r="L2" s="17"/>
      <c r="M2" s="17"/>
      <c r="N2" s="49" t="s">
        <v>27</v>
      </c>
    </row>
    <row r="3" spans="1:14" x14ac:dyDescent="0.2">
      <c r="A3" s="3">
        <v>2</v>
      </c>
      <c r="B3" s="3" t="s">
        <v>6</v>
      </c>
      <c r="C3" s="3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3">
        <f t="shared" si="0"/>
        <v>27.5</v>
      </c>
      <c r="J3" s="3">
        <v>0</v>
      </c>
      <c r="K3" s="3">
        <f>J4</f>
        <v>-54</v>
      </c>
      <c r="L3" s="16"/>
      <c r="M3" s="16"/>
      <c r="N3" s="49"/>
    </row>
    <row r="4" spans="1:14" x14ac:dyDescent="0.2">
      <c r="A4" s="3">
        <v>3</v>
      </c>
      <c r="B4" s="3" t="s">
        <v>8</v>
      </c>
      <c r="C4" s="3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3">
        <f t="shared" si="0"/>
        <v>138.893</v>
      </c>
      <c r="J4" s="3">
        <v>-54</v>
      </c>
      <c r="K4" s="15"/>
      <c r="L4" s="12">
        <f>G4*G4/ABS(D4)*11.8-ABS(J4)</f>
        <v>-3.6533333333333289</v>
      </c>
      <c r="M4" s="12">
        <f>(G4/3.6)^2/(ABS(D4)*9.81)-ABS(J4)/1500</f>
        <v>-2.4405599392574098E-3</v>
      </c>
      <c r="N4" s="49"/>
    </row>
    <row r="5" spans="1:14" x14ac:dyDescent="0.2">
      <c r="A5" s="3">
        <v>4</v>
      </c>
      <c r="B5" s="3" t="s">
        <v>6</v>
      </c>
      <c r="C5" s="3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3">
        <f t="shared" si="0"/>
        <v>27.5</v>
      </c>
      <c r="J5" s="3">
        <f>J4</f>
        <v>-54</v>
      </c>
      <c r="K5" s="3">
        <v>0</v>
      </c>
      <c r="L5" s="16"/>
      <c r="M5" s="16"/>
      <c r="N5" s="49"/>
    </row>
    <row r="6" spans="1:14" x14ac:dyDescent="0.2">
      <c r="A6" s="4">
        <v>5</v>
      </c>
      <c r="B6" s="4" t="s">
        <v>5</v>
      </c>
      <c r="C6" s="4">
        <v>250</v>
      </c>
      <c r="D6" s="15"/>
      <c r="E6" s="15"/>
      <c r="F6" s="15"/>
      <c r="G6" s="9">
        <v>80</v>
      </c>
      <c r="H6" s="4" t="s">
        <v>21</v>
      </c>
      <c r="I6" s="4">
        <f t="shared" si="0"/>
        <v>250</v>
      </c>
      <c r="J6" s="15"/>
      <c r="K6" s="15"/>
      <c r="L6" s="16"/>
      <c r="M6" s="16"/>
      <c r="N6" s="50" t="s">
        <v>29</v>
      </c>
    </row>
    <row r="7" spans="1:14" x14ac:dyDescent="0.2">
      <c r="A7" s="4">
        <v>6</v>
      </c>
      <c r="B7" s="4" t="s">
        <v>6</v>
      </c>
      <c r="C7" s="4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4">
        <f t="shared" si="0"/>
        <v>42.5</v>
      </c>
      <c r="J7" s="4">
        <v>0</v>
      </c>
      <c r="K7" s="4">
        <f>J8</f>
        <v>120</v>
      </c>
      <c r="L7" s="16"/>
      <c r="M7" s="16"/>
      <c r="N7" s="50"/>
    </row>
    <row r="8" spans="1:14" x14ac:dyDescent="0.2">
      <c r="A8" s="4">
        <v>7</v>
      </c>
      <c r="B8" s="4" t="s">
        <v>8</v>
      </c>
      <c r="C8" s="4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4">
        <f t="shared" si="0"/>
        <v>565.17399999999998</v>
      </c>
      <c r="J8" s="4">
        <v>120</v>
      </c>
      <c r="K8" s="15"/>
      <c r="L8" s="13">
        <f>G8*G8/ABS(D8)*11.8-ABS(J8)</f>
        <v>-3.8153846153846018</v>
      </c>
      <c r="M8" s="13">
        <f>(G8/3.6)^2/(ABS(D8)*9.81)-ABS(J8)/1500</f>
        <v>-2.5551383213632678E-3</v>
      </c>
      <c r="N8" s="50"/>
    </row>
    <row r="9" spans="1:14" x14ac:dyDescent="0.2">
      <c r="A9" s="4">
        <v>8</v>
      </c>
      <c r="B9" s="4" t="s">
        <v>6</v>
      </c>
      <c r="C9" s="4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4">
        <f t="shared" si="0"/>
        <v>42.5</v>
      </c>
      <c r="J9" s="4">
        <f>J8</f>
        <v>120</v>
      </c>
      <c r="K9" s="4">
        <v>0</v>
      </c>
      <c r="L9" s="16"/>
      <c r="M9" s="16"/>
      <c r="N9" s="50"/>
    </row>
    <row r="10" spans="1:14" x14ac:dyDescent="0.2">
      <c r="A10" s="3">
        <v>9</v>
      </c>
      <c r="B10" s="3" t="s">
        <v>5</v>
      </c>
      <c r="C10" s="3">
        <v>50</v>
      </c>
      <c r="D10" s="6"/>
      <c r="E10" s="6"/>
      <c r="F10" s="15"/>
      <c r="G10" s="9">
        <v>80</v>
      </c>
      <c r="H10" s="3" t="s">
        <v>21</v>
      </c>
      <c r="I10" s="3">
        <f t="shared" ref="I10:I73" si="1">C10</f>
        <v>50</v>
      </c>
      <c r="J10" s="15"/>
      <c r="K10" s="15"/>
      <c r="L10" s="16"/>
      <c r="M10" s="16"/>
      <c r="N10" s="49" t="s">
        <v>27</v>
      </c>
    </row>
    <row r="11" spans="1:14" x14ac:dyDescent="0.2">
      <c r="A11" s="3">
        <v>10</v>
      </c>
      <c r="B11" s="3" t="s">
        <v>6</v>
      </c>
      <c r="C11" s="3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3">
        <f t="shared" si="1"/>
        <v>37.5</v>
      </c>
      <c r="J11" s="3">
        <v>0</v>
      </c>
      <c r="K11" s="3">
        <f>J12</f>
        <v>120</v>
      </c>
      <c r="L11" s="16"/>
      <c r="M11" s="16"/>
      <c r="N11" s="49"/>
    </row>
    <row r="12" spans="1:14" x14ac:dyDescent="0.2">
      <c r="A12" s="3">
        <v>11</v>
      </c>
      <c r="B12" s="3" t="s">
        <v>8</v>
      </c>
      <c r="C12" s="3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3">
        <f t="shared" si="1"/>
        <v>257.29700000000003</v>
      </c>
      <c r="J12" s="3">
        <v>120</v>
      </c>
      <c r="K12" s="15"/>
      <c r="L12" s="12">
        <f>G12*G12/ABS(D12)*11.8-ABS(J12)</f>
        <v>17.309090909090912</v>
      </c>
      <c r="M12" s="12">
        <f>(G12/3.6)^2/(ABS(D12)*9.81)-ABS(J12)/1500</f>
        <v>1.1525745620207042E-2</v>
      </c>
      <c r="N12" s="49"/>
    </row>
    <row r="13" spans="1:14" x14ac:dyDescent="0.2">
      <c r="A13" s="3">
        <v>12</v>
      </c>
      <c r="B13" s="3" t="s">
        <v>6</v>
      </c>
      <c r="C13" s="3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3">
        <f t="shared" si="1"/>
        <v>37.5</v>
      </c>
      <c r="J13" s="3">
        <f>J12</f>
        <v>120</v>
      </c>
      <c r="K13" s="3">
        <v>0</v>
      </c>
      <c r="L13" s="16"/>
      <c r="M13" s="16"/>
      <c r="N13" s="49"/>
    </row>
    <row r="14" spans="1:14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1"/>
        <v>950</v>
      </c>
      <c r="J14" s="15"/>
      <c r="K14" s="15"/>
      <c r="L14" s="16"/>
      <c r="M14" s="16"/>
      <c r="N14" s="50" t="s">
        <v>29</v>
      </c>
    </row>
    <row r="15" spans="1:14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1"/>
        <v>80</v>
      </c>
      <c r="J15" s="4">
        <v>0</v>
      </c>
      <c r="K15" s="4">
        <f>J16</f>
        <v>110</v>
      </c>
      <c r="L15" s="16"/>
      <c r="M15" s="16"/>
      <c r="N15" s="50"/>
    </row>
    <row r="16" spans="1:14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1"/>
        <v>800</v>
      </c>
      <c r="J16" s="4">
        <v>110</v>
      </c>
      <c r="K16" s="15"/>
      <c r="L16" s="18">
        <f>G16*G16/ABS(D16)*11.8-ABS(J16)</f>
        <v>57.822222222222223</v>
      </c>
      <c r="M16" s="18">
        <f>(G16/3.6)^2/(ABS(D16)*9.81)-ABS(J16)/1500</f>
        <v>3.8531466869141953E-2</v>
      </c>
      <c r="N16" s="50"/>
    </row>
    <row r="17" spans="1:17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1"/>
        <v>80</v>
      </c>
      <c r="J17" s="4">
        <f>J16</f>
        <v>110</v>
      </c>
      <c r="K17" s="4">
        <v>0</v>
      </c>
      <c r="L17" s="16"/>
      <c r="M17" s="16"/>
      <c r="N17" s="50"/>
    </row>
    <row r="18" spans="1:17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100</v>
      </c>
      <c r="H18" s="3" t="s">
        <v>21</v>
      </c>
      <c r="I18" s="3">
        <f t="shared" si="1"/>
        <v>50</v>
      </c>
      <c r="J18" s="15"/>
      <c r="K18" s="15"/>
      <c r="L18" s="16"/>
      <c r="M18" s="16"/>
      <c r="N18" s="49" t="s">
        <v>27</v>
      </c>
    </row>
    <row r="19" spans="1:17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100</v>
      </c>
      <c r="H19" s="3" t="s">
        <v>22</v>
      </c>
      <c r="I19" s="3">
        <f t="shared" si="1"/>
        <v>100</v>
      </c>
      <c r="J19" s="3">
        <v>0</v>
      </c>
      <c r="K19" s="3">
        <f>J20</f>
        <v>-120</v>
      </c>
      <c r="L19" s="16"/>
      <c r="M19" s="16"/>
      <c r="N19" s="49"/>
    </row>
    <row r="20" spans="1:17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100</v>
      </c>
      <c r="H20" s="3" t="s">
        <v>21</v>
      </c>
      <c r="I20" s="3">
        <f t="shared" si="1"/>
        <v>150</v>
      </c>
      <c r="J20" s="3">
        <v>-120</v>
      </c>
      <c r="K20" s="15"/>
      <c r="L20" s="12">
        <f>G20*G20/ABS(D20)*11.8-ABS(J20)</f>
        <v>76.666666666666686</v>
      </c>
      <c r="M20" s="12">
        <f>(G20/3.6)^2/(ABS(D20)*9.81)-ABS(J20)/1500</f>
        <v>5.1091562737275734E-2</v>
      </c>
      <c r="N20" s="49"/>
    </row>
    <row r="21" spans="1:17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100</v>
      </c>
      <c r="H21" s="3" t="s">
        <v>22</v>
      </c>
      <c r="I21" s="3">
        <f t="shared" si="1"/>
        <v>100</v>
      </c>
      <c r="J21" s="3">
        <f>J20</f>
        <v>-120</v>
      </c>
      <c r="K21" s="3">
        <v>0</v>
      </c>
      <c r="L21" s="16"/>
      <c r="M21" s="16"/>
      <c r="N21" s="49"/>
    </row>
    <row r="22" spans="1:17" x14ac:dyDescent="0.2">
      <c r="A22" s="4">
        <v>21</v>
      </c>
      <c r="B22" s="4" t="s">
        <v>5</v>
      </c>
      <c r="C22" s="4">
        <v>500</v>
      </c>
      <c r="D22" s="15"/>
      <c r="E22" s="15"/>
      <c r="F22" s="15"/>
      <c r="G22" s="7">
        <v>100</v>
      </c>
      <c r="H22" s="4" t="s">
        <v>21</v>
      </c>
      <c r="I22" s="4">
        <f t="shared" si="1"/>
        <v>500</v>
      </c>
      <c r="J22" s="15"/>
      <c r="K22" s="15"/>
      <c r="L22" s="16"/>
      <c r="M22" s="16"/>
      <c r="N22" s="50" t="s">
        <v>29</v>
      </c>
    </row>
    <row r="23" spans="1:17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1"/>
        <v>150</v>
      </c>
      <c r="J23" s="4">
        <v>0</v>
      </c>
      <c r="K23" s="4">
        <f>J24</f>
        <v>0</v>
      </c>
      <c r="L23" s="16"/>
      <c r="M23" s="16"/>
      <c r="N23" s="50"/>
    </row>
    <row r="24" spans="1:17" x14ac:dyDescent="0.2">
      <c r="A24" s="4">
        <v>23</v>
      </c>
      <c r="B24" s="4" t="s">
        <v>8</v>
      </c>
      <c r="C24" s="4">
        <v>700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1"/>
        <v>700</v>
      </c>
      <c r="J24" s="4">
        <v>0</v>
      </c>
      <c r="K24" s="15"/>
      <c r="L24" s="18">
        <f>G24*G24/ABS(D24)*11.8-ABS(J24)</f>
        <v>59</v>
      </c>
      <c r="M24" s="18">
        <f>(G24/3.6)^2/(ABS(D24)*9.81)-ABS(J24)/1500</f>
        <v>3.9327468821182723E-2</v>
      </c>
      <c r="N24" s="50"/>
    </row>
    <row r="25" spans="1:17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1"/>
        <v>150</v>
      </c>
      <c r="J25" s="4">
        <f>J24</f>
        <v>0</v>
      </c>
      <c r="K25" s="4">
        <v>0</v>
      </c>
      <c r="L25" s="16"/>
      <c r="M25" s="16"/>
      <c r="N25" s="50"/>
    </row>
    <row r="26" spans="1:17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1"/>
        <v>50</v>
      </c>
      <c r="J26" s="15"/>
      <c r="K26" s="15"/>
      <c r="L26" s="16"/>
      <c r="M26" s="16"/>
      <c r="N26" s="49" t="s">
        <v>27</v>
      </c>
    </row>
    <row r="27" spans="1:17" x14ac:dyDescent="0.2">
      <c r="A27" s="3">
        <v>26</v>
      </c>
      <c r="B27" s="3" t="s">
        <v>6</v>
      </c>
      <c r="C27" s="3">
        <v>40</v>
      </c>
      <c r="D27" s="3">
        <v>0</v>
      </c>
      <c r="E27" s="3">
        <f>D28</f>
        <v>-700</v>
      </c>
      <c r="F27" s="15"/>
      <c r="G27" s="7">
        <v>160</v>
      </c>
      <c r="H27" s="3" t="s">
        <v>22</v>
      </c>
      <c r="I27" s="3">
        <f t="shared" si="1"/>
        <v>40</v>
      </c>
      <c r="J27" s="3">
        <v>0</v>
      </c>
      <c r="K27" s="3">
        <f>J28</f>
        <v>-120</v>
      </c>
      <c r="L27" s="16"/>
      <c r="M27" s="16"/>
      <c r="N27" s="49"/>
    </row>
    <row r="28" spans="1:17" s="24" customFormat="1" x14ac:dyDescent="0.2">
      <c r="A28" s="19">
        <v>27</v>
      </c>
      <c r="B28" s="19" t="s">
        <v>8</v>
      </c>
      <c r="C28" s="19">
        <v>300</v>
      </c>
      <c r="D28" s="19">
        <v>-700</v>
      </c>
      <c r="E28" s="20"/>
      <c r="F28" s="20" t="s">
        <v>33</v>
      </c>
      <c r="G28" s="21">
        <v>160</v>
      </c>
      <c r="H28" s="19" t="s">
        <v>21</v>
      </c>
      <c r="I28" s="19">
        <f t="shared" si="1"/>
        <v>300</v>
      </c>
      <c r="J28" s="19">
        <v>-120</v>
      </c>
      <c r="K28" s="20"/>
      <c r="L28" s="22">
        <f>G28*G28/ABS(D28)*11.8-ABS(J28)</f>
        <v>311.54285714285714</v>
      </c>
      <c r="M28" s="22">
        <f>(G28/3.6)^2/(ABS(D28)*9.81)-ABS(J28)/1500</f>
        <v>0.20765234337779359</v>
      </c>
      <c r="N28" s="49"/>
      <c r="O28" s="23"/>
      <c r="P28" s="23"/>
      <c r="Q28" s="23"/>
    </row>
    <row r="29" spans="1:17" x14ac:dyDescent="0.2">
      <c r="A29" s="3">
        <v>28</v>
      </c>
      <c r="B29" s="3" t="s">
        <v>6</v>
      </c>
      <c r="C29" s="3">
        <f>C27</f>
        <v>40</v>
      </c>
      <c r="D29" s="3">
        <f>D28</f>
        <v>-700</v>
      </c>
      <c r="E29" s="3">
        <v>0</v>
      </c>
      <c r="F29" s="15"/>
      <c r="G29" s="7">
        <v>160</v>
      </c>
      <c r="H29" s="3" t="s">
        <v>22</v>
      </c>
      <c r="I29" s="3">
        <f t="shared" si="1"/>
        <v>40</v>
      </c>
      <c r="J29" s="3">
        <f>J28</f>
        <v>-120</v>
      </c>
      <c r="K29" s="3">
        <v>0</v>
      </c>
      <c r="L29" s="16"/>
      <c r="M29" s="16"/>
      <c r="N29" s="49"/>
    </row>
    <row r="30" spans="1:17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1"/>
        <v>80</v>
      </c>
      <c r="J30" s="15"/>
      <c r="K30" s="15"/>
      <c r="L30" s="16"/>
      <c r="M30" s="16"/>
      <c r="N30" s="50" t="s">
        <v>27</v>
      </c>
    </row>
    <row r="31" spans="1:17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-750</v>
      </c>
      <c r="F31" s="15"/>
      <c r="G31" s="7">
        <v>160</v>
      </c>
      <c r="H31" s="4" t="s">
        <v>22</v>
      </c>
      <c r="I31" s="4">
        <f t="shared" si="1"/>
        <v>50</v>
      </c>
      <c r="J31" s="4">
        <v>0</v>
      </c>
      <c r="K31" s="4">
        <f>J32</f>
        <v>-66.66</v>
      </c>
      <c r="L31" s="16"/>
      <c r="M31" s="16"/>
      <c r="N31" s="50"/>
    </row>
    <row r="32" spans="1:17" s="24" customFormat="1" x14ac:dyDescent="0.2">
      <c r="A32" s="25">
        <v>31</v>
      </c>
      <c r="B32" s="25" t="s">
        <v>8</v>
      </c>
      <c r="C32" s="25">
        <v>200</v>
      </c>
      <c r="D32" s="25">
        <v>-750</v>
      </c>
      <c r="E32" s="20"/>
      <c r="F32" s="20" t="s">
        <v>33</v>
      </c>
      <c r="G32" s="21">
        <v>160</v>
      </c>
      <c r="H32" s="25" t="s">
        <v>21</v>
      </c>
      <c r="I32" s="25">
        <f t="shared" si="1"/>
        <v>200</v>
      </c>
      <c r="J32" s="25">
        <v>-66.66</v>
      </c>
      <c r="K32" s="20"/>
      <c r="L32" s="26">
        <f>G32*G32/ABS(D32)*11.8-ABS(J32)</f>
        <v>336.11333333333334</v>
      </c>
      <c r="M32" s="26">
        <f>(G32/3.6)^2/(ABS(D32)*9.81)-ABS(J32)/1500</f>
        <v>0.22403552048594069</v>
      </c>
      <c r="N32" s="50"/>
      <c r="O32" s="23"/>
      <c r="P32" s="23"/>
      <c r="Q32" s="23"/>
    </row>
    <row r="33" spans="1:14" x14ac:dyDescent="0.2">
      <c r="A33" s="4">
        <v>32</v>
      </c>
      <c r="B33" s="4" t="s">
        <v>6</v>
      </c>
      <c r="C33" s="4">
        <v>50</v>
      </c>
      <c r="D33" s="4">
        <f>D32</f>
        <v>-750</v>
      </c>
      <c r="E33" s="4">
        <v>0</v>
      </c>
      <c r="F33" s="15"/>
      <c r="G33" s="7">
        <v>160</v>
      </c>
      <c r="H33" s="4" t="s">
        <v>22</v>
      </c>
      <c r="I33" s="4">
        <f t="shared" si="1"/>
        <v>50</v>
      </c>
      <c r="J33" s="4">
        <f>J32</f>
        <v>-66.66</v>
      </c>
      <c r="K33" s="4">
        <v>0</v>
      </c>
      <c r="L33" s="16"/>
      <c r="M33" s="16"/>
      <c r="N33" s="50"/>
    </row>
    <row r="34" spans="1:14" s="5" customFormat="1" x14ac:dyDescent="0.2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1"/>
        <v>2000</v>
      </c>
      <c r="J34" s="15"/>
      <c r="K34" s="15"/>
      <c r="L34" s="16"/>
      <c r="M34" s="16"/>
      <c r="N34" s="49" t="s">
        <v>29</v>
      </c>
    </row>
    <row r="35" spans="1:14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7">
        <v>180</v>
      </c>
      <c r="H35" s="3" t="s">
        <v>22</v>
      </c>
      <c r="I35" s="3">
        <f t="shared" si="1"/>
        <v>100</v>
      </c>
      <c r="J35" s="3">
        <v>0</v>
      </c>
      <c r="K35" s="3">
        <f>J36</f>
        <v>90</v>
      </c>
      <c r="L35" s="16"/>
      <c r="M35" s="16"/>
      <c r="N35" s="50"/>
    </row>
    <row r="36" spans="1:14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7">
        <v>180</v>
      </c>
      <c r="H36" s="3" t="s">
        <v>21</v>
      </c>
      <c r="I36" s="3">
        <f t="shared" si="1"/>
        <v>360</v>
      </c>
      <c r="J36" s="3">
        <v>90</v>
      </c>
      <c r="K36" s="15"/>
      <c r="L36" s="12">
        <f>G36*G36/ABS(D36)*11.8-ABS(J36)</f>
        <v>37.440000000000012</v>
      </c>
      <c r="M36" s="12">
        <f>(G36/3.6)^2/(ABS(D36)*9.81)-ABS(J36)/1500</f>
        <v>2.4947332653754678E-2</v>
      </c>
      <c r="N36" s="50"/>
    </row>
    <row r="37" spans="1:14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7">
        <v>180</v>
      </c>
      <c r="H37" s="3" t="s">
        <v>22</v>
      </c>
      <c r="I37" s="3">
        <f t="shared" si="1"/>
        <v>100</v>
      </c>
      <c r="J37" s="3">
        <f>J36</f>
        <v>90</v>
      </c>
      <c r="K37" s="3">
        <v>0</v>
      </c>
      <c r="L37" s="16"/>
      <c r="M37" s="16"/>
      <c r="N37" s="50"/>
    </row>
    <row r="38" spans="1:14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8">
        <v>180</v>
      </c>
      <c r="H38" s="4" t="s">
        <v>21</v>
      </c>
      <c r="I38" s="4">
        <f t="shared" si="1"/>
        <v>50</v>
      </c>
      <c r="J38" s="15"/>
      <c r="K38" s="15"/>
      <c r="L38" s="16"/>
      <c r="M38" s="16"/>
      <c r="N38" s="48" t="s">
        <v>27</v>
      </c>
    </row>
    <row r="39" spans="1:14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-2150</v>
      </c>
      <c r="F39" s="15"/>
      <c r="G39" s="8">
        <v>180</v>
      </c>
      <c r="H39" s="4" t="s">
        <v>22</v>
      </c>
      <c r="I39" s="4">
        <f t="shared" si="1"/>
        <v>50</v>
      </c>
      <c r="J39" s="4">
        <v>0</v>
      </c>
      <c r="K39" s="4">
        <f>J40</f>
        <v>-120</v>
      </c>
      <c r="L39" s="16"/>
      <c r="M39" s="16"/>
      <c r="N39" s="49"/>
    </row>
    <row r="40" spans="1:14" s="5" customFormat="1" x14ac:dyDescent="0.2">
      <c r="A40" s="4">
        <v>39</v>
      </c>
      <c r="B40" s="4" t="s">
        <v>8</v>
      </c>
      <c r="C40" s="4">
        <v>420</v>
      </c>
      <c r="D40" s="4">
        <v>-2150</v>
      </c>
      <c r="E40" s="15"/>
      <c r="F40" s="15"/>
      <c r="G40" s="8">
        <v>180</v>
      </c>
      <c r="H40" s="4" t="s">
        <v>21</v>
      </c>
      <c r="I40" s="4">
        <f t="shared" si="1"/>
        <v>420</v>
      </c>
      <c r="J40" s="4">
        <v>-120</v>
      </c>
      <c r="K40" s="15"/>
      <c r="L40" s="18">
        <f>G40*G40/ABS(D40)*11.8-ABS(J40)</f>
        <v>57.823255813953494</v>
      </c>
      <c r="M40" s="18">
        <f>(G40/3.6)^2/(ABS(D40)*9.81)-ABS(J40)/1500</f>
        <v>3.8531161842448383E-2</v>
      </c>
      <c r="N40" s="49"/>
    </row>
    <row r="41" spans="1:14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-2150</v>
      </c>
      <c r="E41" s="4">
        <v>0</v>
      </c>
      <c r="F41" s="15"/>
      <c r="G41" s="8">
        <v>180</v>
      </c>
      <c r="H41" s="4" t="s">
        <v>22</v>
      </c>
      <c r="I41" s="4">
        <f t="shared" si="1"/>
        <v>50</v>
      </c>
      <c r="J41" s="4">
        <f>J40</f>
        <v>-120</v>
      </c>
      <c r="K41" s="4">
        <v>0</v>
      </c>
      <c r="L41" s="16"/>
      <c r="M41" s="16"/>
      <c r="N41" s="49"/>
    </row>
    <row r="42" spans="1:14" s="5" customFormat="1" x14ac:dyDescent="0.2">
      <c r="A42" s="3">
        <v>41</v>
      </c>
      <c r="B42" s="3" t="s">
        <v>5</v>
      </c>
      <c r="C42" s="3">
        <v>3000</v>
      </c>
      <c r="D42" s="15"/>
      <c r="E42" s="15"/>
      <c r="F42" s="15"/>
      <c r="G42" s="8">
        <v>200</v>
      </c>
      <c r="H42" s="3" t="s">
        <v>21</v>
      </c>
      <c r="I42" s="3">
        <f t="shared" si="1"/>
        <v>3000</v>
      </c>
      <c r="J42" s="15"/>
      <c r="K42" s="15"/>
      <c r="L42" s="16"/>
      <c r="M42" s="16"/>
      <c r="N42" s="49" t="s">
        <v>29</v>
      </c>
    </row>
    <row r="43" spans="1:14" s="5" customFormat="1" x14ac:dyDescent="0.2">
      <c r="A43" s="3">
        <v>42</v>
      </c>
      <c r="B43" s="3" t="s">
        <v>6</v>
      </c>
      <c r="C43" s="3">
        <v>150</v>
      </c>
      <c r="D43" s="3">
        <v>0</v>
      </c>
      <c r="E43" s="3">
        <f>D44</f>
        <v>3800</v>
      </c>
      <c r="F43" s="15"/>
      <c r="G43" s="8">
        <v>200</v>
      </c>
      <c r="H43" s="3" t="s">
        <v>22</v>
      </c>
      <c r="I43" s="3">
        <f t="shared" si="1"/>
        <v>150</v>
      </c>
      <c r="J43" s="3">
        <v>0</v>
      </c>
      <c r="K43" s="3">
        <f>J44</f>
        <v>80</v>
      </c>
      <c r="L43" s="16"/>
      <c r="M43" s="16"/>
      <c r="N43" s="50"/>
    </row>
    <row r="44" spans="1:14" s="5" customFormat="1" x14ac:dyDescent="0.2">
      <c r="A44" s="3">
        <v>43</v>
      </c>
      <c r="B44" s="3" t="s">
        <v>8</v>
      </c>
      <c r="C44" s="3">
        <v>800</v>
      </c>
      <c r="D44" s="3">
        <v>3800</v>
      </c>
      <c r="E44" s="15"/>
      <c r="F44" s="15"/>
      <c r="G44" s="8">
        <v>200</v>
      </c>
      <c r="H44" s="3" t="s">
        <v>21</v>
      </c>
      <c r="I44" s="3">
        <f t="shared" si="1"/>
        <v>800</v>
      </c>
      <c r="J44" s="3">
        <v>80</v>
      </c>
      <c r="K44" s="15"/>
      <c r="L44" s="12">
        <f>G44*G44/ABS(D44)*11.8-ABS(J44)</f>
        <v>44.210526315789494</v>
      </c>
      <c r="M44" s="12">
        <f>(G44/3.6)^2/(ABS(D44)*9.81)-ABS(J44)/1500</f>
        <v>2.9461337869156605E-2</v>
      </c>
      <c r="N44" s="50"/>
    </row>
    <row r="45" spans="1:14" s="5" customFormat="1" x14ac:dyDescent="0.2">
      <c r="A45" s="3">
        <v>44</v>
      </c>
      <c r="B45" s="3" t="s">
        <v>6</v>
      </c>
      <c r="C45" s="3">
        <f>C43</f>
        <v>150</v>
      </c>
      <c r="D45" s="3">
        <f>D44</f>
        <v>3800</v>
      </c>
      <c r="E45" s="3">
        <v>0</v>
      </c>
      <c r="F45" s="15"/>
      <c r="G45" s="8">
        <v>200</v>
      </c>
      <c r="H45" s="3" t="s">
        <v>22</v>
      </c>
      <c r="I45" s="3">
        <f t="shared" si="1"/>
        <v>150</v>
      </c>
      <c r="J45" s="3">
        <f>J44</f>
        <v>80</v>
      </c>
      <c r="K45" s="3">
        <v>0</v>
      </c>
      <c r="L45" s="16"/>
      <c r="M45" s="16"/>
      <c r="N45" s="50"/>
    </row>
    <row r="46" spans="1:14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8">
        <v>200</v>
      </c>
      <c r="H46" s="4" t="s">
        <v>21</v>
      </c>
      <c r="I46" s="4">
        <f t="shared" si="1"/>
        <v>400</v>
      </c>
      <c r="J46" s="15"/>
      <c r="K46" s="15"/>
      <c r="L46" s="16"/>
      <c r="M46" s="16"/>
      <c r="N46" s="48" t="s">
        <v>27</v>
      </c>
    </row>
    <row r="47" spans="1:14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8">
        <v>200</v>
      </c>
      <c r="H47" s="4" t="s">
        <v>22</v>
      </c>
      <c r="I47" s="4">
        <f t="shared" si="1"/>
        <v>100</v>
      </c>
      <c r="J47" s="4">
        <v>0</v>
      </c>
      <c r="K47" s="4">
        <f>J48</f>
        <v>-60</v>
      </c>
      <c r="L47" s="16"/>
      <c r="M47" s="16"/>
      <c r="N47" s="49"/>
    </row>
    <row r="48" spans="1:14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8">
        <v>200</v>
      </c>
      <c r="H48" s="4" t="s">
        <v>21</v>
      </c>
      <c r="I48" s="4">
        <f t="shared" si="1"/>
        <v>200</v>
      </c>
      <c r="J48" s="4">
        <v>-60</v>
      </c>
      <c r="K48" s="15"/>
      <c r="L48" s="18">
        <f>G48*G48/ABS(D48)*11.8-ABS(J48)</f>
        <v>-36.4</v>
      </c>
      <c r="M48" s="18">
        <f>(G48/3.6)^2/(ABS(D48)*9.81)-ABS(J48)/1500</f>
        <v>-2.4269012471526914E-2</v>
      </c>
      <c r="N48" s="49"/>
    </row>
    <row r="49" spans="1:17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8">
        <v>200</v>
      </c>
      <c r="H49" s="4" t="s">
        <v>22</v>
      </c>
      <c r="I49" s="4">
        <f t="shared" si="1"/>
        <v>100</v>
      </c>
      <c r="J49" s="4">
        <f>J48</f>
        <v>-60</v>
      </c>
      <c r="K49" s="4">
        <v>0</v>
      </c>
      <c r="L49" s="16"/>
      <c r="M49" s="16"/>
      <c r="N49" s="49"/>
    </row>
    <row r="50" spans="1:17" x14ac:dyDescent="0.2">
      <c r="A50" s="3">
        <v>49</v>
      </c>
      <c r="B50" s="3" t="s">
        <v>5</v>
      </c>
      <c r="C50" s="3">
        <v>120</v>
      </c>
      <c r="D50" s="15"/>
      <c r="E50" s="15"/>
      <c r="F50" s="15"/>
      <c r="G50" s="8">
        <v>200</v>
      </c>
      <c r="H50" s="3" t="s">
        <v>21</v>
      </c>
      <c r="I50" s="3">
        <f t="shared" si="1"/>
        <v>120</v>
      </c>
      <c r="J50" s="15"/>
      <c r="K50" s="15"/>
      <c r="L50" s="16"/>
      <c r="M50" s="16"/>
      <c r="N50" s="49" t="s">
        <v>29</v>
      </c>
    </row>
    <row r="51" spans="1:17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1600</v>
      </c>
      <c r="F51" s="15"/>
      <c r="G51" s="8">
        <v>200</v>
      </c>
      <c r="H51" s="3" t="s">
        <v>22</v>
      </c>
      <c r="I51" s="3">
        <f t="shared" si="1"/>
        <v>100</v>
      </c>
      <c r="J51" s="3">
        <v>0</v>
      </c>
      <c r="K51" s="3">
        <f>J52</f>
        <v>120</v>
      </c>
      <c r="L51" s="16"/>
      <c r="M51" s="16"/>
      <c r="N51" s="50"/>
    </row>
    <row r="52" spans="1:17" s="24" customFormat="1" x14ac:dyDescent="0.2">
      <c r="A52" s="19">
        <v>51</v>
      </c>
      <c r="B52" s="19" t="s">
        <v>8</v>
      </c>
      <c r="C52" s="19">
        <v>1000</v>
      </c>
      <c r="D52" s="19">
        <v>1600</v>
      </c>
      <c r="E52" s="20"/>
      <c r="F52" s="20" t="s">
        <v>32</v>
      </c>
      <c r="G52" s="27">
        <v>200</v>
      </c>
      <c r="H52" s="19" t="s">
        <v>21</v>
      </c>
      <c r="I52" s="19">
        <f t="shared" si="1"/>
        <v>1000</v>
      </c>
      <c r="J52" s="19">
        <v>120</v>
      </c>
      <c r="K52" s="20"/>
      <c r="L52" s="22">
        <f>G52*G52/ABS(D52)*11.8-ABS(J52)</f>
        <v>175</v>
      </c>
      <c r="M52" s="22">
        <f>(G52/3.6)^2/(ABS(D52)*9.81)-ABS(J52)/1500</f>
        <v>0.1166373441059136</v>
      </c>
      <c r="N52" s="50"/>
      <c r="O52" s="23"/>
      <c r="P52" s="23"/>
      <c r="Q52" s="23"/>
    </row>
    <row r="53" spans="1:17" x14ac:dyDescent="0.2">
      <c r="A53" s="3">
        <v>52</v>
      </c>
      <c r="B53" s="3" t="s">
        <v>6</v>
      </c>
      <c r="C53" s="3">
        <f>C51</f>
        <v>100</v>
      </c>
      <c r="D53" s="3">
        <f>D52</f>
        <v>1600</v>
      </c>
      <c r="E53" s="3">
        <v>0</v>
      </c>
      <c r="F53" s="15"/>
      <c r="G53" s="8">
        <v>200</v>
      </c>
      <c r="H53" s="3" t="s">
        <v>22</v>
      </c>
      <c r="I53" s="3">
        <f t="shared" si="1"/>
        <v>100</v>
      </c>
      <c r="J53" s="3">
        <f>J52</f>
        <v>120</v>
      </c>
      <c r="K53" s="3">
        <v>0</v>
      </c>
      <c r="L53" s="16"/>
      <c r="M53" s="16"/>
      <c r="N53" s="50"/>
    </row>
    <row r="54" spans="1:17" x14ac:dyDescent="0.2">
      <c r="A54" s="4">
        <v>53</v>
      </c>
      <c r="B54" s="4" t="s">
        <v>5</v>
      </c>
      <c r="C54" s="4">
        <v>50</v>
      </c>
      <c r="D54" s="15"/>
      <c r="E54" s="15"/>
      <c r="F54" s="15"/>
      <c r="G54" s="8">
        <v>200</v>
      </c>
      <c r="H54" s="4" t="s">
        <v>21</v>
      </c>
      <c r="I54" s="4">
        <f t="shared" si="1"/>
        <v>50</v>
      </c>
      <c r="J54" s="15"/>
      <c r="K54" s="15"/>
      <c r="L54" s="16"/>
      <c r="M54" s="16"/>
      <c r="N54" s="50" t="s">
        <v>29</v>
      </c>
    </row>
    <row r="55" spans="1:17" x14ac:dyDescent="0.2">
      <c r="A55" s="4">
        <v>54</v>
      </c>
      <c r="B55" s="4" t="s">
        <v>6</v>
      </c>
      <c r="C55" s="4">
        <v>50</v>
      </c>
      <c r="D55" s="4">
        <v>0</v>
      </c>
      <c r="E55" s="4">
        <f>D56</f>
        <v>1500</v>
      </c>
      <c r="F55" s="15"/>
      <c r="G55" s="8">
        <v>200</v>
      </c>
      <c r="H55" s="4" t="s">
        <v>22</v>
      </c>
      <c r="I55" s="4">
        <f t="shared" si="1"/>
        <v>50</v>
      </c>
      <c r="J55" s="4">
        <v>0</v>
      </c>
      <c r="K55" s="4">
        <f>J56</f>
        <v>150</v>
      </c>
      <c r="L55" s="16"/>
      <c r="M55" s="16"/>
      <c r="N55" s="50"/>
    </row>
    <row r="56" spans="1:17" s="24" customFormat="1" x14ac:dyDescent="0.2">
      <c r="A56" s="25">
        <v>55</v>
      </c>
      <c r="B56" s="25" t="s">
        <v>8</v>
      </c>
      <c r="C56" s="25">
        <v>280</v>
      </c>
      <c r="D56" s="25">
        <v>1500</v>
      </c>
      <c r="E56" s="20"/>
      <c r="F56" s="20" t="s">
        <v>32</v>
      </c>
      <c r="G56" s="27">
        <v>200</v>
      </c>
      <c r="H56" s="25" t="s">
        <v>21</v>
      </c>
      <c r="I56" s="25">
        <f t="shared" si="1"/>
        <v>280</v>
      </c>
      <c r="J56" s="25">
        <v>150</v>
      </c>
      <c r="K56" s="20"/>
      <c r="L56" s="26">
        <f>G56*G56/ABS(D56)*11.8-ABS(J56)</f>
        <v>164.66666666666669</v>
      </c>
      <c r="M56" s="26">
        <f>(G56/3.6)^2/(ABS(D56)*9.81)-ABS(J56)/1500</f>
        <v>0.10974650037964118</v>
      </c>
      <c r="N56" s="50"/>
      <c r="O56" s="23"/>
      <c r="P56" s="23"/>
      <c r="Q56" s="23"/>
    </row>
    <row r="57" spans="1:17" x14ac:dyDescent="0.2">
      <c r="A57" s="4">
        <v>56</v>
      </c>
      <c r="B57" s="4" t="s">
        <v>6</v>
      </c>
      <c r="C57" s="4">
        <f>C55</f>
        <v>50</v>
      </c>
      <c r="D57" s="4">
        <f>D56</f>
        <v>1500</v>
      </c>
      <c r="E57" s="4">
        <v>0</v>
      </c>
      <c r="F57" s="15"/>
      <c r="G57" s="8">
        <v>200</v>
      </c>
      <c r="H57" s="4" t="s">
        <v>22</v>
      </c>
      <c r="I57" s="4">
        <f t="shared" si="1"/>
        <v>50</v>
      </c>
      <c r="J57" s="4">
        <f>J56</f>
        <v>150</v>
      </c>
      <c r="K57" s="4">
        <v>0</v>
      </c>
      <c r="L57" s="16"/>
      <c r="M57" s="16"/>
      <c r="N57" s="50"/>
    </row>
    <row r="58" spans="1:17" x14ac:dyDescent="0.2">
      <c r="A58" s="3">
        <v>57</v>
      </c>
      <c r="B58" s="3" t="s">
        <v>5</v>
      </c>
      <c r="C58" s="3">
        <v>50</v>
      </c>
      <c r="D58" s="15"/>
      <c r="E58" s="15"/>
      <c r="F58" s="15"/>
      <c r="G58" s="8">
        <v>200</v>
      </c>
      <c r="H58" s="3" t="s">
        <v>21</v>
      </c>
      <c r="I58" s="3">
        <f t="shared" si="1"/>
        <v>50</v>
      </c>
      <c r="J58" s="15"/>
      <c r="K58" s="15"/>
      <c r="L58" s="16"/>
      <c r="M58" s="16"/>
      <c r="N58" s="49" t="s">
        <v>29</v>
      </c>
    </row>
    <row r="59" spans="1:17" x14ac:dyDescent="0.2">
      <c r="A59" s="3">
        <v>58</v>
      </c>
      <c r="B59" s="3" t="s">
        <v>6</v>
      </c>
      <c r="C59" s="3">
        <v>50</v>
      </c>
      <c r="D59" s="3">
        <v>0</v>
      </c>
      <c r="E59" s="3">
        <f>D60</f>
        <v>2100</v>
      </c>
      <c r="F59" s="15"/>
      <c r="G59" s="8">
        <v>200</v>
      </c>
      <c r="H59" s="3" t="s">
        <v>22</v>
      </c>
      <c r="I59" s="3">
        <f t="shared" si="1"/>
        <v>50</v>
      </c>
      <c r="J59" s="3">
        <v>0</v>
      </c>
      <c r="K59" s="3">
        <f>J60</f>
        <v>150</v>
      </c>
      <c r="L59" s="16"/>
      <c r="M59" s="16"/>
      <c r="N59" s="50"/>
    </row>
    <row r="60" spans="1:17" s="24" customFormat="1" x14ac:dyDescent="0.2">
      <c r="A60" s="19">
        <v>59</v>
      </c>
      <c r="B60" s="19" t="s">
        <v>8</v>
      </c>
      <c r="C60" s="19">
        <v>450</v>
      </c>
      <c r="D60" s="19">
        <v>2100</v>
      </c>
      <c r="E60" s="20"/>
      <c r="F60" s="20" t="s">
        <v>32</v>
      </c>
      <c r="G60" s="27">
        <v>200</v>
      </c>
      <c r="H60" s="19" t="s">
        <v>21</v>
      </c>
      <c r="I60" s="19">
        <f t="shared" si="1"/>
        <v>450</v>
      </c>
      <c r="J60" s="19">
        <v>150</v>
      </c>
      <c r="K60" s="20"/>
      <c r="L60" s="22">
        <f>G60*G60/ABS(D60)*11.8-ABS(J60)</f>
        <v>74.761904761904788</v>
      </c>
      <c r="M60" s="22">
        <f>(G60/3.6)^2/(ABS(D60)*9.81)-ABS(J60)/1500</f>
        <v>4.9818928842600835E-2</v>
      </c>
      <c r="N60" s="50"/>
      <c r="O60" s="23"/>
      <c r="P60" s="23"/>
      <c r="Q60" s="23"/>
    </row>
    <row r="61" spans="1:17" x14ac:dyDescent="0.2">
      <c r="A61" s="3">
        <v>60</v>
      </c>
      <c r="B61" s="3" t="s">
        <v>6</v>
      </c>
      <c r="C61" s="3">
        <f>C59</f>
        <v>50</v>
      </c>
      <c r="D61" s="3">
        <f>D60</f>
        <v>2100</v>
      </c>
      <c r="E61" s="3">
        <v>0</v>
      </c>
      <c r="F61" s="15"/>
      <c r="G61" s="8">
        <v>200</v>
      </c>
      <c r="H61" s="3" t="s">
        <v>22</v>
      </c>
      <c r="I61" s="3">
        <f t="shared" si="1"/>
        <v>50</v>
      </c>
      <c r="J61" s="3">
        <f>J60</f>
        <v>150</v>
      </c>
      <c r="K61" s="3">
        <v>0</v>
      </c>
      <c r="L61" s="16"/>
      <c r="M61" s="16"/>
      <c r="N61" s="50"/>
    </row>
    <row r="62" spans="1:17" x14ac:dyDescent="0.2">
      <c r="A62" s="4">
        <v>61</v>
      </c>
      <c r="B62" s="4" t="s">
        <v>5</v>
      </c>
      <c r="C62" s="4">
        <v>100</v>
      </c>
      <c r="D62" s="15"/>
      <c r="E62" s="15"/>
      <c r="F62" s="15"/>
      <c r="G62" s="8">
        <v>200</v>
      </c>
      <c r="H62" s="4" t="s">
        <v>21</v>
      </c>
      <c r="I62" s="4">
        <f t="shared" si="1"/>
        <v>100</v>
      </c>
      <c r="J62" s="15"/>
      <c r="K62" s="15"/>
      <c r="L62" s="16"/>
      <c r="M62" s="16"/>
      <c r="N62" s="48" t="s">
        <v>27</v>
      </c>
    </row>
    <row r="63" spans="1:17" x14ac:dyDescent="0.2">
      <c r="A63" s="4">
        <v>62</v>
      </c>
      <c r="B63" s="4" t="s">
        <v>6</v>
      </c>
      <c r="C63" s="4">
        <v>50</v>
      </c>
      <c r="D63" s="4">
        <v>0</v>
      </c>
      <c r="E63" s="4">
        <f>D64</f>
        <v>-3300</v>
      </c>
      <c r="F63" s="15"/>
      <c r="G63" s="8">
        <v>200</v>
      </c>
      <c r="H63" s="4" t="s">
        <v>22</v>
      </c>
      <c r="I63" s="4">
        <f t="shared" si="1"/>
        <v>50</v>
      </c>
      <c r="J63" s="4">
        <v>0</v>
      </c>
      <c r="K63" s="4">
        <f>J64</f>
        <v>-100</v>
      </c>
      <c r="L63" s="16"/>
      <c r="M63" s="16"/>
      <c r="N63" s="49"/>
    </row>
    <row r="64" spans="1:17" x14ac:dyDescent="0.2">
      <c r="A64" s="4">
        <v>63</v>
      </c>
      <c r="B64" s="4" t="s">
        <v>8</v>
      </c>
      <c r="C64" s="4">
        <v>150</v>
      </c>
      <c r="D64" s="4">
        <v>-3300</v>
      </c>
      <c r="E64" s="15"/>
      <c r="F64" s="15"/>
      <c r="G64" s="8">
        <v>200</v>
      </c>
      <c r="H64" s="4" t="s">
        <v>21</v>
      </c>
      <c r="I64" s="4">
        <f t="shared" si="1"/>
        <v>150</v>
      </c>
      <c r="J64" s="4">
        <v>-100</v>
      </c>
      <c r="K64" s="15"/>
      <c r="L64" s="18">
        <f>G64*G64/ABS(D64)*11.8-ABS(J64)</f>
        <v>43.030303030303031</v>
      </c>
      <c r="M64" s="18">
        <f>(G64/3.6)^2/(ABS(D64)*9.81)-ABS(J64)/1500</f>
        <v>2.8672651687715683E-2</v>
      </c>
      <c r="N64" s="49"/>
    </row>
    <row r="65" spans="1:14" s="5" customFormat="1" x14ac:dyDescent="0.2">
      <c r="A65" s="4">
        <v>64</v>
      </c>
      <c r="B65" s="4" t="s">
        <v>6</v>
      </c>
      <c r="C65" s="4">
        <f>C63</f>
        <v>50</v>
      </c>
      <c r="D65" s="4">
        <f>D64</f>
        <v>-3300</v>
      </c>
      <c r="E65" s="4">
        <v>0</v>
      </c>
      <c r="F65" s="15"/>
      <c r="G65" s="8">
        <v>200</v>
      </c>
      <c r="H65" s="4" t="s">
        <v>22</v>
      </c>
      <c r="I65" s="4">
        <f t="shared" si="1"/>
        <v>50</v>
      </c>
      <c r="J65" s="4">
        <f>J64</f>
        <v>-100</v>
      </c>
      <c r="K65" s="4">
        <v>0</v>
      </c>
      <c r="L65" s="16"/>
      <c r="M65" s="16"/>
      <c r="N65" s="49"/>
    </row>
    <row r="66" spans="1:14" s="5" customFormat="1" x14ac:dyDescent="0.2">
      <c r="A66" s="3">
        <v>65</v>
      </c>
      <c r="B66" s="3" t="s">
        <v>14</v>
      </c>
      <c r="C66" s="3">
        <v>800</v>
      </c>
      <c r="D66" s="15"/>
      <c r="E66" s="15"/>
      <c r="F66" s="3" t="s">
        <v>15</v>
      </c>
      <c r="G66" s="8">
        <v>200</v>
      </c>
      <c r="H66" s="3" t="s">
        <v>21</v>
      </c>
      <c r="I66" s="3">
        <f t="shared" si="1"/>
        <v>800</v>
      </c>
      <c r="J66" s="3"/>
      <c r="K66" s="3"/>
      <c r="L66" s="16"/>
      <c r="M66" s="16"/>
      <c r="N66" s="49" t="s">
        <v>29</v>
      </c>
    </row>
    <row r="67" spans="1:14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3500</v>
      </c>
      <c r="F67" s="15"/>
      <c r="G67" s="8">
        <v>200</v>
      </c>
      <c r="H67" s="3" t="s">
        <v>22</v>
      </c>
      <c r="I67" s="3">
        <f t="shared" si="1"/>
        <v>100</v>
      </c>
      <c r="J67" s="3">
        <v>0</v>
      </c>
      <c r="K67" s="3">
        <f>J68</f>
        <v>80</v>
      </c>
      <c r="L67" s="16"/>
      <c r="M67" s="16"/>
      <c r="N67" s="50"/>
    </row>
    <row r="68" spans="1:14" s="5" customFormat="1" x14ac:dyDescent="0.2">
      <c r="A68" s="3">
        <v>67</v>
      </c>
      <c r="B68" s="3" t="s">
        <v>8</v>
      </c>
      <c r="C68" s="3">
        <v>800</v>
      </c>
      <c r="D68" s="3">
        <v>3500</v>
      </c>
      <c r="E68" s="15"/>
      <c r="F68" s="15"/>
      <c r="G68" s="8">
        <v>200</v>
      </c>
      <c r="H68" s="3" t="s">
        <v>21</v>
      </c>
      <c r="I68" s="3">
        <f t="shared" si="1"/>
        <v>800</v>
      </c>
      <c r="J68" s="3">
        <v>80</v>
      </c>
      <c r="K68" s="15"/>
      <c r="L68" s="12">
        <f>G68*G68/ABS(D68)*11.8-ABS(J68)</f>
        <v>54.857142857142861</v>
      </c>
      <c r="M68" s="12">
        <f>(G68/3.6)^2/(ABS(D68)*9.81)-ABS(J68)/1500</f>
        <v>3.6558023972227162E-2</v>
      </c>
      <c r="N68" s="50"/>
    </row>
    <row r="69" spans="1:14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3500</v>
      </c>
      <c r="E69" s="3">
        <v>0</v>
      </c>
      <c r="F69" s="15"/>
      <c r="G69" s="8">
        <v>200</v>
      </c>
      <c r="H69" s="3" t="s">
        <v>22</v>
      </c>
      <c r="I69" s="3">
        <f t="shared" si="1"/>
        <v>100</v>
      </c>
      <c r="J69" s="3">
        <f>J68</f>
        <v>80</v>
      </c>
      <c r="K69" s="3">
        <v>0</v>
      </c>
      <c r="L69" s="16"/>
      <c r="M69" s="16"/>
      <c r="N69" s="50"/>
    </row>
    <row r="70" spans="1:14" s="5" customFormat="1" x14ac:dyDescent="0.2">
      <c r="A70" s="4">
        <v>69</v>
      </c>
      <c r="B70" s="4" t="s">
        <v>14</v>
      </c>
      <c r="C70" s="4">
        <v>250</v>
      </c>
      <c r="D70" s="15"/>
      <c r="E70" s="15"/>
      <c r="F70" s="15"/>
      <c r="G70" s="8">
        <v>200</v>
      </c>
      <c r="H70" s="4" t="s">
        <v>21</v>
      </c>
      <c r="I70" s="4">
        <f t="shared" si="1"/>
        <v>250</v>
      </c>
      <c r="J70" s="15"/>
      <c r="K70" s="15"/>
      <c r="L70" s="16"/>
      <c r="M70" s="16"/>
      <c r="N70" s="48" t="s">
        <v>27</v>
      </c>
    </row>
    <row r="71" spans="1:14" s="5" customFormat="1" x14ac:dyDescent="0.2">
      <c r="A71" s="4">
        <v>70</v>
      </c>
      <c r="B71" s="4" t="s">
        <v>6</v>
      </c>
      <c r="C71" s="4">
        <v>80</v>
      </c>
      <c r="D71" s="4">
        <v>0</v>
      </c>
      <c r="E71" s="4">
        <f>D72</f>
        <v>-10500</v>
      </c>
      <c r="F71" s="15"/>
      <c r="G71" s="8">
        <v>200</v>
      </c>
      <c r="H71" s="4" t="s">
        <v>22</v>
      </c>
      <c r="I71" s="4">
        <f t="shared" si="1"/>
        <v>80</v>
      </c>
      <c r="J71" s="4">
        <v>0</v>
      </c>
      <c r="K71" s="4">
        <f>J72</f>
        <v>-60</v>
      </c>
      <c r="L71" s="16"/>
      <c r="M71" s="16"/>
      <c r="N71" s="49"/>
    </row>
    <row r="72" spans="1:14" s="5" customFormat="1" x14ac:dyDescent="0.2">
      <c r="A72" s="4">
        <v>71</v>
      </c>
      <c r="B72" s="4" t="s">
        <v>8</v>
      </c>
      <c r="C72" s="4">
        <v>100</v>
      </c>
      <c r="D72" s="4">
        <v>-10500</v>
      </c>
      <c r="E72" s="15"/>
      <c r="F72" s="15"/>
      <c r="G72" s="8">
        <v>200</v>
      </c>
      <c r="H72" s="4" t="s">
        <v>21</v>
      </c>
      <c r="I72" s="4">
        <f t="shared" si="1"/>
        <v>100</v>
      </c>
      <c r="J72" s="4">
        <v>-60</v>
      </c>
      <c r="K72" s="15"/>
      <c r="L72" s="18">
        <f>G72*G72/ABS(D72)*11.8-ABS(J72)</f>
        <v>-15.047619047619044</v>
      </c>
      <c r="M72" s="18">
        <f>(G72/3.6)^2/(ABS(D72)*9.81)-ABS(J72)/1500</f>
        <v>-1.0036214231479833E-2</v>
      </c>
      <c r="N72" s="49"/>
    </row>
    <row r="73" spans="1:14" s="5" customFormat="1" x14ac:dyDescent="0.2">
      <c r="A73" s="4">
        <v>72</v>
      </c>
      <c r="B73" s="4" t="s">
        <v>6</v>
      </c>
      <c r="C73" s="4">
        <f>C71</f>
        <v>80</v>
      </c>
      <c r="D73" s="4">
        <f>D72</f>
        <v>-10500</v>
      </c>
      <c r="E73" s="4">
        <v>0</v>
      </c>
      <c r="F73" s="15"/>
      <c r="G73" s="8">
        <v>200</v>
      </c>
      <c r="H73" s="4" t="s">
        <v>22</v>
      </c>
      <c r="I73" s="4">
        <f t="shared" si="1"/>
        <v>80</v>
      </c>
      <c r="J73" s="4">
        <f>J72</f>
        <v>-60</v>
      </c>
      <c r="K73" s="4">
        <v>0</v>
      </c>
      <c r="L73" s="16"/>
      <c r="M73" s="16"/>
      <c r="N73" s="49"/>
    </row>
    <row r="74" spans="1:14" s="5" customFormat="1" x14ac:dyDescent="0.2">
      <c r="A74" s="3">
        <v>73</v>
      </c>
      <c r="B74" s="3" t="s">
        <v>14</v>
      </c>
      <c r="C74" s="3">
        <v>2500</v>
      </c>
      <c r="D74" s="15"/>
      <c r="E74" s="15"/>
      <c r="F74" s="15"/>
      <c r="G74" s="8">
        <v>200</v>
      </c>
      <c r="H74" s="3" t="s">
        <v>21</v>
      </c>
      <c r="I74" s="3">
        <f t="shared" ref="I74:I97" si="2">C74</f>
        <v>2500</v>
      </c>
      <c r="J74" s="15"/>
      <c r="K74" s="15"/>
      <c r="L74" s="16"/>
      <c r="M74" s="16"/>
      <c r="N74" s="49" t="s">
        <v>27</v>
      </c>
    </row>
    <row r="75" spans="1:14" s="5" customFormat="1" x14ac:dyDescent="0.2">
      <c r="A75" s="3">
        <v>74</v>
      </c>
      <c r="B75" s="3" t="s">
        <v>6</v>
      </c>
      <c r="C75" s="3">
        <v>150</v>
      </c>
      <c r="D75" s="3">
        <v>0</v>
      </c>
      <c r="E75" s="3">
        <f>D76</f>
        <v>-10000</v>
      </c>
      <c r="F75" s="15"/>
      <c r="G75" s="8">
        <v>200</v>
      </c>
      <c r="H75" s="3" t="s">
        <v>22</v>
      </c>
      <c r="I75" s="3">
        <f t="shared" si="2"/>
        <v>150</v>
      </c>
      <c r="J75" s="3">
        <v>0</v>
      </c>
      <c r="K75" s="3">
        <f>J76</f>
        <v>-70</v>
      </c>
      <c r="L75" s="15"/>
      <c r="M75" s="16"/>
      <c r="N75" s="49"/>
    </row>
    <row r="76" spans="1:14" s="5" customFormat="1" x14ac:dyDescent="0.2">
      <c r="A76" s="3">
        <v>75</v>
      </c>
      <c r="B76" s="3" t="s">
        <v>8</v>
      </c>
      <c r="C76" s="3">
        <v>2000</v>
      </c>
      <c r="D76" s="3">
        <v>-10000</v>
      </c>
      <c r="E76" s="15"/>
      <c r="F76" s="15"/>
      <c r="G76" s="8">
        <v>200</v>
      </c>
      <c r="H76" s="3" t="s">
        <v>21</v>
      </c>
      <c r="I76" s="3">
        <f t="shared" si="2"/>
        <v>2000</v>
      </c>
      <c r="J76" s="3">
        <v>-70</v>
      </c>
      <c r="K76" s="15"/>
      <c r="L76" s="12">
        <f>G76*G76/ABS(D76)*11.8-ABS(J76)</f>
        <v>-22.799999999999997</v>
      </c>
      <c r="M76" s="12">
        <f>(G76/3.6)^2/(ABS(D76)*9.81)-ABS(J76)/1500</f>
        <v>-1.5204691609720496E-2</v>
      </c>
      <c r="N76" s="49"/>
    </row>
    <row r="77" spans="1:14" s="5" customFormat="1" x14ac:dyDescent="0.2">
      <c r="A77" s="3">
        <v>76</v>
      </c>
      <c r="B77" s="3" t="s">
        <v>6</v>
      </c>
      <c r="C77" s="3">
        <v>150</v>
      </c>
      <c r="D77" s="3">
        <f>D76</f>
        <v>-10000</v>
      </c>
      <c r="E77" s="3">
        <v>0</v>
      </c>
      <c r="F77" s="15"/>
      <c r="G77" s="8">
        <v>200</v>
      </c>
      <c r="H77" s="3" t="s">
        <v>22</v>
      </c>
      <c r="I77" s="3">
        <f t="shared" si="2"/>
        <v>150</v>
      </c>
      <c r="J77" s="3">
        <f>J76</f>
        <v>-70</v>
      </c>
      <c r="K77" s="3">
        <v>0</v>
      </c>
      <c r="L77" s="16"/>
      <c r="M77" s="16"/>
      <c r="N77" s="49"/>
    </row>
    <row r="78" spans="1:14" s="5" customFormat="1" x14ac:dyDescent="0.2">
      <c r="A78" s="4">
        <v>77</v>
      </c>
      <c r="B78" s="4" t="s">
        <v>14</v>
      </c>
      <c r="C78" s="4">
        <v>2000</v>
      </c>
      <c r="D78" s="15"/>
      <c r="E78" s="15"/>
      <c r="F78" s="15"/>
      <c r="G78" s="8">
        <v>200</v>
      </c>
      <c r="H78" s="4" t="s">
        <v>21</v>
      </c>
      <c r="I78" s="4">
        <f t="shared" si="2"/>
        <v>2000</v>
      </c>
      <c r="J78" s="15"/>
      <c r="K78" s="15"/>
      <c r="L78" s="16"/>
      <c r="M78" s="16"/>
      <c r="N78" s="48" t="s">
        <v>27</v>
      </c>
    </row>
    <row r="79" spans="1:14" s="5" customFormat="1" x14ac:dyDescent="0.2">
      <c r="A79" s="4">
        <v>78</v>
      </c>
      <c r="B79" s="4" t="s">
        <v>6</v>
      </c>
      <c r="C79" s="4">
        <v>100</v>
      </c>
      <c r="D79" s="4">
        <v>0</v>
      </c>
      <c r="E79" s="4">
        <f>D80</f>
        <v>-14000</v>
      </c>
      <c r="F79" s="15"/>
      <c r="G79" s="8">
        <v>200</v>
      </c>
      <c r="H79" s="4" t="s">
        <v>22</v>
      </c>
      <c r="I79" s="4">
        <f t="shared" si="2"/>
        <v>100</v>
      </c>
      <c r="J79" s="4">
        <v>0</v>
      </c>
      <c r="K79" s="4">
        <f>J80</f>
        <v>-70</v>
      </c>
      <c r="L79" s="16"/>
      <c r="M79" s="16"/>
      <c r="N79" s="49"/>
    </row>
    <row r="80" spans="1:14" s="5" customFormat="1" x14ac:dyDescent="0.2">
      <c r="A80" s="4">
        <v>79</v>
      </c>
      <c r="B80" s="4" t="s">
        <v>8</v>
      </c>
      <c r="C80" s="4">
        <v>900</v>
      </c>
      <c r="D80" s="4">
        <v>-14000</v>
      </c>
      <c r="E80" s="15"/>
      <c r="F80" s="15"/>
      <c r="G80" s="8">
        <v>200</v>
      </c>
      <c r="H80" s="4" t="s">
        <v>21</v>
      </c>
      <c r="I80" s="4">
        <f t="shared" si="2"/>
        <v>900</v>
      </c>
      <c r="J80" s="4">
        <v>-70</v>
      </c>
      <c r="K80" s="15"/>
      <c r="L80" s="18">
        <f>G80*G80/ABS(D80)*11.8-ABS(J80)</f>
        <v>-36.285714285714285</v>
      </c>
      <c r="M80" s="18">
        <f>(G80/3.6)^2/(ABS(D80)*9.81)-ABS(J80)/1500</f>
        <v>-2.4193827340276544E-2</v>
      </c>
      <c r="N80" s="49"/>
    </row>
    <row r="81" spans="1:14" s="5" customFormat="1" x14ac:dyDescent="0.2">
      <c r="A81" s="4">
        <v>80</v>
      </c>
      <c r="B81" s="4" t="s">
        <v>6</v>
      </c>
      <c r="C81" s="4">
        <f>C79</f>
        <v>100</v>
      </c>
      <c r="D81" s="4">
        <f>D80</f>
        <v>-14000</v>
      </c>
      <c r="E81" s="4">
        <v>0</v>
      </c>
      <c r="F81" s="15"/>
      <c r="G81" s="8">
        <v>200</v>
      </c>
      <c r="H81" s="4" t="s">
        <v>22</v>
      </c>
      <c r="I81" s="4">
        <f t="shared" si="2"/>
        <v>100</v>
      </c>
      <c r="J81" s="4">
        <f>J80</f>
        <v>-70</v>
      </c>
      <c r="K81" s="4">
        <v>0</v>
      </c>
      <c r="L81" s="16"/>
      <c r="M81" s="16"/>
      <c r="N81" s="49"/>
    </row>
    <row r="82" spans="1:14" s="5" customFormat="1" x14ac:dyDescent="0.2">
      <c r="A82" s="3">
        <v>81</v>
      </c>
      <c r="B82" s="3" t="s">
        <v>14</v>
      </c>
      <c r="C82" s="3">
        <v>800</v>
      </c>
      <c r="D82" s="15"/>
      <c r="E82" s="15"/>
      <c r="F82" s="15"/>
      <c r="G82" s="8">
        <v>200</v>
      </c>
      <c r="H82" s="3" t="s">
        <v>21</v>
      </c>
      <c r="I82" s="3">
        <f t="shared" si="2"/>
        <v>800</v>
      </c>
      <c r="J82" s="15"/>
      <c r="K82" s="15"/>
      <c r="L82" s="16"/>
      <c r="M82" s="16"/>
      <c r="N82" s="49" t="s">
        <v>27</v>
      </c>
    </row>
    <row r="83" spans="1:14" s="5" customFormat="1" x14ac:dyDescent="0.2">
      <c r="A83" s="3">
        <v>82</v>
      </c>
      <c r="B83" s="3" t="s">
        <v>6</v>
      </c>
      <c r="C83" s="3">
        <v>120</v>
      </c>
      <c r="D83" s="3">
        <v>0</v>
      </c>
      <c r="E83" s="3">
        <f>D84</f>
        <v>-10000</v>
      </c>
      <c r="F83" s="15"/>
      <c r="G83" s="8">
        <v>200</v>
      </c>
      <c r="H83" s="3" t="s">
        <v>22</v>
      </c>
      <c r="I83" s="3">
        <f t="shared" si="2"/>
        <v>120</v>
      </c>
      <c r="J83" s="3">
        <v>0</v>
      </c>
      <c r="K83" s="3">
        <f>J84</f>
        <v>-70</v>
      </c>
      <c r="L83" s="16"/>
      <c r="M83" s="16"/>
      <c r="N83" s="49"/>
    </row>
    <row r="84" spans="1:14" s="5" customFormat="1" x14ac:dyDescent="0.2">
      <c r="A84" s="3">
        <v>83</v>
      </c>
      <c r="B84" s="3" t="s">
        <v>8</v>
      </c>
      <c r="C84" s="3">
        <v>800</v>
      </c>
      <c r="D84" s="3">
        <v>-10000</v>
      </c>
      <c r="E84" s="15"/>
      <c r="F84" s="15"/>
      <c r="G84" s="8">
        <v>200</v>
      </c>
      <c r="H84" s="3" t="s">
        <v>21</v>
      </c>
      <c r="I84" s="3">
        <f t="shared" si="2"/>
        <v>800</v>
      </c>
      <c r="J84" s="3">
        <v>-70</v>
      </c>
      <c r="K84" s="15"/>
      <c r="L84" s="12">
        <f>G84*G84/ABS(D84)*11.8-ABS(J84)</f>
        <v>-22.799999999999997</v>
      </c>
      <c r="M84" s="12">
        <f>(G84/3.6)^2/(ABS(D84)*9.81)-ABS(J84)/1500</f>
        <v>-1.5204691609720496E-2</v>
      </c>
      <c r="N84" s="49"/>
    </row>
    <row r="85" spans="1:14" s="5" customFormat="1" x14ac:dyDescent="0.2">
      <c r="A85" s="3">
        <v>84</v>
      </c>
      <c r="B85" s="3" t="s">
        <v>6</v>
      </c>
      <c r="C85" s="3">
        <f>C83</f>
        <v>120</v>
      </c>
      <c r="D85" s="3">
        <f>D84</f>
        <v>-10000</v>
      </c>
      <c r="E85" s="3">
        <v>0</v>
      </c>
      <c r="F85" s="15"/>
      <c r="G85" s="8">
        <v>200</v>
      </c>
      <c r="H85" s="3" t="s">
        <v>22</v>
      </c>
      <c r="I85" s="3">
        <f t="shared" si="2"/>
        <v>120</v>
      </c>
      <c r="J85" s="3">
        <f>J84</f>
        <v>-70</v>
      </c>
      <c r="K85" s="3">
        <v>0</v>
      </c>
      <c r="L85" s="16"/>
      <c r="M85" s="16"/>
      <c r="N85" s="49"/>
    </row>
    <row r="86" spans="1:14" s="5" customFormat="1" x14ac:dyDescent="0.2">
      <c r="A86" s="4">
        <v>85</v>
      </c>
      <c r="B86" s="4" t="s">
        <v>14</v>
      </c>
      <c r="C86" s="4">
        <v>1000</v>
      </c>
      <c r="D86" s="15"/>
      <c r="E86" s="15"/>
      <c r="F86" s="15"/>
      <c r="G86" s="8">
        <v>200</v>
      </c>
      <c r="H86" s="4" t="s">
        <v>21</v>
      </c>
      <c r="I86" s="4">
        <f t="shared" si="2"/>
        <v>1000</v>
      </c>
      <c r="J86" s="15"/>
      <c r="K86" s="15"/>
      <c r="L86" s="16"/>
      <c r="M86" s="16"/>
      <c r="N86" s="50" t="s">
        <v>29</v>
      </c>
    </row>
    <row r="87" spans="1:14" s="5" customFormat="1" x14ac:dyDescent="0.2">
      <c r="A87" s="4">
        <v>86</v>
      </c>
      <c r="B87" s="4" t="s">
        <v>6</v>
      </c>
      <c r="C87" s="4">
        <v>80</v>
      </c>
      <c r="D87" s="4">
        <v>0</v>
      </c>
      <c r="E87" s="4">
        <f>D88</f>
        <v>2800</v>
      </c>
      <c r="F87" s="15"/>
      <c r="G87" s="8">
        <v>200</v>
      </c>
      <c r="H87" s="4" t="s">
        <v>22</v>
      </c>
      <c r="I87" s="4">
        <f t="shared" si="2"/>
        <v>80</v>
      </c>
      <c r="J87" s="4">
        <v>0</v>
      </c>
      <c r="K87" s="4">
        <f>J88</f>
        <v>110</v>
      </c>
      <c r="L87" s="16"/>
      <c r="M87" s="16"/>
      <c r="N87" s="50"/>
    </row>
    <row r="88" spans="1:14" s="5" customFormat="1" x14ac:dyDescent="0.2">
      <c r="A88" s="4">
        <v>87</v>
      </c>
      <c r="B88" s="4" t="s">
        <v>8</v>
      </c>
      <c r="C88" s="4">
        <v>1200</v>
      </c>
      <c r="D88" s="4">
        <v>2800</v>
      </c>
      <c r="E88" s="15"/>
      <c r="F88" s="15"/>
      <c r="G88" s="8">
        <v>200</v>
      </c>
      <c r="H88" s="4" t="s">
        <v>21</v>
      </c>
      <c r="I88" s="4">
        <f t="shared" si="2"/>
        <v>1200</v>
      </c>
      <c r="J88" s="4">
        <v>110</v>
      </c>
      <c r="K88" s="15"/>
      <c r="L88" s="18">
        <f>G88*G88/ABS(D88)*11.8-ABS(J88)</f>
        <v>58.571428571428584</v>
      </c>
      <c r="M88" s="18">
        <f>(G88/3.6)^2/(ABS(D88)*9.81)-ABS(J88)/1500</f>
        <v>3.9030863298617297E-2</v>
      </c>
      <c r="N88" s="50"/>
    </row>
    <row r="89" spans="1:14" s="5" customFormat="1" x14ac:dyDescent="0.2">
      <c r="A89" s="4">
        <v>88</v>
      </c>
      <c r="B89" s="4" t="s">
        <v>6</v>
      </c>
      <c r="C89" s="4">
        <f>C87</f>
        <v>80</v>
      </c>
      <c r="D89" s="4">
        <f>D88</f>
        <v>2800</v>
      </c>
      <c r="E89" s="4">
        <v>0</v>
      </c>
      <c r="F89" s="15"/>
      <c r="G89" s="8">
        <v>200</v>
      </c>
      <c r="H89" s="4" t="s">
        <v>22</v>
      </c>
      <c r="I89" s="4">
        <f t="shared" si="2"/>
        <v>80</v>
      </c>
      <c r="J89" s="4">
        <f>J88</f>
        <v>110</v>
      </c>
      <c r="K89" s="4">
        <v>0</v>
      </c>
      <c r="L89" s="16"/>
      <c r="M89" s="16"/>
      <c r="N89" s="50"/>
    </row>
    <row r="90" spans="1:14" s="5" customFormat="1" x14ac:dyDescent="0.2">
      <c r="A90" s="3">
        <v>89</v>
      </c>
      <c r="B90" s="3" t="s">
        <v>14</v>
      </c>
      <c r="C90" s="3">
        <v>50</v>
      </c>
      <c r="D90" s="15"/>
      <c r="E90" s="15"/>
      <c r="F90" s="15"/>
      <c r="G90" s="8">
        <v>200</v>
      </c>
      <c r="H90" s="3" t="s">
        <v>21</v>
      </c>
      <c r="I90" s="3">
        <f t="shared" si="2"/>
        <v>50</v>
      </c>
      <c r="J90" s="15"/>
      <c r="K90" s="15"/>
      <c r="L90" s="16"/>
      <c r="M90" s="16"/>
      <c r="N90" s="49" t="s">
        <v>29</v>
      </c>
    </row>
    <row r="91" spans="1:14" s="5" customFormat="1" x14ac:dyDescent="0.2">
      <c r="A91" s="3">
        <v>90</v>
      </c>
      <c r="B91" s="3" t="s">
        <v>6</v>
      </c>
      <c r="C91" s="3">
        <v>80</v>
      </c>
      <c r="D91" s="3">
        <v>0</v>
      </c>
      <c r="E91" s="3">
        <f>D92</f>
        <v>3000</v>
      </c>
      <c r="F91" s="15"/>
      <c r="G91" s="8">
        <v>200</v>
      </c>
      <c r="H91" s="3" t="s">
        <v>22</v>
      </c>
      <c r="I91" s="3">
        <f t="shared" si="2"/>
        <v>80</v>
      </c>
      <c r="J91" s="3">
        <v>0</v>
      </c>
      <c r="K91" s="3">
        <f>J92</f>
        <v>100</v>
      </c>
      <c r="L91" s="16"/>
      <c r="M91" s="16"/>
      <c r="N91" s="50"/>
    </row>
    <row r="92" spans="1:14" s="5" customFormat="1" x14ac:dyDescent="0.2">
      <c r="A92" s="3">
        <v>91</v>
      </c>
      <c r="B92" s="3" t="s">
        <v>8</v>
      </c>
      <c r="C92" s="3">
        <v>400</v>
      </c>
      <c r="D92" s="3">
        <v>3000</v>
      </c>
      <c r="E92" s="15"/>
      <c r="F92" s="15"/>
      <c r="G92" s="8">
        <v>200</v>
      </c>
      <c r="H92" s="3" t="s">
        <v>21</v>
      </c>
      <c r="I92" s="3">
        <f t="shared" si="2"/>
        <v>400</v>
      </c>
      <c r="J92" s="3">
        <v>100</v>
      </c>
      <c r="K92" s="15"/>
      <c r="L92" s="12">
        <f>G92*G92/ABS(D92)*11.8-ABS(J92)</f>
        <v>57.333333333333343</v>
      </c>
      <c r="M92" s="12">
        <f>(G92/3.6)^2/(ABS(D92)*9.81)-ABS(J92)/1500</f>
        <v>3.8206583523153925E-2</v>
      </c>
      <c r="N92" s="50"/>
    </row>
    <row r="93" spans="1:14" s="5" customFormat="1" x14ac:dyDescent="0.2">
      <c r="A93" s="3">
        <v>92</v>
      </c>
      <c r="B93" s="3" t="s">
        <v>6</v>
      </c>
      <c r="C93" s="3">
        <f>C91</f>
        <v>80</v>
      </c>
      <c r="D93" s="3">
        <f>D92</f>
        <v>3000</v>
      </c>
      <c r="E93" s="3">
        <v>0</v>
      </c>
      <c r="F93" s="15"/>
      <c r="G93" s="8">
        <v>200</v>
      </c>
      <c r="H93" s="3" t="s">
        <v>22</v>
      </c>
      <c r="I93" s="3">
        <f t="shared" si="2"/>
        <v>80</v>
      </c>
      <c r="J93" s="3">
        <f>J92</f>
        <v>100</v>
      </c>
      <c r="K93" s="3">
        <v>0</v>
      </c>
      <c r="L93" s="16"/>
      <c r="M93" s="16"/>
      <c r="N93" s="50"/>
    </row>
    <row r="94" spans="1:14" s="5" customFormat="1" x14ac:dyDescent="0.2">
      <c r="A94" s="4">
        <v>93</v>
      </c>
      <c r="B94" s="4" t="s">
        <v>14</v>
      </c>
      <c r="C94" s="4">
        <v>2000</v>
      </c>
      <c r="D94" s="15"/>
      <c r="E94" s="15"/>
      <c r="F94" s="4" t="s">
        <v>16</v>
      </c>
      <c r="G94" s="8">
        <v>200</v>
      </c>
      <c r="H94" s="4" t="s">
        <v>21</v>
      </c>
      <c r="I94" s="4">
        <f t="shared" si="2"/>
        <v>2000</v>
      </c>
      <c r="J94" s="15"/>
      <c r="K94" s="15"/>
      <c r="L94" s="16"/>
      <c r="M94" s="16"/>
      <c r="N94" s="48" t="s">
        <v>29</v>
      </c>
    </row>
    <row r="95" spans="1:14" s="5" customFormat="1" x14ac:dyDescent="0.2">
      <c r="A95" s="4">
        <v>94</v>
      </c>
      <c r="B95" s="4" t="s">
        <v>6</v>
      </c>
      <c r="C95" s="4">
        <v>50</v>
      </c>
      <c r="D95" s="4">
        <v>0</v>
      </c>
      <c r="E95" s="4">
        <f>D96</f>
        <v>50000</v>
      </c>
      <c r="F95" s="50" t="s">
        <v>17</v>
      </c>
      <c r="G95" s="8">
        <v>200</v>
      </c>
      <c r="H95" s="4" t="s">
        <v>22</v>
      </c>
      <c r="I95" s="4">
        <f t="shared" si="2"/>
        <v>50</v>
      </c>
      <c r="J95" s="4">
        <v>0</v>
      </c>
      <c r="K95" s="4">
        <f>J96</f>
        <v>0</v>
      </c>
      <c r="L95" s="16"/>
      <c r="M95" s="16"/>
      <c r="N95" s="50"/>
    </row>
    <row r="96" spans="1:14" s="5" customFormat="1" x14ac:dyDescent="0.2">
      <c r="A96" s="4">
        <v>95</v>
      </c>
      <c r="B96" s="4" t="s">
        <v>8</v>
      </c>
      <c r="C96" s="4">
        <v>50</v>
      </c>
      <c r="D96" s="4">
        <v>50000</v>
      </c>
      <c r="E96" s="15"/>
      <c r="F96" s="50"/>
      <c r="G96" s="8">
        <v>200</v>
      </c>
      <c r="H96" s="4" t="s">
        <v>21</v>
      </c>
      <c r="I96" s="4">
        <f t="shared" si="2"/>
        <v>50</v>
      </c>
      <c r="J96" s="4">
        <v>0</v>
      </c>
      <c r="K96" s="15"/>
      <c r="L96" s="18">
        <f>G96*G96/ABS(D96)*11.8-ABS(J96)</f>
        <v>9.4400000000000013</v>
      </c>
      <c r="M96" s="18">
        <f>(G96/3.6)^2/(ABS(D96)*9.81)-ABS(J96)/1500</f>
        <v>6.2923950113892351E-3</v>
      </c>
      <c r="N96" s="50"/>
    </row>
    <row r="97" spans="1:14" s="5" customFormat="1" x14ac:dyDescent="0.2">
      <c r="A97" s="4">
        <v>96</v>
      </c>
      <c r="B97" s="4" t="s">
        <v>6</v>
      </c>
      <c r="C97" s="4">
        <f>C95</f>
        <v>50</v>
      </c>
      <c r="D97" s="4">
        <f>D96</f>
        <v>50000</v>
      </c>
      <c r="E97" s="4">
        <v>0</v>
      </c>
      <c r="F97" s="50"/>
      <c r="G97" s="8">
        <v>200</v>
      </c>
      <c r="H97" s="4" t="s">
        <v>22</v>
      </c>
      <c r="I97" s="4">
        <f t="shared" si="2"/>
        <v>50</v>
      </c>
      <c r="J97" s="4">
        <f>J96</f>
        <v>0</v>
      </c>
      <c r="K97" s="4">
        <v>0</v>
      </c>
      <c r="L97" s="16"/>
      <c r="M97" s="16"/>
      <c r="N97" s="50"/>
    </row>
  </sheetData>
  <mergeCells count="25">
    <mergeCell ref="N22:N25"/>
    <mergeCell ref="N2:N5"/>
    <mergeCell ref="N6:N9"/>
    <mergeCell ref="N10:N13"/>
    <mergeCell ref="N14:N17"/>
    <mergeCell ref="N18:N21"/>
    <mergeCell ref="N70:N73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F95:F97"/>
    <mergeCell ref="N74:N77"/>
    <mergeCell ref="N78:N81"/>
    <mergeCell ref="N82:N85"/>
    <mergeCell ref="N86:N89"/>
    <mergeCell ref="N90:N93"/>
    <mergeCell ref="N94:N9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自定义线路</vt:lpstr>
      <vt:lpstr>备份_全长模拟曲线</vt:lpstr>
      <vt:lpstr>原人工拟合曲线-欠超高过大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2025-03-28T11:39:09Z</dcterms:created>
  <dcterms:modified xsi:type="dcterms:W3CDTF">2025-03-30T12:30:17Z</dcterms:modified>
</cp:coreProperties>
</file>