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sk\fbd_flx\model\"/>
    </mc:Choice>
  </mc:AlternateContent>
  <bookViews>
    <workbookView xWindow="0" yWindow="0" windowWidth="33600" windowHeight="21000" activeTab="2"/>
  </bookViews>
  <sheets>
    <sheet name="decomp_flx" sheetId="1" r:id="rId1"/>
    <sheet name="decomp_fbd" sheetId="3" r:id="rId2"/>
    <sheet name="Calcualtion_Flx" sheetId="2" r:id="rId3"/>
    <sheet name="Calculation_Fbd" sheetId="5" r:id="rId4"/>
    <sheet name="FLX" sheetId="7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2" l="1"/>
  <c r="F35" i="2"/>
  <c r="H17" i="2"/>
  <c r="B35" i="2"/>
  <c r="I17" i="2"/>
  <c r="C35" i="2"/>
  <c r="J17" i="2"/>
  <c r="D35" i="2"/>
  <c r="A20" i="2"/>
  <c r="L35" i="2"/>
  <c r="R35" i="2"/>
  <c r="R69" i="2"/>
  <c r="K17" i="2"/>
  <c r="E35" i="2"/>
  <c r="K35" i="2"/>
  <c r="Q35" i="2"/>
  <c r="Q69" i="2"/>
  <c r="J35" i="2"/>
  <c r="P35" i="2"/>
  <c r="P69" i="2"/>
  <c r="I35" i="2"/>
  <c r="O35" i="2"/>
  <c r="O69" i="2"/>
  <c r="H35" i="2"/>
  <c r="N35" i="2"/>
  <c r="N69" i="2"/>
  <c r="L16" i="2"/>
  <c r="F34" i="2"/>
  <c r="L34" i="2"/>
  <c r="R34" i="2"/>
  <c r="R68" i="2"/>
  <c r="K16" i="2"/>
  <c r="E34" i="2"/>
  <c r="K34" i="2"/>
  <c r="Q34" i="2"/>
  <c r="Q68" i="2"/>
  <c r="J16" i="2"/>
  <c r="D34" i="2"/>
  <c r="J34" i="2"/>
  <c r="P34" i="2"/>
  <c r="P68" i="2"/>
  <c r="I16" i="2"/>
  <c r="C34" i="2"/>
  <c r="I34" i="2"/>
  <c r="O34" i="2"/>
  <c r="O68" i="2"/>
  <c r="H16" i="2"/>
  <c r="B34" i="2"/>
  <c r="H34" i="2"/>
  <c r="N34" i="2"/>
  <c r="N68" i="2"/>
  <c r="L15" i="2"/>
  <c r="F33" i="2"/>
  <c r="L33" i="2"/>
  <c r="R33" i="2"/>
  <c r="R67" i="2"/>
  <c r="K15" i="2"/>
  <c r="E33" i="2"/>
  <c r="K33" i="2"/>
  <c r="Q33" i="2"/>
  <c r="Q67" i="2"/>
  <c r="J15" i="2"/>
  <c r="D33" i="2"/>
  <c r="J33" i="2"/>
  <c r="P33" i="2"/>
  <c r="P67" i="2"/>
  <c r="I15" i="2"/>
  <c r="C33" i="2"/>
  <c r="I33" i="2"/>
  <c r="O33" i="2"/>
  <c r="O67" i="2"/>
  <c r="H15" i="2"/>
  <c r="B33" i="2"/>
  <c r="H33" i="2"/>
  <c r="N33" i="2"/>
  <c r="N67" i="2"/>
  <c r="L14" i="2"/>
  <c r="F32" i="2"/>
  <c r="L32" i="2"/>
  <c r="R32" i="2"/>
  <c r="R66" i="2"/>
  <c r="K14" i="2"/>
  <c r="E32" i="2"/>
  <c r="K32" i="2"/>
  <c r="Q32" i="2"/>
  <c r="Q66" i="2"/>
  <c r="J14" i="2"/>
  <c r="D32" i="2"/>
  <c r="J32" i="2"/>
  <c r="P32" i="2"/>
  <c r="P66" i="2"/>
  <c r="I14" i="2"/>
  <c r="C32" i="2"/>
  <c r="I32" i="2"/>
  <c r="O32" i="2"/>
  <c r="O66" i="2"/>
  <c r="H14" i="2"/>
  <c r="B32" i="2"/>
  <c r="H32" i="2"/>
  <c r="N32" i="2"/>
  <c r="N66" i="2"/>
  <c r="L13" i="2"/>
  <c r="F31" i="2"/>
  <c r="L31" i="2"/>
  <c r="R31" i="2"/>
  <c r="R65" i="2"/>
  <c r="K13" i="2"/>
  <c r="E31" i="2"/>
  <c r="K31" i="2"/>
  <c r="Q31" i="2"/>
  <c r="Q65" i="2"/>
  <c r="J13" i="2"/>
  <c r="D31" i="2"/>
  <c r="J31" i="2"/>
  <c r="P31" i="2"/>
  <c r="P65" i="2"/>
  <c r="I13" i="2"/>
  <c r="C31" i="2"/>
  <c r="I31" i="2"/>
  <c r="O31" i="2"/>
  <c r="O65" i="2"/>
  <c r="H13" i="2"/>
  <c r="B31" i="2"/>
  <c r="H31" i="2"/>
  <c r="N31" i="2"/>
  <c r="N65" i="2"/>
  <c r="L12" i="2"/>
  <c r="F30" i="2"/>
  <c r="L30" i="2"/>
  <c r="R30" i="2"/>
  <c r="R64" i="2"/>
  <c r="K12" i="2"/>
  <c r="E30" i="2"/>
  <c r="K30" i="2"/>
  <c r="Q30" i="2"/>
  <c r="Q64" i="2"/>
  <c r="J12" i="2"/>
  <c r="D30" i="2"/>
  <c r="J30" i="2"/>
  <c r="P30" i="2"/>
  <c r="P64" i="2"/>
  <c r="I12" i="2"/>
  <c r="C30" i="2"/>
  <c r="I30" i="2"/>
  <c r="O30" i="2"/>
  <c r="O64" i="2"/>
  <c r="H12" i="2"/>
  <c r="B30" i="2"/>
  <c r="H30" i="2"/>
  <c r="N30" i="2"/>
  <c r="N64" i="2"/>
  <c r="L11" i="2"/>
  <c r="F29" i="2"/>
  <c r="L29" i="2"/>
  <c r="R29" i="2"/>
  <c r="R63" i="2"/>
  <c r="K11" i="2"/>
  <c r="E29" i="2"/>
  <c r="K29" i="2"/>
  <c r="Q29" i="2"/>
  <c r="Q63" i="2"/>
  <c r="J11" i="2"/>
  <c r="D29" i="2"/>
  <c r="J29" i="2"/>
  <c r="P29" i="2"/>
  <c r="P63" i="2"/>
  <c r="I11" i="2"/>
  <c r="C29" i="2"/>
  <c r="I29" i="2"/>
  <c r="O29" i="2"/>
  <c r="O63" i="2"/>
  <c r="H11" i="2"/>
  <c r="B29" i="2"/>
  <c r="H29" i="2"/>
  <c r="N29" i="2"/>
  <c r="N63" i="2"/>
  <c r="L10" i="2"/>
  <c r="F28" i="2"/>
  <c r="L28" i="2"/>
  <c r="R28" i="2"/>
  <c r="R62" i="2"/>
  <c r="K10" i="2"/>
  <c r="E28" i="2"/>
  <c r="K28" i="2"/>
  <c r="Q28" i="2"/>
  <c r="Q62" i="2"/>
  <c r="J10" i="2"/>
  <c r="D28" i="2"/>
  <c r="J28" i="2"/>
  <c r="P28" i="2"/>
  <c r="P62" i="2"/>
  <c r="I10" i="2"/>
  <c r="C28" i="2"/>
  <c r="I28" i="2"/>
  <c r="O28" i="2"/>
  <c r="O62" i="2"/>
  <c r="H10" i="2"/>
  <c r="B28" i="2"/>
  <c r="H28" i="2"/>
  <c r="N28" i="2"/>
  <c r="N62" i="2"/>
  <c r="L9" i="2"/>
  <c r="F27" i="2"/>
  <c r="L27" i="2"/>
  <c r="R27" i="2"/>
  <c r="R61" i="2"/>
  <c r="K9" i="2"/>
  <c r="E27" i="2"/>
  <c r="K27" i="2"/>
  <c r="Q27" i="2"/>
  <c r="Q61" i="2"/>
  <c r="J9" i="2"/>
  <c r="D27" i="2"/>
  <c r="J27" i="2"/>
  <c r="P27" i="2"/>
  <c r="P61" i="2"/>
  <c r="I9" i="2"/>
  <c r="C27" i="2"/>
  <c r="I27" i="2"/>
  <c r="O27" i="2"/>
  <c r="O61" i="2"/>
  <c r="H9" i="2"/>
  <c r="B27" i="2"/>
  <c r="H27" i="2"/>
  <c r="N27" i="2"/>
  <c r="N61" i="2"/>
  <c r="L8" i="2"/>
  <c r="F26" i="2"/>
  <c r="L26" i="2"/>
  <c r="R26" i="2"/>
  <c r="R60" i="2"/>
  <c r="K8" i="2"/>
  <c r="E26" i="2"/>
  <c r="K26" i="2"/>
  <c r="Q26" i="2"/>
  <c r="Q60" i="2"/>
  <c r="J8" i="2"/>
  <c r="D26" i="2"/>
  <c r="J26" i="2"/>
  <c r="P26" i="2"/>
  <c r="P60" i="2"/>
  <c r="I8" i="2"/>
  <c r="C26" i="2"/>
  <c r="I26" i="2"/>
  <c r="O26" i="2"/>
  <c r="O60" i="2"/>
  <c r="H8" i="2"/>
  <c r="B26" i="2"/>
  <c r="H26" i="2"/>
  <c r="N26" i="2"/>
  <c r="N60" i="2"/>
  <c r="L7" i="2"/>
  <c r="F25" i="2"/>
  <c r="L25" i="2"/>
  <c r="R25" i="2"/>
  <c r="R59" i="2"/>
  <c r="K7" i="2"/>
  <c r="E25" i="2"/>
  <c r="K25" i="2"/>
  <c r="Q25" i="2"/>
  <c r="Q59" i="2"/>
  <c r="J7" i="2"/>
  <c r="D25" i="2"/>
  <c r="J25" i="2"/>
  <c r="P25" i="2"/>
  <c r="P59" i="2"/>
  <c r="I7" i="2"/>
  <c r="C25" i="2"/>
  <c r="I25" i="2"/>
  <c r="O25" i="2"/>
  <c r="O59" i="2"/>
  <c r="H7" i="2"/>
  <c r="B25" i="2"/>
  <c r="H25" i="2"/>
  <c r="N25" i="2"/>
  <c r="N59" i="2"/>
  <c r="L6" i="2"/>
  <c r="F24" i="2"/>
  <c r="L24" i="2"/>
  <c r="R24" i="2"/>
  <c r="R58" i="2"/>
  <c r="K6" i="2"/>
  <c r="E24" i="2"/>
  <c r="K24" i="2"/>
  <c r="Q24" i="2"/>
  <c r="Q58" i="2"/>
  <c r="J6" i="2"/>
  <c r="D24" i="2"/>
  <c r="J24" i="2"/>
  <c r="P24" i="2"/>
  <c r="P58" i="2"/>
  <c r="I6" i="2"/>
  <c r="C24" i="2"/>
  <c r="I24" i="2"/>
  <c r="O24" i="2"/>
  <c r="O58" i="2"/>
  <c r="H6" i="2"/>
  <c r="B24" i="2"/>
  <c r="H24" i="2"/>
  <c r="N24" i="2"/>
  <c r="N58" i="2"/>
  <c r="L5" i="2"/>
  <c r="F23" i="2"/>
  <c r="L23" i="2"/>
  <c r="R23" i="2"/>
  <c r="R57" i="2"/>
  <c r="K5" i="2"/>
  <c r="E23" i="2"/>
  <c r="K23" i="2"/>
  <c r="Q23" i="2"/>
  <c r="Q57" i="2"/>
  <c r="J5" i="2"/>
  <c r="D23" i="2"/>
  <c r="J23" i="2"/>
  <c r="P23" i="2"/>
  <c r="P57" i="2"/>
  <c r="I5" i="2"/>
  <c r="C23" i="2"/>
  <c r="I23" i="2"/>
  <c r="O23" i="2"/>
  <c r="O57" i="2"/>
  <c r="H5" i="2"/>
  <c r="B23" i="2"/>
  <c r="H23" i="2"/>
  <c r="N23" i="2"/>
  <c r="N57" i="2"/>
  <c r="L4" i="2"/>
  <c r="F22" i="2"/>
  <c r="L22" i="2"/>
  <c r="R22" i="2"/>
  <c r="R56" i="2"/>
  <c r="K4" i="2"/>
  <c r="E22" i="2"/>
  <c r="K22" i="2"/>
  <c r="Q22" i="2"/>
  <c r="Q56" i="2"/>
  <c r="J4" i="2"/>
  <c r="D22" i="2"/>
  <c r="J22" i="2"/>
  <c r="P22" i="2"/>
  <c r="P56" i="2"/>
  <c r="I4" i="2"/>
  <c r="C22" i="2"/>
  <c r="I22" i="2"/>
  <c r="O22" i="2"/>
  <c r="O56" i="2"/>
  <c r="H4" i="2"/>
  <c r="B22" i="2"/>
  <c r="H22" i="2"/>
  <c r="N22" i="2"/>
  <c r="N56" i="2"/>
  <c r="L3" i="2"/>
  <c r="F21" i="2"/>
  <c r="L21" i="2"/>
  <c r="R21" i="2"/>
  <c r="R55" i="2"/>
  <c r="K3" i="2"/>
  <c r="E21" i="2"/>
  <c r="K21" i="2"/>
  <c r="Q21" i="2"/>
  <c r="Q55" i="2"/>
  <c r="J3" i="2"/>
  <c r="D21" i="2"/>
  <c r="J21" i="2"/>
  <c r="P21" i="2"/>
  <c r="P55" i="2"/>
  <c r="I3" i="2"/>
  <c r="C21" i="2"/>
  <c r="I21" i="2"/>
  <c r="O21" i="2"/>
  <c r="O55" i="2"/>
  <c r="H3" i="2"/>
  <c r="B21" i="2"/>
  <c r="H21" i="2"/>
  <c r="N21" i="2"/>
  <c r="N55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B38" i="5"/>
  <c r="A21" i="5"/>
  <c r="H38" i="5"/>
  <c r="C38" i="5"/>
  <c r="I38" i="5"/>
  <c r="D38" i="5"/>
  <c r="J38" i="5"/>
  <c r="F95" i="5"/>
  <c r="L95" i="5"/>
  <c r="E95" i="5"/>
  <c r="K95" i="5"/>
  <c r="D95" i="5"/>
  <c r="J95" i="5"/>
  <c r="C95" i="5"/>
  <c r="I95" i="5"/>
  <c r="B95" i="5"/>
  <c r="H95" i="5"/>
  <c r="H18" i="5"/>
  <c r="B37" i="5"/>
  <c r="H37" i="5"/>
  <c r="I18" i="5"/>
  <c r="C37" i="5"/>
  <c r="I37" i="5"/>
  <c r="J18" i="5"/>
  <c r="D37" i="5"/>
  <c r="J37" i="5"/>
  <c r="F94" i="5"/>
  <c r="L94" i="5"/>
  <c r="E94" i="5"/>
  <c r="K94" i="5"/>
  <c r="D94" i="5"/>
  <c r="J94" i="5"/>
  <c r="C94" i="5"/>
  <c r="I94" i="5"/>
  <c r="B94" i="5"/>
  <c r="H94" i="5"/>
  <c r="H17" i="5"/>
  <c r="B36" i="5"/>
  <c r="H36" i="5"/>
  <c r="I17" i="5"/>
  <c r="C36" i="5"/>
  <c r="I36" i="5"/>
  <c r="J17" i="5"/>
  <c r="D36" i="5"/>
  <c r="J36" i="5"/>
  <c r="F93" i="5"/>
  <c r="L93" i="5"/>
  <c r="E93" i="5"/>
  <c r="K93" i="5"/>
  <c r="D93" i="5"/>
  <c r="J93" i="5"/>
  <c r="C93" i="5"/>
  <c r="I93" i="5"/>
  <c r="B93" i="5"/>
  <c r="H93" i="5"/>
  <c r="H16" i="5"/>
  <c r="B35" i="5"/>
  <c r="H35" i="5"/>
  <c r="I16" i="5"/>
  <c r="C35" i="5"/>
  <c r="I35" i="5"/>
  <c r="J16" i="5"/>
  <c r="D35" i="5"/>
  <c r="J35" i="5"/>
  <c r="F92" i="5"/>
  <c r="L92" i="5"/>
  <c r="E92" i="5"/>
  <c r="K92" i="5"/>
  <c r="D92" i="5"/>
  <c r="J92" i="5"/>
  <c r="C92" i="5"/>
  <c r="I92" i="5"/>
  <c r="B92" i="5"/>
  <c r="H92" i="5"/>
  <c r="H15" i="5"/>
  <c r="B34" i="5"/>
  <c r="H34" i="5"/>
  <c r="I15" i="5"/>
  <c r="C34" i="5"/>
  <c r="I34" i="5"/>
  <c r="J15" i="5"/>
  <c r="D34" i="5"/>
  <c r="J34" i="5"/>
  <c r="F91" i="5"/>
  <c r="L91" i="5"/>
  <c r="E91" i="5"/>
  <c r="K91" i="5"/>
  <c r="D91" i="5"/>
  <c r="J91" i="5"/>
  <c r="C91" i="5"/>
  <c r="I91" i="5"/>
  <c r="B91" i="5"/>
  <c r="H91" i="5"/>
  <c r="H14" i="5"/>
  <c r="B33" i="5"/>
  <c r="H33" i="5"/>
  <c r="I14" i="5"/>
  <c r="C33" i="5"/>
  <c r="I33" i="5"/>
  <c r="J14" i="5"/>
  <c r="D33" i="5"/>
  <c r="J33" i="5"/>
  <c r="F90" i="5"/>
  <c r="L90" i="5"/>
  <c r="E90" i="5"/>
  <c r="K90" i="5"/>
  <c r="D90" i="5"/>
  <c r="J90" i="5"/>
  <c r="C90" i="5"/>
  <c r="I90" i="5"/>
  <c r="B90" i="5"/>
  <c r="H90" i="5"/>
  <c r="H13" i="5"/>
  <c r="B32" i="5"/>
  <c r="H32" i="5"/>
  <c r="I13" i="5"/>
  <c r="C32" i="5"/>
  <c r="I32" i="5"/>
  <c r="J13" i="5"/>
  <c r="D32" i="5"/>
  <c r="J32" i="5"/>
  <c r="F89" i="5"/>
  <c r="L89" i="5"/>
  <c r="E89" i="5"/>
  <c r="K89" i="5"/>
  <c r="D89" i="5"/>
  <c r="J89" i="5"/>
  <c r="C89" i="5"/>
  <c r="I89" i="5"/>
  <c r="B89" i="5"/>
  <c r="H89" i="5"/>
  <c r="H12" i="5"/>
  <c r="B31" i="5"/>
  <c r="H31" i="5"/>
  <c r="I12" i="5"/>
  <c r="C31" i="5"/>
  <c r="I31" i="5"/>
  <c r="J12" i="5"/>
  <c r="D31" i="5"/>
  <c r="J31" i="5"/>
  <c r="F88" i="5"/>
  <c r="L88" i="5"/>
  <c r="E88" i="5"/>
  <c r="K88" i="5"/>
  <c r="D88" i="5"/>
  <c r="J88" i="5"/>
  <c r="C88" i="5"/>
  <c r="I88" i="5"/>
  <c r="B88" i="5"/>
  <c r="H88" i="5"/>
  <c r="H11" i="5"/>
  <c r="B30" i="5"/>
  <c r="H30" i="5"/>
  <c r="I11" i="5"/>
  <c r="C30" i="5"/>
  <c r="I30" i="5"/>
  <c r="J11" i="5"/>
  <c r="D30" i="5"/>
  <c r="J30" i="5"/>
  <c r="F87" i="5"/>
  <c r="L87" i="5"/>
  <c r="E87" i="5"/>
  <c r="K87" i="5"/>
  <c r="D87" i="5"/>
  <c r="J87" i="5"/>
  <c r="C87" i="5"/>
  <c r="I87" i="5"/>
  <c r="B87" i="5"/>
  <c r="H87" i="5"/>
  <c r="H10" i="5"/>
  <c r="B29" i="5"/>
  <c r="H29" i="5"/>
  <c r="I10" i="5"/>
  <c r="C29" i="5"/>
  <c r="I29" i="5"/>
  <c r="J10" i="5"/>
  <c r="D29" i="5"/>
  <c r="J29" i="5"/>
  <c r="F86" i="5"/>
  <c r="L86" i="5"/>
  <c r="E86" i="5"/>
  <c r="K86" i="5"/>
  <c r="D86" i="5"/>
  <c r="J86" i="5"/>
  <c r="C86" i="5"/>
  <c r="I86" i="5"/>
  <c r="B86" i="5"/>
  <c r="H86" i="5"/>
  <c r="H9" i="5"/>
  <c r="B28" i="5"/>
  <c r="H28" i="5"/>
  <c r="I9" i="5"/>
  <c r="C28" i="5"/>
  <c r="I28" i="5"/>
  <c r="J9" i="5"/>
  <c r="D28" i="5"/>
  <c r="J28" i="5"/>
  <c r="F85" i="5"/>
  <c r="L85" i="5"/>
  <c r="E85" i="5"/>
  <c r="K85" i="5"/>
  <c r="D85" i="5"/>
  <c r="J85" i="5"/>
  <c r="C85" i="5"/>
  <c r="I85" i="5"/>
  <c r="B85" i="5"/>
  <c r="H85" i="5"/>
  <c r="H8" i="5"/>
  <c r="B27" i="5"/>
  <c r="H27" i="5"/>
  <c r="I8" i="5"/>
  <c r="C27" i="5"/>
  <c r="I27" i="5"/>
  <c r="J8" i="5"/>
  <c r="D27" i="5"/>
  <c r="J27" i="5"/>
  <c r="F84" i="5"/>
  <c r="L84" i="5"/>
  <c r="E84" i="5"/>
  <c r="K84" i="5"/>
  <c r="D84" i="5"/>
  <c r="J84" i="5"/>
  <c r="C84" i="5"/>
  <c r="I84" i="5"/>
  <c r="B84" i="5"/>
  <c r="H84" i="5"/>
  <c r="H7" i="5"/>
  <c r="B26" i="5"/>
  <c r="H26" i="5"/>
  <c r="I7" i="5"/>
  <c r="C26" i="5"/>
  <c r="I26" i="5"/>
  <c r="J7" i="5"/>
  <c r="D26" i="5"/>
  <c r="J26" i="5"/>
  <c r="F83" i="5"/>
  <c r="L83" i="5"/>
  <c r="E83" i="5"/>
  <c r="K83" i="5"/>
  <c r="D83" i="5"/>
  <c r="J83" i="5"/>
  <c r="C83" i="5"/>
  <c r="I83" i="5"/>
  <c r="B83" i="5"/>
  <c r="H83" i="5"/>
  <c r="H6" i="5"/>
  <c r="B25" i="5"/>
  <c r="H25" i="5"/>
  <c r="I6" i="5"/>
  <c r="C25" i="5"/>
  <c r="I25" i="5"/>
  <c r="J6" i="5"/>
  <c r="D25" i="5"/>
  <c r="J25" i="5"/>
  <c r="F82" i="5"/>
  <c r="L82" i="5"/>
  <c r="E82" i="5"/>
  <c r="K82" i="5"/>
  <c r="D82" i="5"/>
  <c r="J82" i="5"/>
  <c r="C82" i="5"/>
  <c r="I82" i="5"/>
  <c r="B82" i="5"/>
  <c r="H82" i="5"/>
  <c r="H5" i="5"/>
  <c r="B24" i="5"/>
  <c r="H24" i="5"/>
  <c r="I5" i="5"/>
  <c r="C24" i="5"/>
  <c r="I24" i="5"/>
  <c r="J5" i="5"/>
  <c r="D24" i="5"/>
  <c r="J24" i="5"/>
  <c r="F81" i="5"/>
  <c r="L81" i="5"/>
  <c r="E81" i="5"/>
  <c r="K81" i="5"/>
  <c r="D81" i="5"/>
  <c r="J81" i="5"/>
  <c r="C81" i="5"/>
  <c r="I81" i="5"/>
  <c r="B81" i="5"/>
  <c r="H81" i="5"/>
  <c r="H4" i="5"/>
  <c r="B23" i="5"/>
  <c r="H23" i="5"/>
  <c r="I4" i="5"/>
  <c r="C23" i="5"/>
  <c r="I23" i="5"/>
  <c r="J4" i="5"/>
  <c r="D23" i="5"/>
  <c r="J23" i="5"/>
  <c r="F80" i="5"/>
  <c r="L80" i="5"/>
  <c r="E80" i="5"/>
  <c r="K80" i="5"/>
  <c r="D80" i="5"/>
  <c r="J80" i="5"/>
  <c r="C80" i="5"/>
  <c r="I80" i="5"/>
  <c r="B80" i="5"/>
  <c r="H80" i="5"/>
  <c r="H3" i="5"/>
  <c r="B22" i="5"/>
  <c r="H22" i="5"/>
  <c r="I3" i="5"/>
  <c r="C22" i="5"/>
  <c r="I22" i="5"/>
  <c r="J3" i="5"/>
  <c r="D22" i="5"/>
  <c r="J22" i="5"/>
  <c r="F79" i="5"/>
  <c r="L79" i="5"/>
  <c r="E79" i="5"/>
  <c r="K79" i="5"/>
  <c r="D79" i="5"/>
  <c r="J79" i="5"/>
  <c r="C79" i="5"/>
  <c r="I79" i="5"/>
  <c r="B79" i="5"/>
  <c r="H79" i="5"/>
  <c r="O18" i="5"/>
  <c r="N18" i="5"/>
  <c r="F38" i="5"/>
  <c r="E38" i="5"/>
  <c r="L38" i="5"/>
  <c r="K38" i="5"/>
  <c r="L18" i="5"/>
  <c r="F37" i="5"/>
  <c r="L37" i="5"/>
  <c r="K18" i="5"/>
  <c r="E37" i="5"/>
  <c r="K37" i="5"/>
  <c r="O17" i="5"/>
  <c r="N17" i="5"/>
  <c r="L17" i="5"/>
  <c r="F36" i="5"/>
  <c r="K17" i="5"/>
  <c r="E36" i="5"/>
  <c r="O16" i="5"/>
  <c r="N16" i="5"/>
  <c r="L16" i="5"/>
  <c r="F35" i="5"/>
  <c r="K16" i="5"/>
  <c r="E35" i="5"/>
  <c r="O15" i="5"/>
  <c r="N15" i="5"/>
  <c r="L15" i="5"/>
  <c r="F34" i="5"/>
  <c r="K15" i="5"/>
  <c r="E34" i="5"/>
  <c r="O14" i="5"/>
  <c r="N14" i="5"/>
  <c r="L14" i="5"/>
  <c r="F33" i="5"/>
  <c r="K14" i="5"/>
  <c r="E33" i="5"/>
  <c r="O13" i="5"/>
  <c r="N13" i="5"/>
  <c r="L13" i="5"/>
  <c r="F32" i="5"/>
  <c r="K13" i="5"/>
  <c r="E32" i="5"/>
  <c r="O12" i="5"/>
  <c r="N12" i="5"/>
  <c r="L12" i="5"/>
  <c r="F31" i="5"/>
  <c r="K12" i="5"/>
  <c r="E31" i="5"/>
  <c r="O11" i="5"/>
  <c r="N11" i="5"/>
  <c r="L11" i="5"/>
  <c r="F30" i="5"/>
  <c r="K11" i="5"/>
  <c r="E30" i="5"/>
  <c r="O10" i="5"/>
  <c r="N10" i="5"/>
  <c r="L10" i="5"/>
  <c r="F29" i="5"/>
  <c r="K10" i="5"/>
  <c r="E29" i="5"/>
  <c r="O9" i="5"/>
  <c r="N9" i="5"/>
  <c r="L9" i="5"/>
  <c r="F28" i="5"/>
  <c r="K9" i="5"/>
  <c r="E28" i="5"/>
  <c r="O8" i="5"/>
  <c r="N8" i="5"/>
  <c r="L8" i="5"/>
  <c r="F27" i="5"/>
  <c r="K8" i="5"/>
  <c r="E27" i="5"/>
  <c r="O7" i="5"/>
  <c r="N7" i="5"/>
  <c r="L7" i="5"/>
  <c r="F26" i="5"/>
  <c r="K7" i="5"/>
  <c r="E26" i="5"/>
  <c r="O6" i="5"/>
  <c r="N6" i="5"/>
  <c r="L6" i="5"/>
  <c r="F25" i="5"/>
  <c r="K6" i="5"/>
  <c r="E25" i="5"/>
  <c r="O5" i="5"/>
  <c r="N5" i="5"/>
  <c r="L5" i="5"/>
  <c r="F24" i="5"/>
  <c r="K5" i="5"/>
  <c r="E24" i="5"/>
  <c r="O4" i="5"/>
  <c r="N4" i="5"/>
  <c r="L4" i="5"/>
  <c r="F23" i="5"/>
  <c r="K4" i="5"/>
  <c r="E23" i="5"/>
  <c r="O3" i="5"/>
  <c r="N3" i="5"/>
  <c r="L3" i="5"/>
  <c r="F22" i="5"/>
  <c r="K3" i="5"/>
  <c r="E22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H70" i="5"/>
  <c r="K33" i="5"/>
  <c r="K71" i="5"/>
  <c r="K29" i="5"/>
  <c r="K67" i="5"/>
  <c r="K26" i="5"/>
  <c r="K64" i="5"/>
  <c r="L29" i="5"/>
  <c r="L67" i="5"/>
  <c r="I69" i="5"/>
  <c r="I72" i="5"/>
  <c r="K27" i="5"/>
  <c r="K65" i="5"/>
  <c r="L22" i="5"/>
  <c r="L60" i="5"/>
  <c r="H68" i="5"/>
  <c r="H71" i="5"/>
  <c r="J68" i="5"/>
  <c r="L32" i="5"/>
  <c r="L70" i="5"/>
  <c r="L25" i="5"/>
  <c r="L63" i="5"/>
  <c r="H62" i="5"/>
  <c r="L23" i="5"/>
  <c r="L61" i="5"/>
  <c r="H74" i="5"/>
  <c r="J66" i="5"/>
  <c r="J63" i="5"/>
  <c r="H67" i="5"/>
  <c r="I64" i="5"/>
  <c r="J61" i="5"/>
  <c r="I61" i="5"/>
  <c r="K24" i="5"/>
  <c r="K62" i="5"/>
  <c r="H73" i="5"/>
  <c r="H72" i="5"/>
  <c r="L28" i="5"/>
  <c r="L66" i="5"/>
  <c r="J69" i="5"/>
  <c r="K22" i="5"/>
  <c r="K60" i="5"/>
  <c r="J70" i="5"/>
  <c r="H65" i="5"/>
  <c r="I68" i="5"/>
  <c r="J74" i="5"/>
  <c r="I74" i="5"/>
  <c r="L34" i="5"/>
  <c r="L72" i="5"/>
  <c r="I60" i="5"/>
  <c r="H66" i="5"/>
  <c r="I73" i="5"/>
  <c r="L31" i="5"/>
  <c r="L69" i="5"/>
  <c r="K35" i="5"/>
  <c r="K73" i="5"/>
  <c r="J73" i="5"/>
  <c r="K34" i="5"/>
  <c r="K72" i="5"/>
  <c r="L27" i="5"/>
  <c r="L65" i="5"/>
  <c r="L35" i="5"/>
  <c r="L73" i="5"/>
  <c r="I62" i="5"/>
  <c r="H61" i="5"/>
  <c r="H63" i="5"/>
  <c r="I65" i="5"/>
  <c r="K30" i="5"/>
  <c r="K68" i="5"/>
  <c r="K31" i="5"/>
  <c r="K69" i="5"/>
  <c r="J60" i="5"/>
  <c r="H60" i="5"/>
  <c r="K25" i="5"/>
  <c r="K63" i="5"/>
  <c r="J71" i="5"/>
  <c r="J65" i="5"/>
  <c r="L30" i="5"/>
  <c r="L68" i="5"/>
  <c r="H64" i="5"/>
  <c r="J67" i="5"/>
  <c r="L24" i="5"/>
  <c r="L62" i="5"/>
  <c r="L33" i="5"/>
  <c r="L71" i="5"/>
  <c r="L36" i="5"/>
  <c r="L74" i="5"/>
  <c r="J62" i="5"/>
  <c r="I70" i="5"/>
  <c r="K36" i="5"/>
  <c r="K74" i="5"/>
  <c r="I67" i="5"/>
  <c r="K28" i="5"/>
  <c r="K66" i="5"/>
  <c r="L26" i="5"/>
  <c r="L64" i="5"/>
  <c r="I71" i="5"/>
  <c r="I66" i="5"/>
  <c r="K23" i="5"/>
  <c r="K61" i="5"/>
  <c r="K32" i="5"/>
  <c r="K70" i="5"/>
  <c r="J64" i="5"/>
  <c r="J72" i="5"/>
  <c r="H69" i="5"/>
  <c r="I63" i="5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F72" i="2"/>
  <c r="L72" i="2"/>
  <c r="E73" i="2"/>
  <c r="K73" i="2"/>
  <c r="D73" i="2"/>
  <c r="J73" i="2"/>
  <c r="C73" i="2"/>
  <c r="I73" i="2"/>
  <c r="B73" i="2"/>
  <c r="H73" i="2"/>
  <c r="F73" i="2"/>
  <c r="L73" i="2"/>
  <c r="C78" i="2"/>
  <c r="I78" i="2"/>
  <c r="B78" i="2"/>
  <c r="H78" i="2"/>
  <c r="E78" i="2"/>
  <c r="K78" i="2"/>
  <c r="D78" i="2"/>
  <c r="J78" i="2"/>
  <c r="F78" i="2"/>
  <c r="L78" i="2"/>
  <c r="F74" i="2"/>
  <c r="L74" i="2"/>
  <c r="E74" i="2"/>
  <c r="K74" i="2"/>
  <c r="D74" i="2"/>
  <c r="J74" i="2"/>
  <c r="C74" i="2"/>
  <c r="I74" i="2"/>
  <c r="B74" i="2"/>
  <c r="H74" i="2"/>
  <c r="F80" i="2"/>
  <c r="L80" i="2"/>
  <c r="E80" i="2"/>
  <c r="K80" i="2"/>
  <c r="D80" i="2"/>
  <c r="J80" i="2"/>
  <c r="C80" i="2"/>
  <c r="I80" i="2"/>
  <c r="B80" i="2"/>
  <c r="H80" i="2"/>
  <c r="C83" i="2"/>
  <c r="I83" i="2"/>
  <c r="B83" i="2"/>
  <c r="H83" i="2"/>
  <c r="F83" i="2"/>
  <c r="L83" i="2"/>
  <c r="E83" i="2"/>
  <c r="K83" i="2"/>
  <c r="D83" i="2"/>
  <c r="J83" i="2"/>
  <c r="B72" i="2"/>
  <c r="H72" i="2"/>
  <c r="F82" i="2"/>
  <c r="L82" i="2"/>
  <c r="E82" i="2"/>
  <c r="K82" i="2"/>
  <c r="D82" i="2"/>
  <c r="J82" i="2"/>
  <c r="C82" i="2"/>
  <c r="I82" i="2"/>
  <c r="B82" i="2"/>
  <c r="H82" i="2"/>
  <c r="C72" i="2"/>
  <c r="I72" i="2"/>
  <c r="F79" i="2"/>
  <c r="L79" i="2"/>
  <c r="E79" i="2"/>
  <c r="K79" i="2"/>
  <c r="D79" i="2"/>
  <c r="J79" i="2"/>
  <c r="C79" i="2"/>
  <c r="I79" i="2"/>
  <c r="B79" i="2"/>
  <c r="H79" i="2"/>
  <c r="F77" i="2"/>
  <c r="L77" i="2"/>
  <c r="E77" i="2"/>
  <c r="K77" i="2"/>
  <c r="D77" i="2"/>
  <c r="J77" i="2"/>
  <c r="C77" i="2"/>
  <c r="I77" i="2"/>
  <c r="B77" i="2"/>
  <c r="H77" i="2"/>
  <c r="D72" i="2"/>
  <c r="J72" i="2"/>
  <c r="F84" i="2"/>
  <c r="L84" i="2"/>
  <c r="E84" i="2"/>
  <c r="K84" i="2"/>
  <c r="D84" i="2"/>
  <c r="J84" i="2"/>
  <c r="C84" i="2"/>
  <c r="I84" i="2"/>
  <c r="B84" i="2"/>
  <c r="H84" i="2"/>
  <c r="B75" i="2"/>
  <c r="H75" i="2"/>
  <c r="C75" i="2"/>
  <c r="I75" i="2"/>
  <c r="F75" i="2"/>
  <c r="L75" i="2"/>
  <c r="D75" i="2"/>
  <c r="J75" i="2"/>
  <c r="E75" i="2"/>
  <c r="K75" i="2"/>
  <c r="E81" i="2"/>
  <c r="K81" i="2"/>
  <c r="D81" i="2"/>
  <c r="J81" i="2"/>
  <c r="C81" i="2"/>
  <c r="I81" i="2"/>
  <c r="B81" i="2"/>
  <c r="H81" i="2"/>
  <c r="F81" i="2"/>
  <c r="L81" i="2"/>
  <c r="F85" i="2"/>
  <c r="L85" i="2"/>
  <c r="E85" i="2"/>
  <c r="K85" i="2"/>
  <c r="D85" i="2"/>
  <c r="J85" i="2"/>
  <c r="B85" i="2"/>
  <c r="H85" i="2"/>
  <c r="C85" i="2"/>
  <c r="I85" i="2"/>
  <c r="E72" i="2"/>
  <c r="K72" i="2"/>
  <c r="F76" i="2"/>
  <c r="L76" i="2"/>
  <c r="E76" i="2"/>
  <c r="K76" i="2"/>
  <c r="D76" i="2"/>
  <c r="J76" i="2"/>
  <c r="C76" i="2"/>
  <c r="I76" i="2"/>
  <c r="B76" i="2"/>
  <c r="H76" i="2"/>
  <c r="D86" i="2"/>
  <c r="J86" i="2"/>
  <c r="C86" i="2"/>
  <c r="I86" i="2"/>
  <c r="B86" i="2"/>
  <c r="H86" i="2"/>
  <c r="F86" i="2"/>
  <c r="L86" i="2"/>
  <c r="E86" i="2"/>
  <c r="K86" i="2"/>
</calcChain>
</file>

<file path=xl/sharedStrings.xml><?xml version="1.0" encoding="utf-8"?>
<sst xmlns="http://schemas.openxmlformats.org/spreadsheetml/2006/main" count="236" uniqueCount="61">
  <si>
    <t>flx.tv</t>
  </si>
  <si>
    <t>flx.otv</t>
  </si>
  <si>
    <t>flx.totv</t>
  </si>
  <si>
    <t>flx.digital</t>
  </si>
  <si>
    <t>flx.sem</t>
  </si>
  <si>
    <t>flx.social</t>
  </si>
  <si>
    <t>flx.app</t>
  </si>
  <si>
    <t>flx.posm</t>
  </si>
  <si>
    <t>flx.rmd</t>
  </si>
  <si>
    <t>flx.edu</t>
  </si>
  <si>
    <t>cheat</t>
  </si>
  <si>
    <t>flx.wd</t>
  </si>
  <si>
    <t>season</t>
  </si>
  <si>
    <t>predict</t>
  </si>
  <si>
    <t>actual</t>
  </si>
  <si>
    <t>Model drive</t>
    <phoneticPr fontId="18" type="noConversion"/>
  </si>
  <si>
    <t>Contribution</t>
    <phoneticPr fontId="18" type="noConversion"/>
  </si>
  <si>
    <t>MAT2017</t>
    <phoneticPr fontId="18" type="noConversion"/>
  </si>
  <si>
    <t>MAT2018</t>
    <phoneticPr fontId="18" type="noConversion"/>
  </si>
  <si>
    <t>MAT2018</t>
    <phoneticPr fontId="18" type="noConversion"/>
  </si>
  <si>
    <t>DUE TO</t>
    <phoneticPr fontId="18" type="noConversion"/>
  </si>
  <si>
    <t>Support</t>
    <phoneticPr fontId="18" type="noConversion"/>
  </si>
  <si>
    <t>Spending</t>
    <phoneticPr fontId="18" type="noConversion"/>
  </si>
  <si>
    <t>fbd.wd</t>
  </si>
  <si>
    <t>fbd400.wd</t>
  </si>
  <si>
    <t>fbd.avp</t>
  </si>
  <si>
    <t>fbd400.vol</t>
  </si>
  <si>
    <t>fbd.tv</t>
  </si>
  <si>
    <t>fbd.otv</t>
  </si>
  <si>
    <t>fbd.sem</t>
  </si>
  <si>
    <t>fbd.digital</t>
  </si>
  <si>
    <t>fbd.social</t>
  </si>
  <si>
    <t>fbd.posm</t>
  </si>
  <si>
    <t>fbd.rmd</t>
  </si>
  <si>
    <t>fbd.app</t>
  </si>
  <si>
    <t>fbd.edu</t>
  </si>
  <si>
    <t>value</t>
  </si>
  <si>
    <t>value</t>
    <phoneticPr fontId="18" type="noConversion"/>
  </si>
  <si>
    <t>Model Value</t>
    <phoneticPr fontId="18" type="noConversion"/>
  </si>
  <si>
    <t>value</t>
    <phoneticPr fontId="18" type="noConversion"/>
  </si>
  <si>
    <t>Revenue Driven</t>
    <phoneticPr fontId="18" type="noConversion"/>
  </si>
  <si>
    <t>ROI</t>
    <phoneticPr fontId="18" type="noConversion"/>
  </si>
  <si>
    <t>CPP</t>
    <phoneticPr fontId="18" type="noConversion"/>
  </si>
  <si>
    <t>Revenue code back</t>
    <phoneticPr fontId="18" type="noConversion"/>
  </si>
  <si>
    <t>Revenue Code Back</t>
    <phoneticPr fontId="18" type="noConversion"/>
  </si>
  <si>
    <t>Volume Code Back</t>
    <phoneticPr fontId="18" type="noConversion"/>
  </si>
  <si>
    <t xml:space="preserve"> </t>
    <phoneticPr fontId="18" type="noConversion"/>
  </si>
  <si>
    <t xml:space="preserve"> </t>
    <phoneticPr fontId="18" type="noConversion"/>
  </si>
  <si>
    <t>Volume Response</t>
    <phoneticPr fontId="18" type="noConversion"/>
  </si>
  <si>
    <t>ROI</t>
    <phoneticPr fontId="18" type="noConversion"/>
  </si>
  <si>
    <t xml:space="preserve"> </t>
    <phoneticPr fontId="18" type="noConversion"/>
  </si>
  <si>
    <t xml:space="preserve"> </t>
    <phoneticPr fontId="18" type="noConversion"/>
  </si>
  <si>
    <t xml:space="preserve"> OTV第二年做了additional投放，主要在iqiyi做的。Mobbile比例也在提升</t>
    <rPh sb="4" eb="5">
      <t>di'er'nian</t>
    </rPh>
    <rPh sb="7" eb="8">
      <t>zuo</t>
    </rPh>
    <rPh sb="8" eb="9">
      <t>le</t>
    </rPh>
    <rPh sb="19" eb="20">
      <t>tou'fang</t>
    </rPh>
    <rPh sb="22" eb="23">
      <t>zhu'yao</t>
    </rPh>
    <rPh sb="24" eb="25">
      <t>zai</t>
    </rPh>
    <rPh sb="30" eb="31">
      <t>zuo</t>
    </rPh>
    <rPh sb="31" eb="32">
      <t>de</t>
    </rPh>
    <rPh sb="40" eb="41">
      <t>bi'li</t>
    </rPh>
    <rPh sb="42" eb="43">
      <t>ye'zai</t>
    </rPh>
    <rPh sb="44" eb="45">
      <t>ti'sheng</t>
    </rPh>
    <phoneticPr fontId="18" type="noConversion"/>
  </si>
  <si>
    <t>17年5s比重非常大，response下降，roi提升。</t>
    <rPh sb="2" eb="3">
      <t>nian</t>
    </rPh>
    <rPh sb="5" eb="6">
      <t>bi'zhong</t>
    </rPh>
    <rPh sb="7" eb="8">
      <t>fei'chang'da</t>
    </rPh>
    <rPh sb="19" eb="20">
      <t>xia'jiang</t>
    </rPh>
    <rPh sb="25" eb="26">
      <t>ti'sheng</t>
    </rPh>
    <phoneticPr fontId="18" type="noConversion"/>
  </si>
  <si>
    <t>TOTV的效果更好一些</t>
    <rPh sb="4" eb="5">
      <t>de</t>
    </rPh>
    <rPh sb="5" eb="6">
      <t>xiao'guo</t>
    </rPh>
    <rPh sb="7" eb="8">
      <t>geng'hao</t>
    </rPh>
    <rPh sb="9" eb="10">
      <t>yi'xie</t>
    </rPh>
    <phoneticPr fontId="18" type="noConversion"/>
  </si>
  <si>
    <t>moji天气的比重一直在加大</t>
    <rPh sb="4" eb="5">
      <t>tian'qi</t>
    </rPh>
    <rPh sb="6" eb="7">
      <t>de</t>
    </rPh>
    <rPh sb="7" eb="8">
      <t>bi'zhong'yi'zhi</t>
    </rPh>
    <rPh sb="11" eb="12">
      <t>zai</t>
    </rPh>
    <rPh sb="12" eb="13">
      <t>jia'da</t>
    </rPh>
    <phoneticPr fontId="18" type="noConversion"/>
  </si>
  <si>
    <t>去品牌，偏重症状</t>
    <rPh sb="0" eb="1">
      <t>qu</t>
    </rPh>
    <rPh sb="1" eb="2">
      <t>pin'pai</t>
    </rPh>
    <rPh sb="4" eb="5">
      <t>pian'zhong</t>
    </rPh>
    <rPh sb="6" eb="7">
      <t>zheng'zhuang</t>
    </rPh>
    <phoneticPr fontId="18" type="noConversion"/>
  </si>
  <si>
    <t>Volume Drive</t>
    <phoneticPr fontId="18" type="noConversion"/>
  </si>
  <si>
    <t>competitor</t>
  </si>
  <si>
    <t>flx.nd</t>
  </si>
  <si>
    <t>competitor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</si>
</sst>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_ * #,##0.0000000_ ;_ * \-#,##0.0000000_ ;_ * &quot;-&quot;??_ ;_ @_ "/>
    <numFmt numFmtId="177" formatCode="_ * #,##0_ ;_ * \-#,##0_ ;_ * &quot;-&quot;??_ ;_ @_ "/>
    <numFmt numFmtId="178" formatCode="_ * #,##0.0000_ ;_ * \-#,##0.0000_ ;_ * &quot;-&quot;??_ ;_ @_ "/>
    <numFmt numFmtId="181" formatCode="_ * #,##0.000000_ ;_ * \-#,##0.000000_ ;_ * &quot;-&quot;??_ ;_ @_ "/>
  </numFmts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Abadi MT Condensed Extra Bold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/>
    <xf numFmtId="43" fontId="0" fillId="0" borderId="0" xfId="43" applyFont="1">
      <alignment vertical="center"/>
    </xf>
    <xf numFmtId="43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34" borderId="0" xfId="0" applyFill="1">
      <alignment vertical="center"/>
    </xf>
    <xf numFmtId="43" fontId="0" fillId="34" borderId="0" xfId="43" applyFont="1" applyFill="1">
      <alignment vertical="center"/>
    </xf>
    <xf numFmtId="0" fontId="0" fillId="34" borderId="0" xfId="0" applyFill="1" applyAlignment="1"/>
    <xf numFmtId="176" fontId="0" fillId="0" borderId="0" xfId="0" applyNumberFormat="1">
      <alignment vertical="center"/>
    </xf>
    <xf numFmtId="43" fontId="0" fillId="0" borderId="0" xfId="0" applyNumberFormat="1" applyAlignment="1"/>
    <xf numFmtId="177" fontId="0" fillId="0" borderId="0" xfId="43" applyNumberFormat="1" applyFont="1" applyAlignment="1"/>
    <xf numFmtId="177" fontId="0" fillId="33" borderId="0" xfId="43" applyNumberFormat="1" applyFont="1" applyFill="1" applyAlignment="1"/>
    <xf numFmtId="177" fontId="0" fillId="0" borderId="0" xfId="43" applyNumberFormat="1" applyFont="1">
      <alignment vertical="center"/>
    </xf>
    <xf numFmtId="177" fontId="0" fillId="34" borderId="0" xfId="43" applyNumberFormat="1" applyFont="1" applyFill="1">
      <alignment vertical="center"/>
    </xf>
    <xf numFmtId="178" fontId="0" fillId="0" borderId="0" xfId="43" applyNumberFormat="1" applyFont="1">
      <alignment vertical="center"/>
    </xf>
    <xf numFmtId="0" fontId="0" fillId="33" borderId="0" xfId="0" applyFill="1">
      <alignment vertical="center"/>
    </xf>
    <xf numFmtId="10" fontId="0" fillId="33" borderId="0" xfId="1" applyNumberFormat="1" applyFont="1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33" borderId="0" xfId="0" applyFont="1" applyFill="1">
      <alignment vertical="center"/>
    </xf>
    <xf numFmtId="0" fontId="0" fillId="34" borderId="0" xfId="0" applyFont="1" applyFill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4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千位分隔" xfId="43" builtinId="3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opLeftCell="D1" zoomScale="70" zoomScaleNormal="70" zoomScalePageLayoutView="70" workbookViewId="0">
      <selection activeCell="AF2" sqref="AF2:AJ17"/>
    </sheetView>
  </sheetViews>
  <sheetFormatPr defaultColWidth="8.77734375" defaultRowHeight="13.8"/>
  <sheetData>
    <row r="1" spans="1:36">
      <c r="B1" s="1">
        <v>42370</v>
      </c>
      <c r="C1" s="1">
        <v>42401</v>
      </c>
      <c r="D1" s="1">
        <v>42430</v>
      </c>
      <c r="E1" s="1">
        <v>42461</v>
      </c>
      <c r="F1" s="1">
        <v>42491</v>
      </c>
      <c r="G1" s="1">
        <v>42522</v>
      </c>
      <c r="H1" s="1">
        <v>42552</v>
      </c>
      <c r="I1" s="1">
        <v>42583</v>
      </c>
      <c r="J1" s="1">
        <v>42614</v>
      </c>
      <c r="K1" s="1">
        <v>42644</v>
      </c>
      <c r="L1" s="1">
        <v>42675</v>
      </c>
      <c r="M1" s="1">
        <v>42705</v>
      </c>
      <c r="N1" s="1">
        <v>42736</v>
      </c>
      <c r="O1" s="1">
        <v>42767</v>
      </c>
      <c r="P1" s="1">
        <v>42795</v>
      </c>
      <c r="Q1" s="1">
        <v>42826</v>
      </c>
      <c r="R1" s="1">
        <v>42856</v>
      </c>
      <c r="S1" s="1">
        <v>42887</v>
      </c>
      <c r="T1" s="1">
        <v>42917</v>
      </c>
      <c r="U1" s="1">
        <v>42948</v>
      </c>
      <c r="V1" s="1">
        <v>42979</v>
      </c>
      <c r="W1" s="1">
        <v>43009</v>
      </c>
      <c r="X1" s="1">
        <v>43040</v>
      </c>
      <c r="Y1" s="1">
        <v>43070</v>
      </c>
      <c r="Z1" s="1">
        <v>43101</v>
      </c>
      <c r="AA1" s="1">
        <v>43132</v>
      </c>
      <c r="AB1" s="1">
        <v>43160</v>
      </c>
      <c r="AC1" s="1">
        <v>43191</v>
      </c>
      <c r="AD1" s="1">
        <v>43221</v>
      </c>
      <c r="AE1" s="1">
        <v>43252</v>
      </c>
      <c r="AF1">
        <v>1</v>
      </c>
      <c r="AG1">
        <v>2</v>
      </c>
      <c r="AH1">
        <v>3</v>
      </c>
      <c r="AI1">
        <v>4</v>
      </c>
      <c r="AJ1">
        <v>5</v>
      </c>
    </row>
    <row r="2" spans="1:36">
      <c r="A2" t="s">
        <v>0</v>
      </c>
      <c r="B2">
        <v>0</v>
      </c>
      <c r="C2">
        <v>0</v>
      </c>
      <c r="D2">
        <v>0</v>
      </c>
      <c r="E2">
        <v>171.39626183681901</v>
      </c>
      <c r="F2">
        <v>171.991326566602</v>
      </c>
      <c r="G2">
        <v>68.796530626640902</v>
      </c>
      <c r="H2">
        <v>27.5186122506564</v>
      </c>
      <c r="I2">
        <v>105.952557350769</v>
      </c>
      <c r="J2">
        <v>169.31997159842501</v>
      </c>
      <c r="K2">
        <v>190.37965205616001</v>
      </c>
      <c r="L2">
        <v>83.927328725150403</v>
      </c>
      <c r="M2">
        <v>33.570931490060197</v>
      </c>
      <c r="N2">
        <v>13.428372596024101</v>
      </c>
      <c r="O2">
        <v>5.3713490384096296</v>
      </c>
      <c r="P2">
        <v>2.23622606586828</v>
      </c>
      <c r="Q2">
        <v>105.535182491843</v>
      </c>
      <c r="R2">
        <v>131.39562548152099</v>
      </c>
      <c r="S2">
        <v>52.558250192608298</v>
      </c>
      <c r="T2">
        <v>21.023300077043299</v>
      </c>
      <c r="U2">
        <v>37.139062282070803</v>
      </c>
      <c r="V2">
        <v>121.092902490827</v>
      </c>
      <c r="W2">
        <v>112.49156654229699</v>
      </c>
      <c r="X2">
        <v>44.996626616918903</v>
      </c>
      <c r="Y2">
        <v>17.998650646767601</v>
      </c>
      <c r="Z2">
        <v>7.1994602587070302</v>
      </c>
      <c r="AA2">
        <v>2.8797841034828102</v>
      </c>
      <c r="AB2">
        <v>22.777492183849699</v>
      </c>
      <c r="AC2">
        <v>124.415644843742</v>
      </c>
      <c r="AD2">
        <v>116.909639579093</v>
      </c>
      <c r="AE2">
        <v>46.7638558316374</v>
      </c>
      <c r="AF2">
        <v>1022.85317250128</v>
      </c>
      <c r="AG2">
        <v>665.26711452219899</v>
      </c>
      <c r="AH2">
        <v>320.94587680051302</v>
      </c>
      <c r="AI2">
        <v>921.19405933749397</v>
      </c>
      <c r="AJ2">
        <v>675.68798545643801</v>
      </c>
    </row>
    <row r="3" spans="1:36">
      <c r="A3" t="s">
        <v>1</v>
      </c>
      <c r="B3">
        <v>0</v>
      </c>
      <c r="C3">
        <v>0</v>
      </c>
      <c r="D3">
        <v>0</v>
      </c>
      <c r="E3">
        <v>7.5617346309060496</v>
      </c>
      <c r="F3">
        <v>7.3106758858433496</v>
      </c>
      <c r="G3">
        <v>2.9242703543373398</v>
      </c>
      <c r="H3">
        <v>1.16970814173494</v>
      </c>
      <c r="I3">
        <v>6.4549187831831203</v>
      </c>
      <c r="J3">
        <v>10.253786753618799</v>
      </c>
      <c r="K3">
        <v>15.473324318078999</v>
      </c>
      <c r="L3">
        <v>6.9118715461536997</v>
      </c>
      <c r="M3">
        <v>2.7647486184614798</v>
      </c>
      <c r="N3">
        <v>1.10589944738459</v>
      </c>
      <c r="O3">
        <v>0.44235977895383699</v>
      </c>
      <c r="P3">
        <v>0.176943911581535</v>
      </c>
      <c r="Q3">
        <v>17.289929899589801</v>
      </c>
      <c r="R3">
        <v>21.641702055468201</v>
      </c>
      <c r="S3">
        <v>8.9738325729313804</v>
      </c>
      <c r="T3">
        <v>3.8232124370906</v>
      </c>
      <c r="U3">
        <v>19.992884729268901</v>
      </c>
      <c r="V3">
        <v>51.1466005446187</v>
      </c>
      <c r="W3">
        <v>48.372750594034699</v>
      </c>
      <c r="X3">
        <v>19.875690565981799</v>
      </c>
      <c r="Y3">
        <v>8.3382712977100706</v>
      </c>
      <c r="Z3">
        <v>3.6211857318941001</v>
      </c>
      <c r="AA3">
        <v>1.65911042410481</v>
      </c>
      <c r="AB3">
        <v>3.06942480975483</v>
      </c>
      <c r="AC3">
        <v>25.635125153653799</v>
      </c>
      <c r="AD3">
        <v>24.604271065675999</v>
      </c>
      <c r="AE3">
        <v>9.9037876376811997</v>
      </c>
      <c r="AF3">
        <v>60.825039032317797</v>
      </c>
      <c r="AG3">
        <v>201.180077834614</v>
      </c>
      <c r="AH3">
        <v>68.4929048227648</v>
      </c>
      <c r="AI3">
        <v>92.659025827140297</v>
      </c>
      <c r="AJ3">
        <v>220.04231499146999</v>
      </c>
    </row>
    <row r="4" spans="1:36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9.6331766797963603</v>
      </c>
      <c r="R4">
        <v>16.5223601198471</v>
      </c>
      <c r="S4">
        <v>4.9567080359541302</v>
      </c>
      <c r="T4">
        <v>1.4870124107862399</v>
      </c>
      <c r="U4">
        <v>3.5445994592554002</v>
      </c>
      <c r="V4">
        <v>26.7592072878371</v>
      </c>
      <c r="W4">
        <v>15.1845310913512</v>
      </c>
      <c r="X4">
        <v>4.5553593274053501</v>
      </c>
      <c r="Y4">
        <v>1.36660779822161</v>
      </c>
      <c r="Z4">
        <v>0.40998233946648199</v>
      </c>
      <c r="AA4">
        <v>0.122994701839944</v>
      </c>
      <c r="AB4">
        <v>3.6898410551983299E-2</v>
      </c>
      <c r="AC4">
        <v>1.1069523165595001E-2</v>
      </c>
      <c r="AD4">
        <v>3.3208569496785E-3</v>
      </c>
      <c r="AE4">
        <v>9.9625708490355008E-4</v>
      </c>
      <c r="AF4">
        <v>0</v>
      </c>
      <c r="AG4">
        <v>84.009562210454504</v>
      </c>
      <c r="AH4">
        <v>0.58526208905858601</v>
      </c>
      <c r="AI4">
        <v>31.1122448355976</v>
      </c>
      <c r="AJ4">
        <v>53.482579463915499</v>
      </c>
    </row>
    <row r="5" spans="1:36">
      <c r="A5" t="s">
        <v>3</v>
      </c>
      <c r="B5">
        <v>0</v>
      </c>
      <c r="C5">
        <v>0</v>
      </c>
      <c r="D5">
        <v>0</v>
      </c>
      <c r="E5">
        <v>72.813117538438306</v>
      </c>
      <c r="F5">
        <v>21.843935261531499</v>
      </c>
      <c r="G5">
        <v>6.5531805784594397</v>
      </c>
      <c r="H5">
        <v>1.9659541735378301</v>
      </c>
      <c r="I5">
        <v>0.80224884097913596</v>
      </c>
      <c r="J5">
        <v>36.673599970056898</v>
      </c>
      <c r="K5">
        <v>59.558867269427601</v>
      </c>
      <c r="L5">
        <v>17.867660180828299</v>
      </c>
      <c r="M5">
        <v>5.3602980542484904</v>
      </c>
      <c r="N5">
        <v>1.60808941627455</v>
      </c>
      <c r="O5">
        <v>0.48242682488236399</v>
      </c>
      <c r="P5">
        <v>0.14472804746470899</v>
      </c>
      <c r="Q5">
        <v>55.759022233954198</v>
      </c>
      <c r="R5">
        <v>76.645609357087096</v>
      </c>
      <c r="S5">
        <v>22.993682807126099</v>
      </c>
      <c r="T5">
        <v>6.8981048421378404</v>
      </c>
      <c r="U5">
        <v>2.06943145264135</v>
      </c>
      <c r="V5">
        <v>186.50816448043901</v>
      </c>
      <c r="W5">
        <v>174.08226818044301</v>
      </c>
      <c r="X5">
        <v>52.224680454132802</v>
      </c>
      <c r="Y5">
        <v>15.667404136239799</v>
      </c>
      <c r="Z5">
        <v>4.7002212408719499</v>
      </c>
      <c r="AA5">
        <v>1.41006637226159</v>
      </c>
      <c r="AB5">
        <v>0.42301991167847602</v>
      </c>
      <c r="AC5">
        <v>136.28605178336201</v>
      </c>
      <c r="AD5">
        <v>184.52808710324899</v>
      </c>
      <c r="AE5">
        <v>66.159259482553196</v>
      </c>
      <c r="AF5">
        <v>223.438861867507</v>
      </c>
      <c r="AG5">
        <v>595.08361223282304</v>
      </c>
      <c r="AH5">
        <v>393.50670589397703</v>
      </c>
      <c r="AI5">
        <v>279.86218717586701</v>
      </c>
      <c r="AJ5">
        <v>830.95675944001096</v>
      </c>
    </row>
    <row r="6" spans="1:36">
      <c r="A6" t="s">
        <v>4</v>
      </c>
      <c r="B6">
        <v>9.3889337058275792</v>
      </c>
      <c r="C6">
        <v>11.252493619724801</v>
      </c>
      <c r="D6">
        <v>15.505498248719199</v>
      </c>
      <c r="E6">
        <v>13.15999017329</v>
      </c>
      <c r="F6">
        <v>16.659852114456701</v>
      </c>
      <c r="G6">
        <v>11.178903933560701</v>
      </c>
      <c r="H6">
        <v>8.8343066137580504</v>
      </c>
      <c r="I6">
        <v>14.2147947503725</v>
      </c>
      <c r="J6">
        <v>22.038753727730398</v>
      </c>
      <c r="K6">
        <v>15.180317648172499</v>
      </c>
      <c r="L6">
        <v>12.4504249043377</v>
      </c>
      <c r="M6">
        <v>10.266883680096599</v>
      </c>
      <c r="N6">
        <v>8.9295248745588207</v>
      </c>
      <c r="O6">
        <v>8.3201743135533395</v>
      </c>
      <c r="P6">
        <v>13.7041435227019</v>
      </c>
      <c r="Q6">
        <v>19.8821869479913</v>
      </c>
      <c r="R6">
        <v>19.053521386817799</v>
      </c>
      <c r="S6">
        <v>13.682598928994601</v>
      </c>
      <c r="T6">
        <v>12.78201799416</v>
      </c>
      <c r="U6">
        <v>16.995283799366401</v>
      </c>
      <c r="V6">
        <v>22.183436154514599</v>
      </c>
      <c r="W6">
        <v>23.232769210546198</v>
      </c>
      <c r="X6">
        <v>18.621285917356001</v>
      </c>
      <c r="Y6">
        <v>17.373283262144799</v>
      </c>
      <c r="Z6">
        <v>14.774741528858801</v>
      </c>
      <c r="AA6">
        <v>10.160573008795801</v>
      </c>
      <c r="AB6">
        <v>10.8967797989581</v>
      </c>
      <c r="AC6">
        <v>10.5846696412522</v>
      </c>
      <c r="AD6">
        <v>15.192167376967401</v>
      </c>
      <c r="AE6">
        <v>20.189364100436801</v>
      </c>
      <c r="AF6">
        <v>160.131153120047</v>
      </c>
      <c r="AG6">
        <v>194.76022631270601</v>
      </c>
      <c r="AH6">
        <v>81.798295455269098</v>
      </c>
      <c r="AI6">
        <v>166.55763129908601</v>
      </c>
      <c r="AJ6">
        <v>192.98637179335699</v>
      </c>
    </row>
    <row r="7" spans="1:36">
      <c r="A7" t="s">
        <v>5</v>
      </c>
      <c r="B7">
        <v>0</v>
      </c>
      <c r="C7">
        <v>0</v>
      </c>
      <c r="D7">
        <v>0</v>
      </c>
      <c r="E7">
        <v>1.3353378487421299</v>
      </c>
      <c r="F7">
        <v>0.50110289693651</v>
      </c>
      <c r="G7">
        <v>0.150330869080953</v>
      </c>
      <c r="H7">
        <v>4.5099260724285897E-2</v>
      </c>
      <c r="I7">
        <v>5.0934913053698697E-2</v>
      </c>
      <c r="J7">
        <v>7.1557942289502505E-2</v>
      </c>
      <c r="K7">
        <v>0.236179081405549</v>
      </c>
      <c r="L7">
        <v>7.0853724421664793E-2</v>
      </c>
      <c r="M7">
        <v>2.1256117326499499E-2</v>
      </c>
      <c r="N7">
        <v>7.2415855400815105E-2</v>
      </c>
      <c r="O7">
        <v>2.1724756620244499E-2</v>
      </c>
      <c r="P7">
        <v>6.3686167483026704E-2</v>
      </c>
      <c r="Q7">
        <v>0.51115879833313804</v>
      </c>
      <c r="R7">
        <v>0.74321416635479698</v>
      </c>
      <c r="S7">
        <v>0.53288644690390496</v>
      </c>
      <c r="T7">
        <v>0.159865934071171</v>
      </c>
      <c r="U7">
        <v>0.90662266180080897</v>
      </c>
      <c r="V7">
        <v>1.62080690654829</v>
      </c>
      <c r="W7">
        <v>1.5045133995441</v>
      </c>
      <c r="X7">
        <v>1.3797907762585699</v>
      </c>
      <c r="Y7">
        <v>0.85545646627757499</v>
      </c>
      <c r="Z7">
        <v>0.62120967994921905</v>
      </c>
      <c r="AA7">
        <v>0.77253701775629902</v>
      </c>
      <c r="AB7">
        <v>0.38075916890370598</v>
      </c>
      <c r="AC7">
        <v>1.28991471188339</v>
      </c>
      <c r="AD7">
        <v>0.53066728593016299</v>
      </c>
      <c r="AE7">
        <v>0.15920018577904901</v>
      </c>
      <c r="AF7">
        <v>2.4826526539807898</v>
      </c>
      <c r="AG7">
        <v>8.3721423355964397</v>
      </c>
      <c r="AH7">
        <v>3.7542880502018199</v>
      </c>
      <c r="AI7">
        <v>2.4409672303171299</v>
      </c>
      <c r="AJ7">
        <v>10.1813441947023</v>
      </c>
    </row>
    <row r="8" spans="1:36">
      <c r="A8" t="s">
        <v>6</v>
      </c>
      <c r="B8">
        <v>0</v>
      </c>
      <c r="C8">
        <v>0</v>
      </c>
      <c r="D8">
        <v>1.7467857872339501</v>
      </c>
      <c r="E8">
        <v>0</v>
      </c>
      <c r="F8">
        <v>0</v>
      </c>
      <c r="G8">
        <v>0</v>
      </c>
      <c r="H8">
        <v>0</v>
      </c>
      <c r="I8">
        <v>0.47648185281717398</v>
      </c>
      <c r="J8">
        <v>1.5401689587065801</v>
      </c>
      <c r="K8">
        <v>3.4884216601553502</v>
      </c>
      <c r="L8">
        <v>9.7771203938958706</v>
      </c>
      <c r="M8">
        <v>0.27174364425594499</v>
      </c>
      <c r="N8">
        <v>0.69476969986176296</v>
      </c>
      <c r="O8">
        <v>0.57472407304047701</v>
      </c>
      <c r="P8">
        <v>0.23576746348219499</v>
      </c>
      <c r="Q8">
        <v>3.15554601664729</v>
      </c>
      <c r="R8">
        <v>1.82379257092472</v>
      </c>
      <c r="S8">
        <v>0</v>
      </c>
      <c r="T8">
        <v>0</v>
      </c>
      <c r="U8">
        <v>0</v>
      </c>
      <c r="V8">
        <v>0</v>
      </c>
      <c r="W8">
        <v>4.0652106736628699</v>
      </c>
      <c r="X8">
        <v>0</v>
      </c>
      <c r="Y8">
        <v>0</v>
      </c>
      <c r="Z8">
        <v>0</v>
      </c>
      <c r="AA8">
        <v>0</v>
      </c>
      <c r="AB8">
        <v>1.66221103542829</v>
      </c>
      <c r="AC8">
        <v>0</v>
      </c>
      <c r="AD8">
        <v>0</v>
      </c>
      <c r="AE8">
        <v>0</v>
      </c>
      <c r="AF8">
        <v>17.300722297064901</v>
      </c>
      <c r="AG8">
        <v>10.549810497619299</v>
      </c>
      <c r="AH8">
        <v>1.66221103542829</v>
      </c>
      <c r="AI8">
        <v>22.038536333787398</v>
      </c>
      <c r="AJ8">
        <v>5.7274217090911499</v>
      </c>
    </row>
    <row r="9" spans="1:3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0.80590121420648497</v>
      </c>
      <c r="O9">
        <v>1.2471018594360099</v>
      </c>
      <c r="P9">
        <v>1.07294106437245</v>
      </c>
      <c r="Q9">
        <v>1.0728720437482</v>
      </c>
      <c r="R9">
        <v>11.4570198570296</v>
      </c>
      <c r="S9">
        <v>7.1717657634709697</v>
      </c>
      <c r="T9">
        <v>6.0007490034444402</v>
      </c>
      <c r="U9">
        <v>5.9708001695307003</v>
      </c>
      <c r="V9">
        <v>8.6523864763051197</v>
      </c>
      <c r="W9">
        <v>6.7153196305773903</v>
      </c>
      <c r="X9">
        <v>3.48746775782082</v>
      </c>
      <c r="Y9">
        <v>2.9327286531144399</v>
      </c>
      <c r="Z9">
        <v>2.4016342392663601</v>
      </c>
      <c r="AA9">
        <v>2.66647644809253</v>
      </c>
      <c r="AB9">
        <v>4.4860159188876096</v>
      </c>
      <c r="AC9">
        <v>4.2150311800916498</v>
      </c>
      <c r="AD9">
        <v>9.8148306962238294</v>
      </c>
      <c r="AE9">
        <v>8.1132906049618292</v>
      </c>
      <c r="AF9">
        <v>0</v>
      </c>
      <c r="AG9">
        <v>56.587053493056601</v>
      </c>
      <c r="AH9">
        <v>31.6972790875238</v>
      </c>
      <c r="AI9">
        <v>22.8276018022637</v>
      </c>
      <c r="AJ9">
        <v>65.456730778316697</v>
      </c>
    </row>
    <row r="10" spans="1:36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1.94661147475757</v>
      </c>
      <c r="O10">
        <v>3.9577597855515898</v>
      </c>
      <c r="P10">
        <v>6.4567847086853103</v>
      </c>
      <c r="Q10">
        <v>5.3819146513857596</v>
      </c>
      <c r="R10">
        <v>5.2024551897142297</v>
      </c>
      <c r="S10">
        <v>4.8047522944705703</v>
      </c>
      <c r="T10">
        <v>3.3931787785579699</v>
      </c>
      <c r="U10">
        <v>20.0349415013001</v>
      </c>
      <c r="V10">
        <v>28.0226514814022</v>
      </c>
      <c r="W10">
        <v>18.2220836143258</v>
      </c>
      <c r="X10">
        <v>10.156399113396001</v>
      </c>
      <c r="Y10">
        <v>6.8471377512145501</v>
      </c>
      <c r="Z10">
        <v>10.161475988791301</v>
      </c>
      <c r="AA10">
        <v>5.1159997701189504</v>
      </c>
      <c r="AB10">
        <v>2.5579998850594698</v>
      </c>
      <c r="AC10">
        <v>1.27899994252974</v>
      </c>
      <c r="AD10">
        <v>0.63949997126486802</v>
      </c>
      <c r="AE10">
        <v>0.31974998563243401</v>
      </c>
      <c r="AF10">
        <v>0</v>
      </c>
      <c r="AG10">
        <v>114.426670344762</v>
      </c>
      <c r="AH10">
        <v>20.073725543396801</v>
      </c>
      <c r="AI10">
        <v>27.750278104565002</v>
      </c>
      <c r="AJ10">
        <v>106.750117783593</v>
      </c>
    </row>
    <row r="11" spans="1:36">
      <c r="A11" t="s">
        <v>9</v>
      </c>
      <c r="B11">
        <v>0</v>
      </c>
      <c r="C11">
        <v>0</v>
      </c>
      <c r="D11">
        <v>0</v>
      </c>
      <c r="E11">
        <v>8.5377248090165003E-2</v>
      </c>
      <c r="F11">
        <v>0.436487306307562</v>
      </c>
      <c r="G11">
        <v>0.53941168500514802</v>
      </c>
      <c r="H11">
        <v>0.47990656829905598</v>
      </c>
      <c r="I11">
        <v>0.62717211514414595</v>
      </c>
      <c r="J11">
        <v>0.73980939779697896</v>
      </c>
      <c r="K11">
        <v>0.44381387747814099</v>
      </c>
      <c r="L11">
        <v>0.24800205265928099</v>
      </c>
      <c r="M11">
        <v>0.124001026329641</v>
      </c>
      <c r="N11">
        <v>6.2000513164820303E-2</v>
      </c>
      <c r="O11">
        <v>3.10002565824102E-2</v>
      </c>
      <c r="P11">
        <v>0.26883174876382798</v>
      </c>
      <c r="Q11">
        <v>0.69451386184012998</v>
      </c>
      <c r="R11">
        <v>0.79832293727820502</v>
      </c>
      <c r="S11">
        <v>0.70138173676337301</v>
      </c>
      <c r="T11">
        <v>0.72484880324558398</v>
      </c>
      <c r="U11">
        <v>0.46773528353907501</v>
      </c>
      <c r="V11">
        <v>0.41620008173864897</v>
      </c>
      <c r="W11">
        <v>0.69216533446958495</v>
      </c>
      <c r="X11">
        <v>0.44218286407530899</v>
      </c>
      <c r="Y11">
        <v>0.221091432037654</v>
      </c>
      <c r="Z11">
        <v>0.110545716018827</v>
      </c>
      <c r="AA11">
        <v>5.5272858009413603E-2</v>
      </c>
      <c r="AB11">
        <v>0.112910760881528</v>
      </c>
      <c r="AC11">
        <v>0.16537852998253899</v>
      </c>
      <c r="AD11">
        <v>1.0655280677755099</v>
      </c>
      <c r="AE11">
        <v>1.0533851887724299</v>
      </c>
      <c r="AF11">
        <v>3.7239812771101199</v>
      </c>
      <c r="AG11">
        <v>5.5202748534986199</v>
      </c>
      <c r="AH11">
        <v>2.5630211214402498</v>
      </c>
      <c r="AI11">
        <v>5.2187560921000102</v>
      </c>
      <c r="AJ11">
        <v>5.5272449205461101</v>
      </c>
    </row>
    <row r="12" spans="1:36">
      <c r="A12" t="s">
        <v>58</v>
      </c>
      <c r="B12">
        <v>36.774228525869702</v>
      </c>
      <c r="C12">
        <v>36.9403008088048</v>
      </c>
      <c r="D12">
        <v>-8.9566694859225908</v>
      </c>
      <c r="E12">
        <v>-138.27497884430201</v>
      </c>
      <c r="F12">
        <v>-12.902690804053901</v>
      </c>
      <c r="G12">
        <v>30.752020870425099</v>
      </c>
      <c r="H12">
        <v>-11.773675523267499</v>
      </c>
      <c r="I12">
        <v>-16.1658863100233</v>
      </c>
      <c r="J12">
        <v>-19.028722661783199</v>
      </c>
      <c r="K12">
        <v>-22.5645668744822</v>
      </c>
      <c r="L12">
        <v>-23.281876304170801</v>
      </c>
      <c r="M12">
        <v>-19.986515230276201</v>
      </c>
      <c r="N12">
        <v>-17.718518269019999</v>
      </c>
      <c r="O12">
        <v>-16.031245383389599</v>
      </c>
      <c r="P12">
        <v>-18.833268141941499</v>
      </c>
      <c r="Q12">
        <v>-16.506047638164901</v>
      </c>
      <c r="R12">
        <v>-15.101810013284201</v>
      </c>
      <c r="S12">
        <v>-10.367174564057899</v>
      </c>
      <c r="T12">
        <v>-11.2490221121998</v>
      </c>
      <c r="U12">
        <v>-9.3229311408869204</v>
      </c>
      <c r="V12">
        <v>-13.041983909507</v>
      </c>
      <c r="W12">
        <v>-15.247427380637699</v>
      </c>
      <c r="X12">
        <v>-12.863546385036299</v>
      </c>
      <c r="Y12">
        <v>-13.460307577986599</v>
      </c>
      <c r="Z12">
        <v>-11.7387255138218</v>
      </c>
      <c r="AA12">
        <v>-10.0468582052843</v>
      </c>
      <c r="AB12">
        <v>-17.901109665491902</v>
      </c>
      <c r="AC12">
        <v>-22.130980398189301</v>
      </c>
      <c r="AD12">
        <v>-19.975980505756901</v>
      </c>
      <c r="AE12">
        <v>-15.397578857283801</v>
      </c>
      <c r="AF12">
        <v>-168.46903183318199</v>
      </c>
      <c r="AG12">
        <v>-169.743282516112</v>
      </c>
      <c r="AH12">
        <v>-97.191233145827994</v>
      </c>
      <c r="AI12">
        <v>-207.35930691386099</v>
      </c>
      <c r="AJ12">
        <v>-172.37645165208201</v>
      </c>
    </row>
    <row r="13" spans="1:36">
      <c r="A13" t="s">
        <v>59</v>
      </c>
      <c r="B13">
        <v>396.07455068772299</v>
      </c>
      <c r="C13">
        <v>387.04185909256501</v>
      </c>
      <c r="D13">
        <v>403.84083617055302</v>
      </c>
      <c r="E13">
        <v>406.91052406421699</v>
      </c>
      <c r="F13">
        <v>403.16749182236401</v>
      </c>
      <c r="G13">
        <v>397.53225427857001</v>
      </c>
      <c r="H13">
        <v>396.179844902718</v>
      </c>
      <c r="I13">
        <v>411.06370582571998</v>
      </c>
      <c r="J13">
        <v>432.03986660588401</v>
      </c>
      <c r="K13">
        <v>424.94307694631499</v>
      </c>
      <c r="L13">
        <v>412.42916750389799</v>
      </c>
      <c r="M13">
        <v>409.449146894607</v>
      </c>
      <c r="N13">
        <v>416.51920362752497</v>
      </c>
      <c r="O13">
        <v>401.70535142627301</v>
      </c>
      <c r="P13">
        <v>422.099590572453</v>
      </c>
      <c r="Q13">
        <v>440.61943326098498</v>
      </c>
      <c r="R13">
        <v>437.12975109419398</v>
      </c>
      <c r="S13">
        <v>416.66189977202703</v>
      </c>
      <c r="T13">
        <v>421.84266456410199</v>
      </c>
      <c r="U13">
        <v>435.63575571169099</v>
      </c>
      <c r="V13">
        <v>444.18511695605298</v>
      </c>
      <c r="W13">
        <v>443.02892615124802</v>
      </c>
      <c r="X13">
        <v>445.77876846182102</v>
      </c>
      <c r="Y13">
        <v>436.43297355772302</v>
      </c>
      <c r="Z13">
        <v>424.31692038699703</v>
      </c>
      <c r="AA13">
        <v>409.39446887689502</v>
      </c>
      <c r="AB13">
        <v>438.22509853388902</v>
      </c>
      <c r="AC13">
        <v>452.47019940952299</v>
      </c>
      <c r="AD13">
        <v>446.99127712415799</v>
      </c>
      <c r="AE13">
        <v>428.02627746668799</v>
      </c>
      <c r="AF13">
        <v>4880.6723247951304</v>
      </c>
      <c r="AG13">
        <v>5161.6394351560903</v>
      </c>
      <c r="AH13">
        <v>2599.42424179815</v>
      </c>
      <c r="AI13">
        <v>5020.8400384325996</v>
      </c>
      <c r="AJ13">
        <v>5226.3284472007899</v>
      </c>
    </row>
    <row r="14" spans="1:36">
      <c r="A14" t="s">
        <v>12</v>
      </c>
      <c r="B14">
        <v>427.08036678371599</v>
      </c>
      <c r="C14">
        <v>341.58806754466798</v>
      </c>
      <c r="D14">
        <v>624.33882951829196</v>
      </c>
      <c r="E14">
        <v>620.97986259245295</v>
      </c>
      <c r="F14">
        <v>455.07559893227301</v>
      </c>
      <c r="G14">
        <v>321.18117359910701</v>
      </c>
      <c r="H14">
        <v>412.17680840208698</v>
      </c>
      <c r="I14">
        <v>700.11182066683102</v>
      </c>
      <c r="J14">
        <v>739.79821308055602</v>
      </c>
      <c r="K14">
        <v>508.39318832289899</v>
      </c>
      <c r="L14">
        <v>611.76932401502302</v>
      </c>
      <c r="M14">
        <v>578.19207078535703</v>
      </c>
      <c r="N14">
        <v>427.08036678371599</v>
      </c>
      <c r="O14">
        <v>341.58806754466798</v>
      </c>
      <c r="P14">
        <v>624.33882951829196</v>
      </c>
      <c r="Q14">
        <v>620.97986259245295</v>
      </c>
      <c r="R14">
        <v>455.07559893227301</v>
      </c>
      <c r="S14">
        <v>321.18117359910701</v>
      </c>
      <c r="T14">
        <v>412.17680840208698</v>
      </c>
      <c r="U14">
        <v>700.11182066683102</v>
      </c>
      <c r="V14">
        <v>739.79821308055602</v>
      </c>
      <c r="W14">
        <v>508.39318832289899</v>
      </c>
      <c r="X14">
        <v>611.76932401502302</v>
      </c>
      <c r="Y14">
        <v>578.19207078535703</v>
      </c>
      <c r="Z14">
        <v>427.08036678371599</v>
      </c>
      <c r="AA14">
        <v>341.58806754466798</v>
      </c>
      <c r="AB14">
        <v>624.33882951829196</v>
      </c>
      <c r="AC14">
        <v>620.97986259245295</v>
      </c>
      <c r="AD14">
        <v>455.07559893227301</v>
      </c>
      <c r="AE14">
        <v>321.18117359910701</v>
      </c>
      <c r="AF14">
        <v>6340.6853242432599</v>
      </c>
      <c r="AG14">
        <v>6340.6853242432599</v>
      </c>
      <c r="AH14">
        <v>2790.2438989705101</v>
      </c>
      <c r="AI14">
        <v>6340.6853242432599</v>
      </c>
      <c r="AJ14">
        <v>6340.6853242432599</v>
      </c>
    </row>
    <row r="15" spans="1:36">
      <c r="A15" t="s">
        <v>13</v>
      </c>
      <c r="B15">
        <v>869.31807970313605</v>
      </c>
      <c r="C15">
        <v>776.82272106576295</v>
      </c>
      <c r="D15">
        <v>1036.47528023888</v>
      </c>
      <c r="E15">
        <v>1155.9672270886499</v>
      </c>
      <c r="F15">
        <v>1064.08377998226</v>
      </c>
      <c r="G15">
        <v>839.608076795187</v>
      </c>
      <c r="H15">
        <v>836.59656479024795</v>
      </c>
      <c r="I15">
        <v>1223.5887487888499</v>
      </c>
      <c r="J15">
        <v>1393.44700537328</v>
      </c>
      <c r="K15">
        <v>1195.5322743056099</v>
      </c>
      <c r="L15">
        <v>1132.1698767421999</v>
      </c>
      <c r="M15">
        <v>1020.03456508047</v>
      </c>
      <c r="N15">
        <v>854.53463723385505</v>
      </c>
      <c r="O15">
        <v>747.71079427458096</v>
      </c>
      <c r="P15">
        <v>1051.9652046492099</v>
      </c>
      <c r="Q15">
        <v>1264.0087518404</v>
      </c>
      <c r="R15">
        <v>1162.3871631352299</v>
      </c>
      <c r="S15">
        <v>843.85175758629896</v>
      </c>
      <c r="T15">
        <v>879.06274113452696</v>
      </c>
      <c r="U15">
        <v>1233.54600657641</v>
      </c>
      <c r="V15">
        <v>1617.3437020313299</v>
      </c>
      <c r="W15">
        <v>1340.73786536476</v>
      </c>
      <c r="X15">
        <v>1200.42402948515</v>
      </c>
      <c r="Y15">
        <v>1072.7653682088201</v>
      </c>
      <c r="Z15">
        <v>883.65901838071602</v>
      </c>
      <c r="AA15">
        <v>765.77849292074097</v>
      </c>
      <c r="AB15">
        <v>1091.06633027064</v>
      </c>
      <c r="AC15">
        <v>1355.20096691345</v>
      </c>
      <c r="AD15">
        <v>1235.3789075538</v>
      </c>
      <c r="AE15">
        <v>886.47276148305002</v>
      </c>
      <c r="AF15">
        <v>12543.6441999545</v>
      </c>
      <c r="AG15">
        <v>13268.3380215206</v>
      </c>
      <c r="AH15">
        <v>6217.5564775224002</v>
      </c>
      <c r="AI15">
        <v>12725.8273438002</v>
      </c>
      <c r="AJ15">
        <v>13561.4361903234</v>
      </c>
    </row>
    <row r="16" spans="1:36">
      <c r="A16" t="s">
        <v>14</v>
      </c>
      <c r="B16">
        <v>852.29359537243795</v>
      </c>
      <c r="C16">
        <v>756.94644698858303</v>
      </c>
      <c r="D16">
        <v>1028.4492467463001</v>
      </c>
      <c r="E16">
        <v>1093.2537817835801</v>
      </c>
      <c r="F16">
        <v>1078.3977798426199</v>
      </c>
      <c r="G16">
        <v>820.03273911476094</v>
      </c>
      <c r="H16">
        <v>855.28048180580197</v>
      </c>
      <c r="I16">
        <v>1223.5866809284701</v>
      </c>
      <c r="J16">
        <v>1438.0358520269399</v>
      </c>
      <c r="K16">
        <v>1152.1428739273499</v>
      </c>
      <c r="L16">
        <v>1142.2917320704501</v>
      </c>
      <c r="M16">
        <v>972.55611990571003</v>
      </c>
      <c r="N16">
        <v>859.72612092673705</v>
      </c>
      <c r="O16">
        <v>770.15681248605199</v>
      </c>
      <c r="P16">
        <v>1049.03120190143</v>
      </c>
      <c r="Q16">
        <v>1320.56467312217</v>
      </c>
      <c r="R16">
        <v>1228.3322964757699</v>
      </c>
      <c r="S16">
        <v>861.93706588864404</v>
      </c>
      <c r="T16">
        <v>860.37882411897294</v>
      </c>
      <c r="U16">
        <v>1233.5480744367801</v>
      </c>
      <c r="V16">
        <v>1572.7548553776701</v>
      </c>
      <c r="W16">
        <v>1384.12726574302</v>
      </c>
      <c r="X16">
        <v>1190.3021741569</v>
      </c>
      <c r="Y16">
        <v>1120.2438133835799</v>
      </c>
      <c r="Z16">
        <v>895.49201901853098</v>
      </c>
      <c r="AA16">
        <v>763.20874878644895</v>
      </c>
      <c r="AB16">
        <v>1102.0263665109901</v>
      </c>
      <c r="AC16">
        <v>1361.3584909367601</v>
      </c>
      <c r="AD16">
        <v>1155.1197743529101</v>
      </c>
      <c r="AE16">
        <v>887.96279086112997</v>
      </c>
      <c r="AF16">
        <v>12413.267330512999</v>
      </c>
      <c r="AG16">
        <v>13451.1031780177</v>
      </c>
      <c r="AH16">
        <v>6165.1681904667603</v>
      </c>
      <c r="AI16">
        <v>12873.6419114655</v>
      </c>
      <c r="AJ16">
        <v>13526.5231976837</v>
      </c>
    </row>
    <row r="17" spans="1:36">
      <c r="A17" t="s">
        <v>36</v>
      </c>
      <c r="B17">
        <v>7184.3240303039602</v>
      </c>
      <c r="C17">
        <v>6416.8946169891396</v>
      </c>
      <c r="D17">
        <v>8840.1453270416296</v>
      </c>
      <c r="E17">
        <v>9368.2051785583499</v>
      </c>
      <c r="F17">
        <v>9148.8188115921002</v>
      </c>
      <c r="G17">
        <v>6932.5965570526196</v>
      </c>
      <c r="H17">
        <v>7166.8297805938801</v>
      </c>
      <c r="I17">
        <v>10540.9479975662</v>
      </c>
      <c r="J17">
        <v>12310.2140598144</v>
      </c>
      <c r="K17">
        <v>9709.5120395126305</v>
      </c>
      <c r="L17">
        <v>9631.4614040908891</v>
      </c>
      <c r="M17">
        <v>8168.2757659721301</v>
      </c>
      <c r="N17">
        <v>7251.6034386825504</v>
      </c>
      <c r="O17">
        <v>6520.2131821212797</v>
      </c>
      <c r="P17">
        <v>9058.3344885711704</v>
      </c>
      <c r="Q17">
        <v>11270.813320381199</v>
      </c>
      <c r="R17">
        <v>10445.8065895615</v>
      </c>
      <c r="S17">
        <v>7280.6722336654602</v>
      </c>
      <c r="T17">
        <v>7263.3510567016601</v>
      </c>
      <c r="U17">
        <v>10695.295141807601</v>
      </c>
      <c r="V17">
        <v>13567.6882034683</v>
      </c>
      <c r="W17">
        <v>11646.050479629501</v>
      </c>
      <c r="X17">
        <v>10008.8368494797</v>
      </c>
      <c r="Y17">
        <v>9422.8418878631492</v>
      </c>
      <c r="Z17">
        <v>7486.4930539016596</v>
      </c>
      <c r="AA17">
        <v>6361.7860619697603</v>
      </c>
      <c r="AB17">
        <v>9336.6537593231205</v>
      </c>
      <c r="AC17">
        <v>11421.869472023</v>
      </c>
      <c r="AD17">
        <v>9662.8388395843504</v>
      </c>
      <c r="AE17">
        <v>7285.8426627426097</v>
      </c>
      <c r="AF17">
        <v>105418.225569088</v>
      </c>
      <c r="AG17">
        <v>114431.506871933</v>
      </c>
      <c r="AH17">
        <v>51555.4838495445</v>
      </c>
      <c r="AI17">
        <v>109354.684300533</v>
      </c>
      <c r="AJ17">
        <v>114159.547468494</v>
      </c>
    </row>
    <row r="18" spans="1:36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opLeftCell="N1" workbookViewId="0">
      <selection activeCell="AJ18" sqref="AF18:AJ18"/>
    </sheetView>
  </sheetViews>
  <sheetFormatPr defaultColWidth="8.77734375" defaultRowHeight="13.8"/>
  <sheetData>
    <row r="1" spans="1:36">
      <c r="B1" s="1">
        <v>42370</v>
      </c>
      <c r="C1" s="1">
        <v>42401</v>
      </c>
      <c r="D1" s="1">
        <v>42430</v>
      </c>
      <c r="E1" s="1">
        <v>42461</v>
      </c>
      <c r="F1" s="1">
        <v>42491</v>
      </c>
      <c r="G1" s="1">
        <v>42522</v>
      </c>
      <c r="H1" s="1">
        <v>42552</v>
      </c>
      <c r="I1" s="1">
        <v>42583</v>
      </c>
      <c r="J1" s="1">
        <v>42614</v>
      </c>
      <c r="K1" s="1">
        <v>42644</v>
      </c>
      <c r="L1" s="1">
        <v>42675</v>
      </c>
      <c r="M1" s="1">
        <v>42705</v>
      </c>
      <c r="N1" s="1">
        <v>42736</v>
      </c>
      <c r="O1" s="1">
        <v>42767</v>
      </c>
      <c r="P1" s="1">
        <v>42795</v>
      </c>
      <c r="Q1" s="1">
        <v>42826</v>
      </c>
      <c r="R1" s="1">
        <v>42856</v>
      </c>
      <c r="S1" s="1">
        <v>42887</v>
      </c>
      <c r="T1" s="1">
        <v>42917</v>
      </c>
      <c r="U1" s="1">
        <v>42948</v>
      </c>
      <c r="V1" s="1">
        <v>42979</v>
      </c>
      <c r="W1" s="1">
        <v>43009</v>
      </c>
      <c r="X1" s="1">
        <v>43040</v>
      </c>
      <c r="Y1" s="1">
        <v>43070</v>
      </c>
      <c r="Z1" s="1">
        <v>43101</v>
      </c>
      <c r="AA1" s="1">
        <v>43132</v>
      </c>
      <c r="AB1" s="1">
        <v>43160</v>
      </c>
      <c r="AC1" s="1">
        <v>43191</v>
      </c>
      <c r="AD1" s="1">
        <v>43221</v>
      </c>
      <c r="AE1" s="1">
        <v>43252</v>
      </c>
      <c r="AF1">
        <v>1</v>
      </c>
      <c r="AG1">
        <v>2</v>
      </c>
      <c r="AH1">
        <v>3</v>
      </c>
      <c r="AI1">
        <v>4</v>
      </c>
      <c r="AJ1">
        <v>5</v>
      </c>
    </row>
    <row r="2" spans="1:36">
      <c r="A2" t="s">
        <v>23</v>
      </c>
      <c r="B2">
        <v>76675.137449251706</v>
      </c>
      <c r="C2">
        <v>76458.205813815701</v>
      </c>
      <c r="D2">
        <v>76370.479066080195</v>
      </c>
      <c r="E2">
        <v>75464.125196110894</v>
      </c>
      <c r="F2">
        <v>74947.855339506801</v>
      </c>
      <c r="G2">
        <v>75475.349266606994</v>
      </c>
      <c r="H2">
        <v>75321.664331399399</v>
      </c>
      <c r="I2">
        <v>74785.024775018901</v>
      </c>
      <c r="J2">
        <v>75179.438735207907</v>
      </c>
      <c r="K2">
        <v>75998.453250073595</v>
      </c>
      <c r="L2">
        <v>76038.577909129104</v>
      </c>
      <c r="M2">
        <v>75902.372756558805</v>
      </c>
      <c r="N2">
        <v>75933.281754783093</v>
      </c>
      <c r="O2">
        <v>74714.136815902195</v>
      </c>
      <c r="P2">
        <v>76330.839422613193</v>
      </c>
      <c r="Q2">
        <v>76111.160835798306</v>
      </c>
      <c r="R2">
        <v>76580.798906212498</v>
      </c>
      <c r="S2">
        <v>76117.604983738507</v>
      </c>
      <c r="T2">
        <v>76765.193367959204</v>
      </c>
      <c r="U2">
        <v>77005.039817650497</v>
      </c>
      <c r="V2">
        <v>77081.514650203797</v>
      </c>
      <c r="W2">
        <v>77193.583532968201</v>
      </c>
      <c r="X2">
        <v>76249.302121782297</v>
      </c>
      <c r="Y2">
        <v>76431.284919513797</v>
      </c>
      <c r="Z2">
        <v>75818.969425138595</v>
      </c>
      <c r="AA2">
        <v>75820.186219497802</v>
      </c>
      <c r="AB2">
        <v>74567.007196128397</v>
      </c>
      <c r="AC2">
        <v>74149.682928692797</v>
      </c>
      <c r="AD2">
        <v>74268.204756548905</v>
      </c>
      <c r="AE2">
        <v>73164.119289818802</v>
      </c>
      <c r="AF2">
        <v>908616.68388876005</v>
      </c>
      <c r="AG2">
        <v>916513.741129125</v>
      </c>
      <c r="AH2">
        <v>447788.16981582501</v>
      </c>
      <c r="AI2">
        <v>909013.35447643499</v>
      </c>
      <c r="AJ2">
        <v>908514.08822590299</v>
      </c>
    </row>
    <row r="3" spans="1:36">
      <c r="A3" t="s">
        <v>24</v>
      </c>
      <c r="B3">
        <v>-4877.0641226910302</v>
      </c>
      <c r="C3">
        <v>-4278.7038870558899</v>
      </c>
      <c r="D3">
        <v>-3694.9168814088898</v>
      </c>
      <c r="E3">
        <v>-6217.1969736688998</v>
      </c>
      <c r="F3">
        <v>-7803.9726820980504</v>
      </c>
      <c r="G3">
        <v>-8841.2749043520198</v>
      </c>
      <c r="H3">
        <v>-8906.6229652649399</v>
      </c>
      <c r="I3">
        <v>-9033.9805733767298</v>
      </c>
      <c r="J3">
        <v>-9105.7620857793409</v>
      </c>
      <c r="K3">
        <v>-9280.8629789913703</v>
      </c>
      <c r="L3">
        <v>-9305.3494798596294</v>
      </c>
      <c r="M3">
        <v>-9395.7795767835305</v>
      </c>
      <c r="N3">
        <v>-9514.51693305548</v>
      </c>
      <c r="O3">
        <v>-9459.6849597802302</v>
      </c>
      <c r="P3">
        <v>-9714.0270736162402</v>
      </c>
      <c r="Q3">
        <v>-9575.5699237769204</v>
      </c>
      <c r="R3">
        <v>-9828.4420087798699</v>
      </c>
      <c r="S3">
        <v>-9730.2272542851897</v>
      </c>
      <c r="T3">
        <v>-9757.3794478084692</v>
      </c>
      <c r="U3">
        <v>-9831.5917773908495</v>
      </c>
      <c r="V3">
        <v>-9859.6905486991709</v>
      </c>
      <c r="W3">
        <v>-9816.64957736213</v>
      </c>
      <c r="X3">
        <v>-9880.9352670171793</v>
      </c>
      <c r="Y3">
        <v>-9957.9152093309494</v>
      </c>
      <c r="Z3">
        <v>-9898.8330171101097</v>
      </c>
      <c r="AA3">
        <v>-9958.2784845102306</v>
      </c>
      <c r="AB3">
        <v>-9791.0971201143893</v>
      </c>
      <c r="AC3">
        <v>-9737.0382925809699</v>
      </c>
      <c r="AD3">
        <v>-9767.27407005034</v>
      </c>
      <c r="AE3">
        <v>-9651.8323310608503</v>
      </c>
      <c r="AF3">
        <v>-90741.487111330294</v>
      </c>
      <c r="AG3">
        <v>-116926.629980903</v>
      </c>
      <c r="AH3">
        <v>-58804.353315426903</v>
      </c>
      <c r="AI3">
        <v>-112850.825813349</v>
      </c>
      <c r="AJ3">
        <v>-117908.515143036</v>
      </c>
    </row>
    <row r="4" spans="1:36">
      <c r="A4" t="s">
        <v>25</v>
      </c>
      <c r="B4">
        <v>-15918.0670043764</v>
      </c>
      <c r="C4">
        <v>-15994.507589672599</v>
      </c>
      <c r="D4">
        <v>-16122.096353321</v>
      </c>
      <c r="E4">
        <v>-16647.102977767401</v>
      </c>
      <c r="F4">
        <v>-17110.873122413701</v>
      </c>
      <c r="G4">
        <v>-17324.187680056199</v>
      </c>
      <c r="H4">
        <v>-17421.785164777699</v>
      </c>
      <c r="I4">
        <v>-17543.423045428699</v>
      </c>
      <c r="J4">
        <v>-17505.488225977599</v>
      </c>
      <c r="K4">
        <v>-17579.164405292799</v>
      </c>
      <c r="L4">
        <v>-17599.342547343102</v>
      </c>
      <c r="M4">
        <v>-17697.015410951299</v>
      </c>
      <c r="N4">
        <v>-17806.597647915201</v>
      </c>
      <c r="O4">
        <v>-17796.0872084316</v>
      </c>
      <c r="P4">
        <v>-17743.302265442799</v>
      </c>
      <c r="Q4">
        <v>-17787.178999764499</v>
      </c>
      <c r="R4">
        <v>-17823.739209616699</v>
      </c>
      <c r="S4">
        <v>-17932.576687622601</v>
      </c>
      <c r="T4">
        <v>-17972.210042171198</v>
      </c>
      <c r="U4">
        <v>-17931.081649411801</v>
      </c>
      <c r="V4">
        <v>-17813.653876132801</v>
      </c>
      <c r="W4">
        <v>-17842.8609810015</v>
      </c>
      <c r="X4">
        <v>-17941.197500597402</v>
      </c>
      <c r="Y4">
        <v>-18032.822395093299</v>
      </c>
      <c r="Z4">
        <v>-18105.245052486</v>
      </c>
      <c r="AA4">
        <v>-18220.886498311</v>
      </c>
      <c r="AB4">
        <v>-18162.7330673611</v>
      </c>
      <c r="AC4">
        <v>-18091.1247802037</v>
      </c>
      <c r="AD4">
        <v>-18075.263296908099</v>
      </c>
      <c r="AE4">
        <v>-18063.1691852689</v>
      </c>
      <c r="AF4">
        <v>-204463.053527379</v>
      </c>
      <c r="AG4">
        <v>-214423.30846320101</v>
      </c>
      <c r="AH4">
        <v>-108718.421880539</v>
      </c>
      <c r="AI4">
        <v>-212235.700818565</v>
      </c>
      <c r="AJ4">
        <v>-216252.248324947</v>
      </c>
    </row>
    <row r="5" spans="1:36">
      <c r="A5" t="s">
        <v>26</v>
      </c>
      <c r="B5">
        <v>9112.5700851419897</v>
      </c>
      <c r="C5">
        <v>8680.1153030544901</v>
      </c>
      <c r="D5">
        <v>10379.881852483701</v>
      </c>
      <c r="E5">
        <v>11230.6609271624</v>
      </c>
      <c r="F5">
        <v>13108.8424688297</v>
      </c>
      <c r="G5">
        <v>13921.630103621101</v>
      </c>
      <c r="H5">
        <v>15972.907283213101</v>
      </c>
      <c r="I5">
        <v>17109.033479538801</v>
      </c>
      <c r="J5">
        <v>17382.012258978499</v>
      </c>
      <c r="K5">
        <v>17765.587083783299</v>
      </c>
      <c r="L5">
        <v>17788.724465620198</v>
      </c>
      <c r="M5">
        <v>18451.096520734802</v>
      </c>
      <c r="N5">
        <v>18717.8335524951</v>
      </c>
      <c r="O5">
        <v>17145.174432362801</v>
      </c>
      <c r="P5">
        <v>19875.9659993186</v>
      </c>
      <c r="Q5">
        <v>20781.576688493002</v>
      </c>
      <c r="R5">
        <v>21022.554382688599</v>
      </c>
      <c r="S5">
        <v>20962.062725863099</v>
      </c>
      <c r="T5">
        <v>24020.345658630002</v>
      </c>
      <c r="U5">
        <v>23716.0029367034</v>
      </c>
      <c r="V5">
        <v>23466.850030821999</v>
      </c>
      <c r="W5">
        <v>23597.304427782899</v>
      </c>
      <c r="X5">
        <v>23154.438640892698</v>
      </c>
      <c r="Y5">
        <v>24737.923200499699</v>
      </c>
      <c r="Z5">
        <v>25841.771382540399</v>
      </c>
      <c r="AA5">
        <v>21942.821521428399</v>
      </c>
      <c r="AB5">
        <v>24444.381664087599</v>
      </c>
      <c r="AC5">
        <v>23875.757890253699</v>
      </c>
      <c r="AD5">
        <v>23480.826759835501</v>
      </c>
      <c r="AE5">
        <v>22841.908012511401</v>
      </c>
      <c r="AF5">
        <v>170903.061832162</v>
      </c>
      <c r="AG5">
        <v>261198.03267655199</v>
      </c>
      <c r="AH5">
        <v>142427.467230657</v>
      </c>
      <c r="AI5">
        <v>222974.52887308999</v>
      </c>
      <c r="AJ5">
        <v>285120.33212598797</v>
      </c>
    </row>
    <row r="6" spans="1:36">
      <c r="A6" t="s">
        <v>27</v>
      </c>
      <c r="B6">
        <v>435.45269791557303</v>
      </c>
      <c r="C6">
        <v>130.63580937467199</v>
      </c>
      <c r="D6">
        <v>39.190742812401602</v>
      </c>
      <c r="E6">
        <v>103.99043961414</v>
      </c>
      <c r="F6">
        <v>545.21739035111102</v>
      </c>
      <c r="G6">
        <v>743.26357255919697</v>
      </c>
      <c r="H6">
        <v>842.31660504482795</v>
      </c>
      <c r="I6">
        <v>865.825211248144</v>
      </c>
      <c r="J6">
        <v>664.26378864335095</v>
      </c>
      <c r="K6">
        <v>528.93964262577003</v>
      </c>
      <c r="L6">
        <v>532.17561579972698</v>
      </c>
      <c r="M6">
        <v>466.887553835787</v>
      </c>
      <c r="N6">
        <v>381.00201566002301</v>
      </c>
      <c r="O6">
        <v>440.421672256725</v>
      </c>
      <c r="P6">
        <v>638.62913004779602</v>
      </c>
      <c r="Q6">
        <v>682.75007040354001</v>
      </c>
      <c r="R6">
        <v>478.570860885983</v>
      </c>
      <c r="S6">
        <v>743.62056482477703</v>
      </c>
      <c r="T6">
        <v>609.76839851107002</v>
      </c>
      <c r="U6">
        <v>553.27776864627106</v>
      </c>
      <c r="V6">
        <v>376.08276227451398</v>
      </c>
      <c r="W6">
        <v>367.83871218811902</v>
      </c>
      <c r="X6">
        <v>242.68305090946799</v>
      </c>
      <c r="Y6">
        <v>72.804915272840404</v>
      </c>
      <c r="Z6">
        <v>212.30063714104199</v>
      </c>
      <c r="AA6">
        <v>275.303804062334</v>
      </c>
      <c r="AB6">
        <v>313.47033016157201</v>
      </c>
      <c r="AC6">
        <v>395.28383675033001</v>
      </c>
      <c r="AD6">
        <v>398.70986352048499</v>
      </c>
      <c r="AE6">
        <v>350.810520684989</v>
      </c>
      <c r="AF6">
        <v>5898.1590698247001</v>
      </c>
      <c r="AG6">
        <v>5587.4499218811297</v>
      </c>
      <c r="AH6">
        <v>1945.8789923207501</v>
      </c>
      <c r="AI6">
        <v>7265.4027312764501</v>
      </c>
      <c r="AJ6">
        <v>4168.3346001230302</v>
      </c>
    </row>
    <row r="7" spans="1:36">
      <c r="A7" t="s">
        <v>28</v>
      </c>
      <c r="B7">
        <v>0</v>
      </c>
      <c r="C7">
        <v>0</v>
      </c>
      <c r="D7">
        <v>0</v>
      </c>
      <c r="E7">
        <v>44.749657982839999</v>
      </c>
      <c r="F7">
        <v>137.880045257315</v>
      </c>
      <c r="G7">
        <v>190.32269349995801</v>
      </c>
      <c r="H7">
        <v>225.98189316348501</v>
      </c>
      <c r="I7">
        <v>309.55861469472802</v>
      </c>
      <c r="J7">
        <v>248.87628221380999</v>
      </c>
      <c r="K7">
        <v>269.06311358031201</v>
      </c>
      <c r="L7">
        <v>248.74014198396301</v>
      </c>
      <c r="M7">
        <v>270.426774955344</v>
      </c>
      <c r="N7">
        <v>246.797039210609</v>
      </c>
      <c r="O7">
        <v>221.04083053569099</v>
      </c>
      <c r="P7">
        <v>230.64186812218301</v>
      </c>
      <c r="Q7">
        <v>157.45988272495001</v>
      </c>
      <c r="R7">
        <v>283.27909093276003</v>
      </c>
      <c r="S7">
        <v>456.80415996717102</v>
      </c>
      <c r="T7">
        <v>457.35073555237602</v>
      </c>
      <c r="U7">
        <v>389.977852601385</v>
      </c>
      <c r="V7">
        <v>327.15198110305698</v>
      </c>
      <c r="W7">
        <v>292.63420291653603</v>
      </c>
      <c r="X7">
        <v>173.88127784050499</v>
      </c>
      <c r="Y7">
        <v>52.164383352151397</v>
      </c>
      <c r="Z7">
        <v>546.37680472020497</v>
      </c>
      <c r="AA7">
        <v>451.92272546415398</v>
      </c>
      <c r="AB7">
        <v>971.382832330631</v>
      </c>
      <c r="AC7">
        <v>736.30320781320199</v>
      </c>
      <c r="AD7">
        <v>370.172964373029</v>
      </c>
      <c r="AE7">
        <v>285.647458303571</v>
      </c>
      <c r="AF7">
        <v>1945.59921733175</v>
      </c>
      <c r="AG7">
        <v>3289.1833048593699</v>
      </c>
      <c r="AH7">
        <v>3361.8059930047898</v>
      </c>
      <c r="AI7">
        <v>3168.66969208501</v>
      </c>
      <c r="AJ7">
        <v>5054.9664263708</v>
      </c>
    </row>
    <row r="8" spans="1:36">
      <c r="A8" t="s">
        <v>29</v>
      </c>
      <c r="B8">
        <v>1949.76748472861</v>
      </c>
      <c r="C8">
        <v>2180.5695672793399</v>
      </c>
      <c r="D8">
        <v>2826.1494360505098</v>
      </c>
      <c r="E8">
        <v>2667.4188769411899</v>
      </c>
      <c r="F8">
        <v>2937.8269610069401</v>
      </c>
      <c r="G8">
        <v>3169.5196717745098</v>
      </c>
      <c r="H8">
        <v>3504.2894150463098</v>
      </c>
      <c r="I8">
        <v>3608.6098338606998</v>
      </c>
      <c r="J8">
        <v>2999.00986889043</v>
      </c>
      <c r="K8">
        <v>2925.3825295240299</v>
      </c>
      <c r="L8">
        <v>2732.1990936346801</v>
      </c>
      <c r="M8">
        <v>2474.6362423396599</v>
      </c>
      <c r="N8">
        <v>2374.4210448649601</v>
      </c>
      <c r="O8">
        <v>2469.0818417291598</v>
      </c>
      <c r="P8">
        <v>3254.2475549045798</v>
      </c>
      <c r="Q8">
        <v>3458.76359658091</v>
      </c>
      <c r="R8">
        <v>3546.4670944045101</v>
      </c>
      <c r="S8">
        <v>3572.1782885307498</v>
      </c>
      <c r="T8">
        <v>3940.7290058559602</v>
      </c>
      <c r="U8">
        <v>3596.5514340832001</v>
      </c>
      <c r="V8">
        <v>3903.1092500653399</v>
      </c>
      <c r="W8">
        <v>3648.96849187826</v>
      </c>
      <c r="X8">
        <v>4139.3583958219297</v>
      </c>
      <c r="Y8">
        <v>5996.7037640929502</v>
      </c>
      <c r="Z8">
        <v>5671.8891357477496</v>
      </c>
      <c r="AA8">
        <v>4279.7787325731797</v>
      </c>
      <c r="AB8">
        <v>4306.61774263183</v>
      </c>
      <c r="AC8">
        <v>4221.4111754922196</v>
      </c>
      <c r="AD8">
        <v>4278.89211934381</v>
      </c>
      <c r="AE8">
        <v>4020.3087639522701</v>
      </c>
      <c r="AF8">
        <v>33975.378981076901</v>
      </c>
      <c r="AG8">
        <v>43900.5797628125</v>
      </c>
      <c r="AH8">
        <v>26778.897669741102</v>
      </c>
      <c r="AI8">
        <v>36919.286404310697</v>
      </c>
      <c r="AJ8">
        <v>52004.3180115387</v>
      </c>
    </row>
    <row r="9" spans="1:36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75.036832239205395</v>
      </c>
      <c r="H9">
        <v>148.634428651874</v>
      </c>
      <c r="I9">
        <v>44.590328595562198</v>
      </c>
      <c r="J9">
        <v>13.377098578668701</v>
      </c>
      <c r="K9">
        <v>4.0131295736006001</v>
      </c>
      <c r="L9">
        <v>1.20393887208018</v>
      </c>
      <c r="M9">
        <v>0.36118166162405402</v>
      </c>
      <c r="N9">
        <v>0.108354498487216</v>
      </c>
      <c r="O9">
        <v>3.2506349546164902E-2</v>
      </c>
      <c r="P9">
        <v>9.7519048638494595E-3</v>
      </c>
      <c r="Q9">
        <v>2.9255714591548401E-3</v>
      </c>
      <c r="R9">
        <v>8.7767143774645205E-4</v>
      </c>
      <c r="S9">
        <v>2.6330143132393498E-4</v>
      </c>
      <c r="T9">
        <v>382.97147683277399</v>
      </c>
      <c r="U9">
        <v>268.60769845081398</v>
      </c>
      <c r="V9">
        <v>109.71381337558999</v>
      </c>
      <c r="W9">
        <v>32.9141440126769</v>
      </c>
      <c r="X9">
        <v>9.8742432038030792</v>
      </c>
      <c r="Y9">
        <v>2.9622729611409202</v>
      </c>
      <c r="Z9">
        <v>0.88868188834227702</v>
      </c>
      <c r="AA9">
        <v>0.26660456650268299</v>
      </c>
      <c r="AB9">
        <v>7.9981369950805001E-2</v>
      </c>
      <c r="AC9">
        <v>65.497390358362495</v>
      </c>
      <c r="AD9">
        <v>1684.63167472077</v>
      </c>
      <c r="AE9">
        <v>695.87076364035204</v>
      </c>
      <c r="AF9">
        <v>287.21693817261502</v>
      </c>
      <c r="AG9">
        <v>807.198328134024</v>
      </c>
      <c r="AH9">
        <v>2447.2350965442802</v>
      </c>
      <c r="AI9">
        <v>212.33478523063499</v>
      </c>
      <c r="AJ9">
        <v>3254.2787453810702</v>
      </c>
    </row>
    <row r="10" spans="1:36">
      <c r="A10" t="s">
        <v>31</v>
      </c>
      <c r="B10">
        <v>9.8151039613053506</v>
      </c>
      <c r="C10">
        <v>35.356695245457203</v>
      </c>
      <c r="D10">
        <v>15.190152878216599</v>
      </c>
      <c r="E10">
        <v>8.2712934816280708</v>
      </c>
      <c r="F10">
        <v>4.9679815009634796</v>
      </c>
      <c r="G10">
        <v>83.092939445401896</v>
      </c>
      <c r="H10">
        <v>37.015244166067802</v>
      </c>
      <c r="I10">
        <v>17.110169555036698</v>
      </c>
      <c r="J10">
        <v>9.7910241016863306</v>
      </c>
      <c r="K10">
        <v>8.4727326782919299</v>
      </c>
      <c r="L10">
        <v>6.7319206808071703</v>
      </c>
      <c r="M10">
        <v>5.6220912041946196</v>
      </c>
      <c r="N10">
        <v>3.6336480425916902</v>
      </c>
      <c r="O10">
        <v>4.0159566768463701</v>
      </c>
      <c r="P10">
        <v>3.8220118520197999</v>
      </c>
      <c r="Q10">
        <v>3.5848008265932001</v>
      </c>
      <c r="R10">
        <v>4.3187508421858398</v>
      </c>
      <c r="S10">
        <v>4.1524048350652398</v>
      </c>
      <c r="T10">
        <v>4.1025010329290597</v>
      </c>
      <c r="U10">
        <v>3.1365895405001099</v>
      </c>
      <c r="V10">
        <v>5.2187399593571602</v>
      </c>
      <c r="W10">
        <v>5.9315580825850702</v>
      </c>
      <c r="X10">
        <v>5.4517035784914203</v>
      </c>
      <c r="Y10">
        <v>12.2341480009561</v>
      </c>
      <c r="Z10">
        <v>19.568199791399898</v>
      </c>
      <c r="AA10">
        <v>34.6017046201545</v>
      </c>
      <c r="AB10">
        <v>48.241907156849798</v>
      </c>
      <c r="AC10">
        <v>39.426935098217903</v>
      </c>
      <c r="AD10">
        <v>67.548690300635698</v>
      </c>
      <c r="AE10">
        <v>63.616862955916702</v>
      </c>
      <c r="AF10">
        <v>241.43734889905701</v>
      </c>
      <c r="AG10">
        <v>59.602813270121104</v>
      </c>
      <c r="AH10">
        <v>273.00429992317498</v>
      </c>
      <c r="AI10">
        <v>108.270755461387</v>
      </c>
      <c r="AJ10">
        <v>309.07954011799399</v>
      </c>
    </row>
    <row r="11" spans="1:36">
      <c r="A11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1456.82560866935</v>
      </c>
      <c r="O11">
        <v>1601.2899087723199</v>
      </c>
      <c r="P11">
        <v>1079.1620765909699</v>
      </c>
      <c r="Q11">
        <v>1303.0222262652601</v>
      </c>
      <c r="R11">
        <v>2684.4746232566799</v>
      </c>
      <c r="S11">
        <v>578.63922447661105</v>
      </c>
      <c r="T11">
        <v>403.858340544751</v>
      </c>
      <c r="U11">
        <v>1504.78381381642</v>
      </c>
      <c r="V11">
        <v>1041.12141228514</v>
      </c>
      <c r="W11">
        <v>1061.6741263541201</v>
      </c>
      <c r="X11">
        <v>3645.2876264050801</v>
      </c>
      <c r="Y11">
        <v>619.45055668707198</v>
      </c>
      <c r="Z11">
        <v>532.736349863275</v>
      </c>
      <c r="AA11">
        <v>456.21115290826299</v>
      </c>
      <c r="AB11">
        <v>943.81110523962104</v>
      </c>
      <c r="AC11">
        <v>1516.87874068525</v>
      </c>
      <c r="AD11">
        <v>331.45983794611902</v>
      </c>
      <c r="AE11">
        <v>681.32623524361395</v>
      </c>
      <c r="AF11">
        <v>0</v>
      </c>
      <c r="AG11">
        <v>16979.589544123799</v>
      </c>
      <c r="AH11">
        <v>4462.4234218861502</v>
      </c>
      <c r="AI11">
        <v>8703.4136680311894</v>
      </c>
      <c r="AJ11">
        <v>12738.599297978701</v>
      </c>
    </row>
    <row r="12" spans="1:36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275.12969712648197</v>
      </c>
      <c r="O12">
        <v>668.71194818619801</v>
      </c>
      <c r="P12">
        <v>400.86735510632002</v>
      </c>
      <c r="Q12">
        <v>716.475832807595</v>
      </c>
      <c r="R12">
        <v>495.31306394462598</v>
      </c>
      <c r="S12">
        <v>584.28234105487797</v>
      </c>
      <c r="T12">
        <v>507.46465366428401</v>
      </c>
      <c r="U12">
        <v>712.05619948878496</v>
      </c>
      <c r="V12">
        <v>747.32032070396201</v>
      </c>
      <c r="W12">
        <v>728.44085056036897</v>
      </c>
      <c r="X12">
        <v>156.810859049268</v>
      </c>
      <c r="Y12">
        <v>652.49486823613597</v>
      </c>
      <c r="Z12">
        <v>972.16658008394995</v>
      </c>
      <c r="AA12">
        <v>40.362061698422401</v>
      </c>
      <c r="AB12">
        <v>0</v>
      </c>
      <c r="AC12">
        <v>3.6842128512976799</v>
      </c>
      <c r="AD12">
        <v>0</v>
      </c>
      <c r="AE12">
        <v>0</v>
      </c>
      <c r="AF12">
        <v>0</v>
      </c>
      <c r="AG12">
        <v>6645.3679899289</v>
      </c>
      <c r="AH12">
        <v>1016.21285463367</v>
      </c>
      <c r="AI12">
        <v>3140.7802382261002</v>
      </c>
      <c r="AJ12">
        <v>4520.8006063364701</v>
      </c>
    </row>
    <row r="13" spans="1:36">
      <c r="A13" t="s">
        <v>34</v>
      </c>
      <c r="B13">
        <v>15.844116277959801</v>
      </c>
      <c r="C13">
        <v>6.4528278068677798</v>
      </c>
      <c r="D13">
        <v>0</v>
      </c>
      <c r="E13">
        <v>32.067529456608597</v>
      </c>
      <c r="F13">
        <v>22.572052319161202</v>
      </c>
      <c r="G13">
        <v>299.18357915286998</v>
      </c>
      <c r="H13">
        <v>0</v>
      </c>
      <c r="I13">
        <v>0</v>
      </c>
      <c r="J13">
        <v>227.346802469241</v>
      </c>
      <c r="K13">
        <v>49.296271113998301</v>
      </c>
      <c r="L13">
        <v>825.68045720014004</v>
      </c>
      <c r="M13">
        <v>36.376688403975798</v>
      </c>
      <c r="N13">
        <v>11.246770643230301</v>
      </c>
      <c r="O13">
        <v>27.796489539617799</v>
      </c>
      <c r="P13">
        <v>212.50754947710101</v>
      </c>
      <c r="Q13">
        <v>54.364576584086599</v>
      </c>
      <c r="R13">
        <v>24.829461735582999</v>
      </c>
      <c r="S13">
        <v>23.433849351546101</v>
      </c>
      <c r="T13">
        <v>25.774531662728702</v>
      </c>
      <c r="U13">
        <v>23.074154553382701</v>
      </c>
      <c r="V13">
        <v>131.722917078053</v>
      </c>
      <c r="W13">
        <v>115.336531871265</v>
      </c>
      <c r="X13">
        <v>181.176561775051</v>
      </c>
      <c r="Y13">
        <v>110.371760895265</v>
      </c>
      <c r="Z13">
        <v>132.855813637902</v>
      </c>
      <c r="AA13">
        <v>0</v>
      </c>
      <c r="AB13">
        <v>2.2099555833890098E-3</v>
      </c>
      <c r="AC13">
        <v>11.8278681514439</v>
      </c>
      <c r="AD13">
        <v>0.250941226825387</v>
      </c>
      <c r="AE13">
        <v>0</v>
      </c>
      <c r="AF13">
        <v>1514.8203242008201</v>
      </c>
      <c r="AG13">
        <v>941.63515516690904</v>
      </c>
      <c r="AH13">
        <v>144.936832971754</v>
      </c>
      <c r="AI13">
        <v>1492.8789165185201</v>
      </c>
      <c r="AJ13">
        <v>732.39329080749906</v>
      </c>
    </row>
    <row r="14" spans="1:36">
      <c r="A14" t="s">
        <v>35</v>
      </c>
      <c r="B14">
        <v>0</v>
      </c>
      <c r="C14">
        <v>0</v>
      </c>
      <c r="D14">
        <v>0</v>
      </c>
      <c r="E14">
        <v>12.459025931932</v>
      </c>
      <c r="F14">
        <v>55.010611235196798</v>
      </c>
      <c r="G14">
        <v>43.622928438314503</v>
      </c>
      <c r="H14">
        <v>28.059206488494599</v>
      </c>
      <c r="I14">
        <v>19.949776077503699</v>
      </c>
      <c r="J14">
        <v>14.724642760341199</v>
      </c>
      <c r="K14">
        <v>10.555509796186801</v>
      </c>
      <c r="L14">
        <v>0.89888234556550595</v>
      </c>
      <c r="M14">
        <v>0</v>
      </c>
      <c r="N14">
        <v>0</v>
      </c>
      <c r="O14">
        <v>0</v>
      </c>
      <c r="P14">
        <v>34.211419861744602</v>
      </c>
      <c r="Q14">
        <v>84.983793141880597</v>
      </c>
      <c r="R14">
        <v>59.471564745210799</v>
      </c>
      <c r="S14">
        <v>28.760175028641999</v>
      </c>
      <c r="T14">
        <v>45.275893797261503</v>
      </c>
      <c r="U14">
        <v>18.1353522688769</v>
      </c>
      <c r="V14">
        <v>0</v>
      </c>
      <c r="W14">
        <v>66.464393774528205</v>
      </c>
      <c r="X14">
        <v>8.92380977605624</v>
      </c>
      <c r="Y14">
        <v>0</v>
      </c>
      <c r="Z14">
        <v>0</v>
      </c>
      <c r="AA14">
        <v>0</v>
      </c>
      <c r="AB14">
        <v>16.835334119969598</v>
      </c>
      <c r="AC14">
        <v>9.5069075275444206</v>
      </c>
      <c r="AD14">
        <v>149.93953817094899</v>
      </c>
      <c r="AE14">
        <v>74.229062521587807</v>
      </c>
      <c r="AF14">
        <v>185.28058307353501</v>
      </c>
      <c r="AG14">
        <v>346.22640239420099</v>
      </c>
      <c r="AH14">
        <v>250.510842340051</v>
      </c>
      <c r="AI14">
        <v>281.61497024557002</v>
      </c>
      <c r="AJ14">
        <v>389.31029195677399</v>
      </c>
    </row>
    <row r="15" spans="1:36">
      <c r="A15" t="s">
        <v>12</v>
      </c>
      <c r="B15">
        <v>90160.306627251004</v>
      </c>
      <c r="C15">
        <v>72484.326503486998</v>
      </c>
      <c r="D15">
        <v>87784.080505877995</v>
      </c>
      <c r="E15">
        <v>84401.880340598102</v>
      </c>
      <c r="F15">
        <v>82567.441391221204</v>
      </c>
      <c r="G15">
        <v>80103.0590527983</v>
      </c>
      <c r="H15">
        <v>91353.154388112205</v>
      </c>
      <c r="I15">
        <v>89576.136302497995</v>
      </c>
      <c r="J15">
        <v>88730.302638590496</v>
      </c>
      <c r="K15">
        <v>89180.956379277704</v>
      </c>
      <c r="L15">
        <v>84112.693994152301</v>
      </c>
      <c r="M15">
        <v>92363.033848439896</v>
      </c>
      <c r="N15">
        <v>90160.306627251004</v>
      </c>
      <c r="O15">
        <v>72484.326503486998</v>
      </c>
      <c r="P15">
        <v>87784.080505877995</v>
      </c>
      <c r="Q15">
        <v>84401.880340598102</v>
      </c>
      <c r="R15">
        <v>82567.441391221204</v>
      </c>
      <c r="S15">
        <v>80103.0590527983</v>
      </c>
      <c r="T15">
        <v>91353.154388112205</v>
      </c>
      <c r="U15">
        <v>89576.136302497995</v>
      </c>
      <c r="V15">
        <v>88730.302638590496</v>
      </c>
      <c r="W15">
        <v>89180.956379277704</v>
      </c>
      <c r="X15">
        <v>84112.693994152301</v>
      </c>
      <c r="Y15">
        <v>92363.033848439896</v>
      </c>
      <c r="Z15">
        <v>90160.306627251004</v>
      </c>
      <c r="AA15">
        <v>72484.326503486998</v>
      </c>
      <c r="AB15">
        <v>87784.080505877995</v>
      </c>
      <c r="AC15">
        <v>84401.880340598102</v>
      </c>
      <c r="AD15">
        <v>82567.441391221204</v>
      </c>
      <c r="AE15">
        <v>80103.0590527983</v>
      </c>
      <c r="AF15">
        <v>1032817.3719723</v>
      </c>
      <c r="AG15">
        <v>1032817.3719723</v>
      </c>
      <c r="AH15">
        <v>497501.09442123398</v>
      </c>
      <c r="AI15">
        <v>1032817.3719723</v>
      </c>
      <c r="AJ15">
        <v>1032817.3719723</v>
      </c>
    </row>
    <row r="16" spans="1:36">
      <c r="A16" t="s">
        <v>13</v>
      </c>
      <c r="B16">
        <v>157563.762437461</v>
      </c>
      <c r="C16">
        <v>139702.45104333499</v>
      </c>
      <c r="D16">
        <v>157597.95852145299</v>
      </c>
      <c r="E16">
        <v>151101.32333584299</v>
      </c>
      <c r="F16">
        <v>149412.76843671699</v>
      </c>
      <c r="G16">
        <v>147938.618055728</v>
      </c>
      <c r="H16">
        <v>161105.61466524299</v>
      </c>
      <c r="I16">
        <v>159758.434872282</v>
      </c>
      <c r="J16">
        <v>158857.892828677</v>
      </c>
      <c r="K16">
        <v>159880.69225774301</v>
      </c>
      <c r="L16">
        <v>155382.934392216</v>
      </c>
      <c r="M16">
        <v>162878.018670399</v>
      </c>
      <c r="N16">
        <v>162239.47153227401</v>
      </c>
      <c r="O16">
        <v>142520.25673758599</v>
      </c>
      <c r="P16">
        <v>162387.65530661799</v>
      </c>
      <c r="Q16">
        <v>160393.276646254</v>
      </c>
      <c r="R16">
        <v>160095.338850145</v>
      </c>
      <c r="S16">
        <v>155511.794091863</v>
      </c>
      <c r="T16">
        <v>170786.39946217599</v>
      </c>
      <c r="U16">
        <v>169604.10649349901</v>
      </c>
      <c r="V16">
        <v>168246.76409162901</v>
      </c>
      <c r="W16">
        <v>168632.536793304</v>
      </c>
      <c r="X16">
        <v>164257.749517572</v>
      </c>
      <c r="Y16">
        <v>173060.69103352801</v>
      </c>
      <c r="Z16">
        <v>171905.75156820801</v>
      </c>
      <c r="AA16">
        <v>147606.616047485</v>
      </c>
      <c r="AB16">
        <v>165442.08062158499</v>
      </c>
      <c r="AC16">
        <v>161598.978361488</v>
      </c>
      <c r="AD16">
        <v>159755.54117025001</v>
      </c>
      <c r="AE16">
        <v>154565.894506101</v>
      </c>
      <c r="AF16">
        <v>1861180.4695170999</v>
      </c>
      <c r="AG16">
        <v>1957736.0405564499</v>
      </c>
      <c r="AH16">
        <v>960874.86227511603</v>
      </c>
      <c r="AI16">
        <v>1901011.3808513</v>
      </c>
      <c r="AJ16">
        <v>1975463.1096668199</v>
      </c>
    </row>
    <row r="17" spans="1:36">
      <c r="A17" t="s">
        <v>14</v>
      </c>
      <c r="B17">
        <v>155637.97934618499</v>
      </c>
      <c r="C17">
        <v>141180.09882988199</v>
      </c>
      <c r="D17">
        <v>161554.32309790599</v>
      </c>
      <c r="E17">
        <v>152313.52941344</v>
      </c>
      <c r="F17">
        <v>152294.759332833</v>
      </c>
      <c r="G17">
        <v>149749.43626942599</v>
      </c>
      <c r="H17">
        <v>158931.67577704199</v>
      </c>
      <c r="I17">
        <v>158104.02128348401</v>
      </c>
      <c r="J17">
        <v>158134.40314488599</v>
      </c>
      <c r="K17">
        <v>158625.59993304301</v>
      </c>
      <c r="L17">
        <v>156397.45913991699</v>
      </c>
      <c r="M17">
        <v>162356.56992479801</v>
      </c>
      <c r="N17">
        <v>156219.75743739001</v>
      </c>
      <c r="O17">
        <v>141085.12993898999</v>
      </c>
      <c r="P17">
        <v>159289.58358037699</v>
      </c>
      <c r="Q17">
        <v>160110.205597644</v>
      </c>
      <c r="R17">
        <v>158049.85727337399</v>
      </c>
      <c r="S17">
        <v>154481.50992116399</v>
      </c>
      <c r="T17">
        <v>172960.33835037699</v>
      </c>
      <c r="U17">
        <v>171258.52008229701</v>
      </c>
      <c r="V17">
        <v>168970.25377541999</v>
      </c>
      <c r="W17">
        <v>169887.629118004</v>
      </c>
      <c r="X17">
        <v>163243.22476987101</v>
      </c>
      <c r="Y17">
        <v>173582.13977912901</v>
      </c>
      <c r="Z17">
        <v>179851.24875436799</v>
      </c>
      <c r="AA17">
        <v>147564.09505953401</v>
      </c>
      <c r="AB17">
        <v>164583.787771373</v>
      </c>
      <c r="AC17">
        <v>160669.843332502</v>
      </c>
      <c r="AD17">
        <v>158919.03185090399</v>
      </c>
      <c r="AE17">
        <v>153785.36046310101</v>
      </c>
      <c r="AF17">
        <v>1865279.8554928401</v>
      </c>
      <c r="AG17">
        <v>1949138.1496240399</v>
      </c>
      <c r="AH17">
        <v>965373.36723178101</v>
      </c>
      <c r="AI17">
        <v>1881785.77295211</v>
      </c>
      <c r="AJ17">
        <v>1985275.47310688</v>
      </c>
    </row>
    <row r="18" spans="1:36">
      <c r="A18" t="s">
        <v>36</v>
      </c>
      <c r="B18">
        <v>13918.3638091965</v>
      </c>
      <c r="C18">
        <v>12677.2164791174</v>
      </c>
      <c r="D18">
        <v>14610.414026775399</v>
      </c>
      <c r="E18">
        <v>14157.6322692547</v>
      </c>
      <c r="F18">
        <v>14572.332469192501</v>
      </c>
      <c r="G18">
        <v>14499.412820174201</v>
      </c>
      <c r="H18">
        <v>15496.0205214119</v>
      </c>
      <c r="I18">
        <v>15515.479589352601</v>
      </c>
      <c r="J18">
        <v>15510.3869305587</v>
      </c>
      <c r="K18">
        <v>15568.843303690601</v>
      </c>
      <c r="L18">
        <v>15388.5331723375</v>
      </c>
      <c r="M18">
        <v>16084.587015613601</v>
      </c>
      <c r="N18">
        <v>15606.586123830801</v>
      </c>
      <c r="O18">
        <v>14102.4188883848</v>
      </c>
      <c r="P18">
        <v>15859.349058547999</v>
      </c>
      <c r="Q18">
        <v>15976.4986078358</v>
      </c>
      <c r="R18">
        <v>15811.114716300001</v>
      </c>
      <c r="S18">
        <v>15523.494562272101</v>
      </c>
      <c r="T18">
        <v>17451.4629450293</v>
      </c>
      <c r="U18">
        <v>17236.679888740498</v>
      </c>
      <c r="V18">
        <v>16888.4562181377</v>
      </c>
      <c r="W18">
        <v>16936.225419444101</v>
      </c>
      <c r="X18">
        <v>16386.415026956602</v>
      </c>
      <c r="Y18">
        <v>17522.681936035198</v>
      </c>
      <c r="Z18">
        <v>18273.4175106888</v>
      </c>
      <c r="AA18">
        <v>15059.053590473201</v>
      </c>
      <c r="AB18">
        <v>16758.187059297601</v>
      </c>
      <c r="AC18">
        <v>16298.426659725201</v>
      </c>
      <c r="AD18">
        <v>16095.3657408047</v>
      </c>
      <c r="AE18">
        <v>15570.718579325699</v>
      </c>
      <c r="AF18">
        <v>177999.22240667601</v>
      </c>
      <c r="AG18">
        <v>195301.383391515</v>
      </c>
      <c r="AH18">
        <v>98055.169140315105</v>
      </c>
      <c r="AI18">
        <v>186443.31249013601</v>
      </c>
      <c r="AJ18">
        <v>200477.09057465801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ColWidth="10.77734375" defaultRowHeight="13.8"/>
  <cols>
    <col min="2" max="2" width="16.6640625" bestFit="1" customWidth="1"/>
    <col min="3" max="6" width="14.88671875" bestFit="1" customWidth="1"/>
    <col min="7" max="7" width="3.109375" style="7" bestFit="1" customWidth="1"/>
    <col min="8" max="8" width="15.5546875" customWidth="1"/>
    <col min="9" max="12" width="12.109375" bestFit="1" customWidth="1"/>
    <col min="13" max="13" width="3.109375" style="7" bestFit="1" customWidth="1"/>
    <col min="19" max="19" width="10.77734375" style="21"/>
  </cols>
  <sheetData>
    <row r="1" spans="1:19">
      <c r="A1">
        <v>846860.03095999989</v>
      </c>
      <c r="B1" t="s">
        <v>15</v>
      </c>
      <c r="H1" t="s">
        <v>16</v>
      </c>
      <c r="M1" s="7" t="s">
        <v>47</v>
      </c>
      <c r="N1" t="s">
        <v>20</v>
      </c>
    </row>
    <row r="2" spans="1:19">
      <c r="B2">
        <v>2016</v>
      </c>
      <c r="C2">
        <v>2017</v>
      </c>
      <c r="D2">
        <v>2018</v>
      </c>
      <c r="E2" t="s">
        <v>17</v>
      </c>
      <c r="F2" t="s">
        <v>18</v>
      </c>
      <c r="G2" s="7" t="s">
        <v>46</v>
      </c>
      <c r="H2">
        <v>2016</v>
      </c>
      <c r="I2">
        <v>2017</v>
      </c>
      <c r="J2">
        <v>2018</v>
      </c>
      <c r="K2" t="s">
        <v>17</v>
      </c>
      <c r="L2" t="s">
        <v>18</v>
      </c>
      <c r="N2">
        <v>2017</v>
      </c>
      <c r="O2" t="s">
        <v>19</v>
      </c>
    </row>
    <row r="3" spans="1:19">
      <c r="A3" t="s">
        <v>0</v>
      </c>
      <c r="B3">
        <v>1022.85317250128</v>
      </c>
      <c r="C3">
        <v>665.26711452219899</v>
      </c>
      <c r="D3">
        <v>320.94587680051302</v>
      </c>
      <c r="E3">
        <v>921.19405933749397</v>
      </c>
      <c r="F3">
        <v>675.68798545643801</v>
      </c>
      <c r="H3" s="6">
        <f t="shared" ref="H3:H17" si="0">B3/B$16</f>
        <v>8.1543541589372423E-2</v>
      </c>
      <c r="I3" s="6">
        <f t="shared" ref="I3:I17" si="1">C3/C$16</f>
        <v>5.0139445757499401E-2</v>
      </c>
      <c r="J3" s="6">
        <f t="shared" ref="J3:J17" si="2">D3/D$16</f>
        <v>5.1619294164965107E-2</v>
      </c>
      <c r="K3" s="6">
        <f t="shared" ref="K3:K17" si="3">E3/E$16</f>
        <v>7.2387754010059202E-2</v>
      </c>
      <c r="L3" s="6">
        <f t="shared" ref="L3:L17" si="4">F3/F$16</f>
        <v>4.9824220382983259E-2</v>
      </c>
      <c r="N3" s="6">
        <f>(C3-B3)/$B$16</f>
        <v>-2.850735019894602E-2</v>
      </c>
      <c r="O3" s="6">
        <f>(F3-E3)/$E$16</f>
        <v>-1.9291953854824396E-2</v>
      </c>
      <c r="P3" s="6"/>
    </row>
    <row r="4" spans="1:19">
      <c r="A4" t="s">
        <v>1</v>
      </c>
      <c r="B4">
        <v>60.825039032317797</v>
      </c>
      <c r="C4">
        <v>201.180077834614</v>
      </c>
      <c r="D4">
        <v>68.4929048227648</v>
      </c>
      <c r="E4">
        <v>92.659025827140297</v>
      </c>
      <c r="F4">
        <v>220.04231499146999</v>
      </c>
      <c r="H4" s="6">
        <f t="shared" si="0"/>
        <v>4.8490724117109781E-3</v>
      </c>
      <c r="I4" s="6">
        <f t="shared" si="1"/>
        <v>1.5162417290568697E-2</v>
      </c>
      <c r="J4" s="6">
        <f t="shared" si="2"/>
        <v>1.1016048679313028E-2</v>
      </c>
      <c r="K4" s="6">
        <f t="shared" si="3"/>
        <v>7.2811789225069243E-3</v>
      </c>
      <c r="L4" s="6">
        <f t="shared" si="4"/>
        <v>1.6225590852131027E-2</v>
      </c>
      <c r="N4" s="6">
        <f t="shared" ref="N4:N17" si="5">(C4-B4)/$B$16</f>
        <v>1.1189335137774819E-2</v>
      </c>
      <c r="O4" s="6">
        <f t="shared" ref="O4:O17" si="6">(F4-E4)/$E$16</f>
        <v>1.0009823779857315E-2</v>
      </c>
      <c r="P4" s="6"/>
    </row>
    <row r="5" spans="1:19">
      <c r="A5" t="s">
        <v>2</v>
      </c>
      <c r="B5">
        <v>0</v>
      </c>
      <c r="C5">
        <v>84.009562210454504</v>
      </c>
      <c r="D5">
        <v>0.58526208905858601</v>
      </c>
      <c r="E5">
        <v>31.1122448355976</v>
      </c>
      <c r="F5">
        <v>53.482579463915499</v>
      </c>
      <c r="H5" s="6">
        <f t="shared" si="0"/>
        <v>0</v>
      </c>
      <c r="I5" s="6">
        <f t="shared" si="1"/>
        <v>6.3315813988304393E-3</v>
      </c>
      <c r="J5" s="6">
        <f t="shared" si="2"/>
        <v>9.4130562573000359E-5</v>
      </c>
      <c r="K5" s="6">
        <f t="shared" si="3"/>
        <v>2.4448111698415383E-3</v>
      </c>
      <c r="L5" s="6">
        <f t="shared" si="4"/>
        <v>3.9437253336101191E-3</v>
      </c>
      <c r="N5" s="6">
        <f t="shared" si="5"/>
        <v>6.697380830585041E-3</v>
      </c>
      <c r="O5" s="6">
        <f t="shared" si="6"/>
        <v>1.7578687832203173E-3</v>
      </c>
      <c r="P5" s="6"/>
    </row>
    <row r="6" spans="1:19">
      <c r="A6" t="s">
        <v>3</v>
      </c>
      <c r="B6">
        <v>223.438861867507</v>
      </c>
      <c r="C6">
        <v>595.08361223282304</v>
      </c>
      <c r="D6">
        <v>393.50670589397703</v>
      </c>
      <c r="E6">
        <v>279.86218717586701</v>
      </c>
      <c r="F6">
        <v>830.95675944001096</v>
      </c>
      <c r="H6" s="6">
        <f t="shared" si="0"/>
        <v>1.7812914517163797E-2</v>
      </c>
      <c r="I6" s="6">
        <f t="shared" si="1"/>
        <v>4.4849898402318837E-2</v>
      </c>
      <c r="J6" s="6">
        <f t="shared" si="2"/>
        <v>6.3289606988947422E-2</v>
      </c>
      <c r="K6" s="6">
        <f t="shared" si="3"/>
        <v>2.1991669352029279E-2</v>
      </c>
      <c r="L6" s="6">
        <f t="shared" si="4"/>
        <v>6.1273507302488373E-2</v>
      </c>
      <c r="N6" s="6">
        <f t="shared" si="5"/>
        <v>2.9628132338659935E-2</v>
      </c>
      <c r="O6" s="6">
        <f t="shared" si="6"/>
        <v>4.3305205813013607E-2</v>
      </c>
      <c r="P6" s="6"/>
    </row>
    <row r="7" spans="1:19">
      <c r="A7" t="s">
        <v>4</v>
      </c>
      <c r="B7">
        <v>160.131153120047</v>
      </c>
      <c r="C7">
        <v>194.76022631270601</v>
      </c>
      <c r="D7">
        <v>81.798295455269098</v>
      </c>
      <c r="E7">
        <v>166.55763129908601</v>
      </c>
      <c r="F7">
        <v>192.98637179335699</v>
      </c>
      <c r="H7" s="6">
        <f t="shared" si="0"/>
        <v>1.2765919581857068E-2</v>
      </c>
      <c r="I7" s="6">
        <f t="shared" si="1"/>
        <v>1.4678569840232769E-2</v>
      </c>
      <c r="J7" s="6">
        <f t="shared" si="2"/>
        <v>1.3156019692138679E-2</v>
      </c>
      <c r="K7" s="6">
        <f t="shared" si="3"/>
        <v>1.3088157398287347E-2</v>
      </c>
      <c r="L7" s="6">
        <f t="shared" si="4"/>
        <v>1.4230526109842268E-2</v>
      </c>
      <c r="N7" s="6">
        <f t="shared" si="5"/>
        <v>2.7606868180129517E-3</v>
      </c>
      <c r="O7" s="6">
        <f t="shared" si="6"/>
        <v>2.0767797472237906E-3</v>
      </c>
      <c r="P7" s="6"/>
    </row>
    <row r="8" spans="1:19">
      <c r="A8" t="s">
        <v>5</v>
      </c>
      <c r="B8">
        <v>2.4826526539807898</v>
      </c>
      <c r="C8">
        <v>8.3721423355964397</v>
      </c>
      <c r="D8">
        <v>3.7542880502018199</v>
      </c>
      <c r="E8">
        <v>2.4409672303171299</v>
      </c>
      <c r="F8">
        <v>10.1813441947023</v>
      </c>
      <c r="H8" s="6">
        <f t="shared" si="0"/>
        <v>1.9792116345182967E-4</v>
      </c>
      <c r="I8" s="6">
        <f t="shared" si="1"/>
        <v>6.3098651255471725E-4</v>
      </c>
      <c r="J8" s="6">
        <f t="shared" si="2"/>
        <v>6.0382049825751568E-4</v>
      </c>
      <c r="K8" s="6">
        <f t="shared" si="3"/>
        <v>1.9181206568124047E-4</v>
      </c>
      <c r="L8" s="6">
        <f t="shared" si="4"/>
        <v>7.5075707703930908E-4</v>
      </c>
      <c r="N8" s="6">
        <f t="shared" si="5"/>
        <v>4.695198291447882E-4</v>
      </c>
      <c r="O8" s="6">
        <f t="shared" si="6"/>
        <v>6.0824155123840706E-4</v>
      </c>
      <c r="P8" s="6"/>
    </row>
    <row r="9" spans="1:19">
      <c r="A9" t="s">
        <v>6</v>
      </c>
      <c r="B9">
        <v>17.300722297064901</v>
      </c>
      <c r="C9">
        <v>10.549810497619299</v>
      </c>
      <c r="D9">
        <v>1.66221103542829</v>
      </c>
      <c r="E9">
        <v>22.038536333787398</v>
      </c>
      <c r="F9">
        <v>5.7274217090911499</v>
      </c>
      <c r="H9" s="6">
        <f t="shared" si="0"/>
        <v>1.379242110289421E-3</v>
      </c>
      <c r="I9" s="6">
        <f t="shared" si="1"/>
        <v>7.9511167717524376E-4</v>
      </c>
      <c r="J9" s="6">
        <f t="shared" si="2"/>
        <v>2.673415257967476E-4</v>
      </c>
      <c r="K9" s="6">
        <f t="shared" si="3"/>
        <v>1.7317959562388836E-3</v>
      </c>
      <c r="L9" s="6">
        <f t="shared" si="4"/>
        <v>4.2233150152473398E-4</v>
      </c>
      <c r="N9" s="6">
        <f t="shared" si="5"/>
        <v>-5.3819382085710697E-4</v>
      </c>
      <c r="O9" s="6">
        <f t="shared" si="6"/>
        <v>-1.2817331387607375E-3</v>
      </c>
      <c r="P9" s="6"/>
    </row>
    <row r="10" spans="1:19">
      <c r="A10" t="s">
        <v>7</v>
      </c>
      <c r="B10">
        <v>0</v>
      </c>
      <c r="C10">
        <v>56.587053493056601</v>
      </c>
      <c r="D10">
        <v>31.6972790875238</v>
      </c>
      <c r="E10">
        <v>22.8276018022637</v>
      </c>
      <c r="F10">
        <v>65.456730778316697</v>
      </c>
      <c r="H10" s="6">
        <f t="shared" si="0"/>
        <v>0</v>
      </c>
      <c r="I10" s="6">
        <f t="shared" si="1"/>
        <v>4.2648185026093813E-3</v>
      </c>
      <c r="J10" s="6">
        <f t="shared" si="2"/>
        <v>5.0980283334964857E-3</v>
      </c>
      <c r="K10" s="6">
        <f t="shared" si="3"/>
        <v>1.7938009989884791E-3</v>
      </c>
      <c r="L10" s="6">
        <f t="shared" si="4"/>
        <v>4.8266813234001393E-3</v>
      </c>
      <c r="N10" s="6">
        <f t="shared" si="5"/>
        <v>4.5112132161132133E-3</v>
      </c>
      <c r="O10" s="6">
        <f t="shared" si="6"/>
        <v>3.3498119866305714E-3</v>
      </c>
      <c r="P10" s="6"/>
    </row>
    <row r="11" spans="1:19">
      <c r="A11" t="s">
        <v>8</v>
      </c>
      <c r="B11">
        <v>0</v>
      </c>
      <c r="C11">
        <v>114.426670344762</v>
      </c>
      <c r="D11">
        <v>20.073725543396801</v>
      </c>
      <c r="E11">
        <v>27.750278104565002</v>
      </c>
      <c r="F11">
        <v>106.750117783593</v>
      </c>
      <c r="H11" s="6">
        <f t="shared" si="0"/>
        <v>0</v>
      </c>
      <c r="I11" s="6">
        <f t="shared" si="1"/>
        <v>8.6240394357731537E-3</v>
      </c>
      <c r="J11" s="6">
        <f t="shared" si="2"/>
        <v>3.2285554004964777E-3</v>
      </c>
      <c r="K11" s="6">
        <f t="shared" si="3"/>
        <v>2.1806266386353618E-3</v>
      </c>
      <c r="L11" s="6">
        <f t="shared" si="4"/>
        <v>7.8715938552115349E-3</v>
      </c>
      <c r="N11" s="6">
        <f t="shared" si="5"/>
        <v>9.1222828486459354E-3</v>
      </c>
      <c r="O11" s="6">
        <f t="shared" si="6"/>
        <v>6.2078352585472835E-3</v>
      </c>
      <c r="P11" s="6"/>
    </row>
    <row r="12" spans="1:19">
      <c r="A12" t="s">
        <v>9</v>
      </c>
      <c r="B12">
        <v>3.7239812771101199</v>
      </c>
      <c r="C12">
        <v>5.5202748534986199</v>
      </c>
      <c r="D12">
        <v>2.5630211214402498</v>
      </c>
      <c r="E12">
        <v>5.2187560921000102</v>
      </c>
      <c r="F12">
        <v>5.5272449205461101</v>
      </c>
      <c r="H12" s="6">
        <f t="shared" si="0"/>
        <v>2.9688192822972673E-4</v>
      </c>
      <c r="I12" s="6">
        <f t="shared" si="1"/>
        <v>4.1604870516149064E-4</v>
      </c>
      <c r="J12" s="6">
        <f t="shared" si="2"/>
        <v>4.1222321513379709E-4</v>
      </c>
      <c r="K12" s="6">
        <f t="shared" si="3"/>
        <v>4.1009169393159314E-4</v>
      </c>
      <c r="L12" s="6">
        <f t="shared" si="4"/>
        <v>4.0757076484937557E-4</v>
      </c>
      <c r="N12" s="6">
        <f t="shared" si="5"/>
        <v>1.4320348598495928E-4</v>
      </c>
      <c r="O12" s="6">
        <f t="shared" si="6"/>
        <v>2.4241160917242066E-5</v>
      </c>
      <c r="P12" s="6"/>
    </row>
    <row r="13" spans="1:19" s="17" customFormat="1">
      <c r="A13" s="17" t="s">
        <v>60</v>
      </c>
      <c r="B13" s="17">
        <v>-168.46903183318199</v>
      </c>
      <c r="C13" s="17">
        <v>-169.743282516112</v>
      </c>
      <c r="D13" s="17">
        <v>-97.191233145827994</v>
      </c>
      <c r="E13" s="17">
        <v>-207.35930691386099</v>
      </c>
      <c r="F13" s="17">
        <v>-172.37645165208201</v>
      </c>
      <c r="H13" s="18">
        <f t="shared" si="0"/>
        <v>-1.3430629021970591E-2</v>
      </c>
      <c r="I13" s="18">
        <f t="shared" si="1"/>
        <v>-1.2793108092422475E-2</v>
      </c>
      <c r="J13" s="18">
        <f t="shared" si="2"/>
        <v>-1.5631741102343343E-2</v>
      </c>
      <c r="K13" s="18">
        <f t="shared" si="3"/>
        <v>-1.6294367455400281E-2</v>
      </c>
      <c r="L13" s="18">
        <f t="shared" si="4"/>
        <v>-1.2710781456545079E-2</v>
      </c>
      <c r="N13" s="18">
        <f t="shared" si="5"/>
        <v>-1.0158536567344911E-4</v>
      </c>
      <c r="O13" s="18">
        <f t="shared" si="6"/>
        <v>2.7489651019681652E-3</v>
      </c>
      <c r="P13" s="18"/>
      <c r="S13" s="22"/>
    </row>
    <row r="14" spans="1:19">
      <c r="A14" t="s">
        <v>11</v>
      </c>
      <c r="B14">
        <v>4880.6723247951304</v>
      </c>
      <c r="C14">
        <v>5161.6394351560903</v>
      </c>
      <c r="D14">
        <v>2599.42424179815</v>
      </c>
      <c r="E14">
        <v>5020.8400384325996</v>
      </c>
      <c r="F14">
        <v>5226.3284472007899</v>
      </c>
      <c r="H14" s="6">
        <f t="shared" si="0"/>
        <v>0.38909524592644568</v>
      </c>
      <c r="I14" s="6">
        <f t="shared" si="1"/>
        <v>0.38901928989027579</v>
      </c>
      <c r="J14" s="6">
        <f t="shared" si="2"/>
        <v>0.41807810692119041</v>
      </c>
      <c r="K14" s="6">
        <f t="shared" si="3"/>
        <v>0.39453938064613653</v>
      </c>
      <c r="L14" s="6">
        <f t="shared" si="4"/>
        <v>0.38538163464795666</v>
      </c>
      <c r="N14" s="6">
        <f t="shared" si="5"/>
        <v>2.239916135073243E-2</v>
      </c>
      <c r="O14" s="6">
        <f t="shared" si="6"/>
        <v>1.6147351619405764E-2</v>
      </c>
      <c r="P14" s="6"/>
    </row>
    <row r="15" spans="1:19">
      <c r="A15" t="s">
        <v>12</v>
      </c>
      <c r="B15">
        <v>6340.6853242432599</v>
      </c>
      <c r="C15">
        <v>6340.6853242432599</v>
      </c>
      <c r="D15">
        <v>2790.2438989705101</v>
      </c>
      <c r="E15">
        <v>6340.6853242432599</v>
      </c>
      <c r="F15">
        <v>6340.6853242432599</v>
      </c>
      <c r="H15" s="6">
        <f t="shared" si="0"/>
        <v>0.50548988979345089</v>
      </c>
      <c r="I15" s="6">
        <f t="shared" si="1"/>
        <v>0.47788090067942013</v>
      </c>
      <c r="J15" s="6">
        <f t="shared" si="2"/>
        <v>0.44876856512003555</v>
      </c>
      <c r="K15" s="6">
        <f t="shared" si="3"/>
        <v>0.49825328860306523</v>
      </c>
      <c r="L15" s="6">
        <f t="shared" si="4"/>
        <v>0.46755264230550886</v>
      </c>
      <c r="N15" s="6">
        <f t="shared" si="5"/>
        <v>0</v>
      </c>
      <c r="O15" s="6">
        <f t="shared" si="6"/>
        <v>0</v>
      </c>
      <c r="P15" s="6"/>
    </row>
    <row r="16" spans="1:19">
      <c r="A16" t="s">
        <v>13</v>
      </c>
      <c r="B16">
        <v>12543.6441999545</v>
      </c>
      <c r="C16">
        <v>13268.3380215206</v>
      </c>
      <c r="D16">
        <v>6217.5564775224002</v>
      </c>
      <c r="E16">
        <v>12725.8273438002</v>
      </c>
      <c r="F16">
        <v>13561.4361903234</v>
      </c>
      <c r="H16" s="6">
        <f t="shared" si="0"/>
        <v>1</v>
      </c>
      <c r="I16" s="6">
        <f t="shared" si="1"/>
        <v>1</v>
      </c>
      <c r="J16" s="6">
        <f t="shared" si="2"/>
        <v>1</v>
      </c>
      <c r="K16" s="6">
        <f t="shared" si="3"/>
        <v>1</v>
      </c>
      <c r="L16" s="6">
        <f t="shared" si="4"/>
        <v>1</v>
      </c>
      <c r="N16" s="6">
        <f t="shared" si="5"/>
        <v>5.777378647018129E-2</v>
      </c>
      <c r="O16" s="6">
        <f t="shared" si="6"/>
        <v>6.5662437808438015E-2</v>
      </c>
      <c r="P16" s="6"/>
    </row>
    <row r="17" spans="1:19">
      <c r="A17" t="s">
        <v>14</v>
      </c>
      <c r="B17">
        <v>12413.267330512999</v>
      </c>
      <c r="C17">
        <v>13451.1031780177</v>
      </c>
      <c r="D17">
        <v>6165.1681904667603</v>
      </c>
      <c r="E17">
        <v>12873.6419114655</v>
      </c>
      <c r="F17">
        <v>13526.5231976837</v>
      </c>
      <c r="H17" s="6">
        <f t="shared" si="0"/>
        <v>0.98960614097759769</v>
      </c>
      <c r="I17" s="6">
        <f t="shared" si="1"/>
        <v>1.0137745327410761</v>
      </c>
      <c r="J17" s="6">
        <f t="shared" si="2"/>
        <v>0.99157413571633279</v>
      </c>
      <c r="K17" s="6">
        <f t="shared" si="3"/>
        <v>1.0116153208488494</v>
      </c>
      <c r="L17" s="6">
        <f t="shared" si="4"/>
        <v>0.99742556819574824</v>
      </c>
      <c r="N17" s="6">
        <f t="shared" si="5"/>
        <v>8.2737985146969117E-2</v>
      </c>
      <c r="O17" s="6">
        <f t="shared" si="6"/>
        <v>5.1303641687098063E-2</v>
      </c>
      <c r="P17" s="6"/>
    </row>
    <row r="18" spans="1:19">
      <c r="A18" t="s">
        <v>39</v>
      </c>
      <c r="B18">
        <v>105418.225569088</v>
      </c>
      <c r="C18">
        <v>114431.506871933</v>
      </c>
      <c r="D18">
        <v>51555.4838495445</v>
      </c>
      <c r="E18">
        <v>109354.684300533</v>
      </c>
      <c r="F18">
        <v>114159.547468494</v>
      </c>
      <c r="H18" s="2"/>
      <c r="I18" s="2"/>
      <c r="J18" s="2"/>
      <c r="K18" s="2"/>
      <c r="L18" s="2"/>
      <c r="N18" s="2"/>
      <c r="O18" s="2"/>
      <c r="P18" s="2"/>
    </row>
    <row r="19" spans="1:19" s="7" customFormat="1">
      <c r="S19" s="23"/>
    </row>
    <row r="20" spans="1:19">
      <c r="A20" s="5">
        <f>$A$1/SUM(B35:D35)</f>
        <v>3.1197487686584031</v>
      </c>
      <c r="B20" s="4" t="s">
        <v>38</v>
      </c>
      <c r="C20" s="4"/>
      <c r="D20" s="4"/>
      <c r="E20" s="4"/>
      <c r="F20" s="4"/>
      <c r="G20" s="8" t="s">
        <v>50</v>
      </c>
      <c r="H20" t="s">
        <v>40</v>
      </c>
      <c r="I20">
        <v>71.44</v>
      </c>
      <c r="M20" s="8" t="s">
        <v>51</v>
      </c>
      <c r="N20" t="s">
        <v>57</v>
      </c>
    </row>
    <row r="21" spans="1:19">
      <c r="A21" t="s">
        <v>0</v>
      </c>
      <c r="B21" s="4">
        <f>B$18*H3</f>
        <v>8596.1754609707714</v>
      </c>
      <c r="C21" s="4">
        <f>C$18*I3</f>
        <v>5737.5323317542043</v>
      </c>
      <c r="D21" s="4">
        <f>D$18*J3</f>
        <v>2661.2576866467452</v>
      </c>
      <c r="E21" s="4">
        <f>E$18*K3</f>
        <v>7915.9399869946656</v>
      </c>
      <c r="F21" s="4">
        <f>F$18*L3</f>
        <v>5687.9104518918839</v>
      </c>
      <c r="G21" s="8"/>
      <c r="H21" s="4">
        <f t="shared" ref="H21:H35" si="7">B21*$A$20</f>
        <v>26817.907809535143</v>
      </c>
      <c r="I21" s="4">
        <f t="shared" ref="I21:I35" si="8">C21*$A$20</f>
        <v>17899.659427127954</v>
      </c>
      <c r="J21" s="4">
        <f t="shared" ref="J21:J35" si="9">D21*$A$20</f>
        <v>8302.4553909988936</v>
      </c>
      <c r="K21" s="4">
        <f t="shared" ref="K21:K35" si="10">E21*$A$20</f>
        <v>24695.744027200424</v>
      </c>
      <c r="L21" s="4">
        <f t="shared" ref="L21:L35" si="11">F21*$A$20</f>
        <v>17744.851628528966</v>
      </c>
      <c r="M21" s="8"/>
      <c r="N21" s="5">
        <f>H21/$I$20</f>
        <v>375.39064682999924</v>
      </c>
      <c r="O21" s="5">
        <f t="shared" ref="O21:R35" si="12">I21/$I$20</f>
        <v>250.55514315688626</v>
      </c>
      <c r="P21" s="5">
        <f t="shared" si="12"/>
        <v>116.21578094903266</v>
      </c>
      <c r="Q21" s="5">
        <f t="shared" si="12"/>
        <v>345.68510676372375</v>
      </c>
      <c r="R21" s="5">
        <f t="shared" si="12"/>
        <v>248.38818069049506</v>
      </c>
    </row>
    <row r="22" spans="1:19">
      <c r="A22" t="s">
        <v>1</v>
      </c>
      <c r="B22" s="4">
        <f t="shared" ref="B22:B35" si="13">B$18*H4</f>
        <v>511.18060929858945</v>
      </c>
      <c r="C22" s="4">
        <f t="shared" ref="C22:C35" si="14">C$18*I4</f>
        <v>1735.0582583808275</v>
      </c>
      <c r="D22" s="4">
        <f t="shared" ref="D22:D35" si="15">D$18*J4</f>
        <v>567.93771977211884</v>
      </c>
      <c r="E22" s="4">
        <f t="shared" ref="E22:E35" si="16">E$18*K4</f>
        <v>796.23102240643971</v>
      </c>
      <c r="F22" s="4">
        <f t="shared" ref="F22:F35" si="17">F$18*L4</f>
        <v>1852.306109088214</v>
      </c>
      <c r="G22" s="8"/>
      <c r="H22" s="4">
        <f t="shared" si="7"/>
        <v>1594.7550764213267</v>
      </c>
      <c r="I22" s="4">
        <f t="shared" si="8"/>
        <v>5412.9458651341802</v>
      </c>
      <c r="J22" s="4">
        <f t="shared" si="9"/>
        <v>1771.8230019337288</v>
      </c>
      <c r="K22" s="4">
        <f t="shared" si="10"/>
        <v>2484.0407517201115</v>
      </c>
      <c r="L22" s="4">
        <f t="shared" si="11"/>
        <v>5778.7297030063937</v>
      </c>
      <c r="M22" s="8"/>
      <c r="N22" s="5">
        <f t="shared" ref="N22:N35" si="18">H22/$I$20</f>
        <v>22.322999389996177</v>
      </c>
      <c r="O22" s="5">
        <f t="shared" si="12"/>
        <v>75.769119052830078</v>
      </c>
      <c r="P22" s="5">
        <f t="shared" si="12"/>
        <v>24.80155377846765</v>
      </c>
      <c r="Q22" s="5">
        <f t="shared" si="12"/>
        <v>34.77100716293549</v>
      </c>
      <c r="R22" s="5">
        <f t="shared" si="12"/>
        <v>80.889273558320184</v>
      </c>
    </row>
    <row r="23" spans="1:19">
      <c r="A23" t="s">
        <v>2</v>
      </c>
      <c r="B23" s="4">
        <f t="shared" si="13"/>
        <v>0</v>
      </c>
      <c r="C23" s="4">
        <f t="shared" si="14"/>
        <v>724.53240035046861</v>
      </c>
      <c r="D23" s="4">
        <f t="shared" si="15"/>
        <v>4.8529466984808582</v>
      </c>
      <c r="E23" s="4">
        <f t="shared" si="16"/>
        <v>267.35155365243821</v>
      </c>
      <c r="F23" s="4">
        <f t="shared" si="17"/>
        <v>450.21389942496671</v>
      </c>
      <c r="G23" s="8"/>
      <c r="H23" s="4">
        <f t="shared" si="7"/>
        <v>0</v>
      </c>
      <c r="I23" s="4">
        <f t="shared" si="8"/>
        <v>2260.3590638464916</v>
      </c>
      <c r="J23" s="4">
        <f t="shared" si="9"/>
        <v>15.13997448695052</v>
      </c>
      <c r="K23" s="4">
        <f t="shared" si="10"/>
        <v>834.06968030610506</v>
      </c>
      <c r="L23" s="4">
        <f t="shared" si="11"/>
        <v>1404.5542583639381</v>
      </c>
      <c r="M23" s="8"/>
      <c r="N23" s="5">
        <f t="shared" si="18"/>
        <v>0</v>
      </c>
      <c r="O23" s="5">
        <f t="shared" si="12"/>
        <v>31.639964499530958</v>
      </c>
      <c r="P23" s="5">
        <f t="shared" si="12"/>
        <v>0.21192573469975531</v>
      </c>
      <c r="Q23" s="5">
        <f t="shared" si="12"/>
        <v>11.675107507084338</v>
      </c>
      <c r="R23" s="5">
        <f t="shared" si="12"/>
        <v>19.660613918868115</v>
      </c>
    </row>
    <row r="24" spans="1:19">
      <c r="A24" t="s">
        <v>3</v>
      </c>
      <c r="B24" s="4">
        <f t="shared" si="13"/>
        <v>1877.8058406132554</v>
      </c>
      <c r="C24" s="4">
        <f t="shared" si="14"/>
        <v>5132.2414572304451</v>
      </c>
      <c r="D24" s="4">
        <f t="shared" si="15"/>
        <v>3262.9263109626977</v>
      </c>
      <c r="E24" s="4">
        <f t="shared" si="16"/>
        <v>2404.8920592328691</v>
      </c>
      <c r="F24" s="4">
        <f t="shared" si="17"/>
        <v>6994.9558654595348</v>
      </c>
      <c r="G24" s="8"/>
      <c r="H24" s="4">
        <f t="shared" si="7"/>
        <v>5858.2824590327609</v>
      </c>
      <c r="I24" s="4">
        <f t="shared" si="8"/>
        <v>16011.303966652289</v>
      </c>
      <c r="J24" s="4">
        <f t="shared" si="9"/>
        <v>10179.510340848981</v>
      </c>
      <c r="K24" s="4">
        <f t="shared" si="10"/>
        <v>7502.6590405481147</v>
      </c>
      <c r="L24" s="4">
        <f t="shared" si="11"/>
        <v>21822.504948087259</v>
      </c>
      <c r="M24" s="8"/>
      <c r="N24" s="5">
        <f t="shared" si="18"/>
        <v>82.002833973022973</v>
      </c>
      <c r="O24" s="5">
        <f t="shared" si="12"/>
        <v>224.1223959497801</v>
      </c>
      <c r="P24" s="5">
        <f t="shared" si="12"/>
        <v>142.4903463164751</v>
      </c>
      <c r="Q24" s="5">
        <f t="shared" si="12"/>
        <v>105.02042329994562</v>
      </c>
      <c r="R24" s="5">
        <f t="shared" si="12"/>
        <v>305.46619468207251</v>
      </c>
    </row>
    <row r="25" spans="1:19">
      <c r="A25" t="s">
        <v>4</v>
      </c>
      <c r="B25" s="4">
        <f t="shared" si="13"/>
        <v>1345.7605900770459</v>
      </c>
      <c r="C25" s="4">
        <f t="shared" si="14"/>
        <v>1679.6908655427446</v>
      </c>
      <c r="D25" s="4">
        <f t="shared" si="15"/>
        <v>678.26496076234514</v>
      </c>
      <c r="E25" s="4">
        <f t="shared" si="16"/>
        <v>1431.2513203653982</v>
      </c>
      <c r="F25" s="4">
        <f t="shared" si="17"/>
        <v>1624.5504209381816</v>
      </c>
      <c r="G25" s="8"/>
      <c r="H25" s="4">
        <f t="shared" si="7"/>
        <v>4198.4349438018698</v>
      </c>
      <c r="I25" s="4">
        <f t="shared" si="8"/>
        <v>5240.2135095037447</v>
      </c>
      <c r="J25" s="4">
        <f t="shared" si="9"/>
        <v>2116.0162761624665</v>
      </c>
      <c r="K25" s="4">
        <f t="shared" si="10"/>
        <v>4465.1445443506645</v>
      </c>
      <c r="L25" s="4">
        <f t="shared" si="11"/>
        <v>5068.189175345382</v>
      </c>
      <c r="M25" s="8"/>
      <c r="N25" s="5">
        <f t="shared" si="18"/>
        <v>58.768686223430429</v>
      </c>
      <c r="O25" s="5">
        <f t="shared" si="12"/>
        <v>73.351252932583222</v>
      </c>
      <c r="P25" s="5">
        <f t="shared" si="12"/>
        <v>29.61948874807484</v>
      </c>
      <c r="Q25" s="5">
        <f t="shared" si="12"/>
        <v>62.502023297181758</v>
      </c>
      <c r="R25" s="5">
        <f t="shared" si="12"/>
        <v>70.943297527230996</v>
      </c>
    </row>
    <row r="26" spans="1:19">
      <c r="A26" t="s">
        <v>5</v>
      </c>
      <c r="B26" s="4">
        <f t="shared" si="13"/>
        <v>20.864497853661316</v>
      </c>
      <c r="C26" s="4">
        <f t="shared" si="14"/>
        <v>72.204737447502168</v>
      </c>
      <c r="D26" s="4">
        <f t="shared" si="15"/>
        <v>31.130257945939263</v>
      </c>
      <c r="E26" s="4">
        <f t="shared" si="16"/>
        <v>20.975547887605153</v>
      </c>
      <c r="F26" s="4">
        <f t="shared" si="17"/>
        <v>85.706088173576816</v>
      </c>
      <c r="G26" s="8"/>
      <c r="H26" s="4">
        <f t="shared" si="7"/>
        <v>65.091991487635781</v>
      </c>
      <c r="I26" s="4">
        <f t="shared" si="8"/>
        <v>225.26064074314817</v>
      </c>
      <c r="J26" s="4">
        <f t="shared" si="9"/>
        <v>97.118583894862482</v>
      </c>
      <c r="K26" s="4">
        <f t="shared" si="10"/>
        <v>65.438439694291546</v>
      </c>
      <c r="L26" s="4">
        <f t="shared" si="11"/>
        <v>267.38146304604481</v>
      </c>
      <c r="M26" s="8"/>
      <c r="N26" s="5">
        <f t="shared" si="18"/>
        <v>0.91114209809120639</v>
      </c>
      <c r="O26" s="5">
        <f t="shared" si="12"/>
        <v>3.1531444672893083</v>
      </c>
      <c r="P26" s="5">
        <f t="shared" si="12"/>
        <v>1.3594426637018824</v>
      </c>
      <c r="Q26" s="5">
        <f t="shared" si="12"/>
        <v>0.91599159706455135</v>
      </c>
      <c r="R26" s="5">
        <f t="shared" si="12"/>
        <v>3.7427416439815904</v>
      </c>
    </row>
    <row r="27" spans="1:19">
      <c r="A27" t="s">
        <v>6</v>
      </c>
      <c r="B27" s="4">
        <f t="shared" si="13"/>
        <v>145.39725589687512</v>
      </c>
      <c r="C27" s="4">
        <f t="shared" si="14"/>
        <v>90.985827350633073</v>
      </c>
      <c r="D27" s="4">
        <f t="shared" si="15"/>
        <v>13.782921715526806</v>
      </c>
      <c r="E27" s="4">
        <f t="shared" si="16"/>
        <v>189.38000006744278</v>
      </c>
      <c r="F27" s="4">
        <f t="shared" si="17"/>
        <v>48.213173095753213</v>
      </c>
      <c r="G27" s="8"/>
      <c r="H27" s="4">
        <f t="shared" si="7"/>
        <v>453.6029100505869</v>
      </c>
      <c r="I27" s="4">
        <f t="shared" si="8"/>
        <v>283.85292284250357</v>
      </c>
      <c r="J27" s="4">
        <f t="shared" si="9"/>
        <v>42.999253050529916</v>
      </c>
      <c r="K27" s="4">
        <f t="shared" si="10"/>
        <v>590.81802201893288</v>
      </c>
      <c r="L27" s="4">
        <f t="shared" si="11"/>
        <v>150.41298739859053</v>
      </c>
      <c r="M27" s="8"/>
      <c r="N27" s="5">
        <f t="shared" si="18"/>
        <v>6.3494248327349796</v>
      </c>
      <c r="O27" s="5">
        <f t="shared" si="12"/>
        <v>3.9733051909644956</v>
      </c>
      <c r="P27" s="5">
        <f t="shared" si="12"/>
        <v>0.60189323978905263</v>
      </c>
      <c r="Q27" s="5">
        <f t="shared" si="12"/>
        <v>8.2701290876110427</v>
      </c>
      <c r="R27" s="5">
        <f t="shared" si="12"/>
        <v>2.1054449523878853</v>
      </c>
    </row>
    <row r="28" spans="1:19">
      <c r="A28" t="s">
        <v>7</v>
      </c>
      <c r="B28" s="4">
        <f t="shared" si="13"/>
        <v>0</v>
      </c>
      <c r="C28" s="4">
        <f t="shared" si="14"/>
        <v>488.02960778889241</v>
      </c>
      <c r="D28" s="4">
        <f t="shared" si="15"/>
        <v>262.83131741209831</v>
      </c>
      <c r="E28" s="4">
        <f t="shared" si="16"/>
        <v>196.16054194236585</v>
      </c>
      <c r="F28" s="4">
        <f t="shared" si="17"/>
        <v>551.0117556539916</v>
      </c>
      <c r="G28" s="8"/>
      <c r="H28" s="4">
        <f t="shared" si="7"/>
        <v>0</v>
      </c>
      <c r="I28" s="4">
        <f t="shared" si="8"/>
        <v>1522.5297679682405</v>
      </c>
      <c r="J28" s="4">
        <f t="shared" si="9"/>
        <v>819.96767886125963</v>
      </c>
      <c r="K28" s="4">
        <f t="shared" si="10"/>
        <v>611.97160918406087</v>
      </c>
      <c r="L28" s="4">
        <f t="shared" si="11"/>
        <v>1719.0182462178452</v>
      </c>
      <c r="M28" s="8"/>
      <c r="N28" s="5">
        <f t="shared" si="18"/>
        <v>0</v>
      </c>
      <c r="O28" s="5">
        <f t="shared" si="12"/>
        <v>21.312006830462494</v>
      </c>
      <c r="P28" s="5">
        <f t="shared" si="12"/>
        <v>11.477711070286389</v>
      </c>
      <c r="Q28" s="5">
        <f t="shared" si="12"/>
        <v>8.5662319314678168</v>
      </c>
      <c r="R28" s="5">
        <f t="shared" si="12"/>
        <v>24.062405462175885</v>
      </c>
    </row>
    <row r="29" spans="1:19">
      <c r="A29" t="s">
        <v>8</v>
      </c>
      <c r="B29" s="4">
        <f t="shared" si="13"/>
        <v>0</v>
      </c>
      <c r="C29" s="4">
        <f t="shared" si="14"/>
        <v>986.86182795849686</v>
      </c>
      <c r="D29" s="4">
        <f t="shared" si="15"/>
        <v>166.44973580765583</v>
      </c>
      <c r="E29" s="4">
        <f t="shared" si="16"/>
        <v>238.46173764530243</v>
      </c>
      <c r="F29" s="4">
        <f t="shared" si="17"/>
        <v>898.61759236672685</v>
      </c>
      <c r="G29" s="8"/>
      <c r="H29" s="4">
        <f t="shared" si="7"/>
        <v>0</v>
      </c>
      <c r="I29" s="4">
        <f t="shared" si="8"/>
        <v>3078.7609726095016</v>
      </c>
      <c r="J29" s="4">
        <f t="shared" si="9"/>
        <v>519.28135832945077</v>
      </c>
      <c r="K29" s="4">
        <f t="shared" si="10"/>
        <v>743.94071239107541</v>
      </c>
      <c r="L29" s="4">
        <f t="shared" si="11"/>
        <v>2803.4611272808747</v>
      </c>
      <c r="M29" s="8"/>
      <c r="N29" s="5">
        <f t="shared" si="18"/>
        <v>0</v>
      </c>
      <c r="O29" s="5">
        <f t="shared" si="12"/>
        <v>43.09575829520579</v>
      </c>
      <c r="P29" s="5">
        <f t="shared" si="12"/>
        <v>7.2687760124503189</v>
      </c>
      <c r="Q29" s="5">
        <f t="shared" si="12"/>
        <v>10.413503812864997</v>
      </c>
      <c r="R29" s="5">
        <f t="shared" si="12"/>
        <v>39.242177033606872</v>
      </c>
    </row>
    <row r="30" spans="1:19">
      <c r="A30" t="s">
        <v>9</v>
      </c>
      <c r="B30" s="4">
        <f t="shared" si="13"/>
        <v>31.296766077507126</v>
      </c>
      <c r="C30" s="4">
        <f t="shared" si="14"/>
        <v>47.609080263745945</v>
      </c>
      <c r="D30" s="4">
        <f t="shared" si="15"/>
        <v>21.252367310237783</v>
      </c>
      <c r="E30" s="4">
        <f t="shared" si="16"/>
        <v>44.845447724160174</v>
      </c>
      <c r="F30" s="4">
        <f t="shared" si="17"/>
        <v>46.528094076592694</v>
      </c>
      <c r="G30" s="8"/>
      <c r="H30" s="4">
        <f t="shared" si="7"/>
        <v>97.63804743329294</v>
      </c>
      <c r="I30" s="4">
        <f t="shared" si="8"/>
        <v>148.52836952978049</v>
      </c>
      <c r="J30" s="4">
        <f t="shared" si="9"/>
        <v>66.302046747190417</v>
      </c>
      <c r="K30" s="4">
        <f t="shared" si="10"/>
        <v>139.9065303173835</v>
      </c>
      <c r="L30" s="4">
        <f t="shared" si="11"/>
        <v>145.15596420347239</v>
      </c>
      <c r="M30" s="8"/>
      <c r="N30" s="5">
        <f t="shared" si="18"/>
        <v>1.3667139898277287</v>
      </c>
      <c r="O30" s="5">
        <f t="shared" si="12"/>
        <v>2.0790645230932321</v>
      </c>
      <c r="P30" s="5">
        <f t="shared" si="12"/>
        <v>0.92808016163480433</v>
      </c>
      <c r="Q30" s="5">
        <f t="shared" si="12"/>
        <v>1.958378083949937</v>
      </c>
      <c r="R30" s="5">
        <f t="shared" si="12"/>
        <v>2.031858401504373</v>
      </c>
    </row>
    <row r="31" spans="1:19">
      <c r="A31" t="s">
        <v>10</v>
      </c>
      <c r="B31" s="4">
        <f t="shared" si="13"/>
        <v>-1415.8330797728356</v>
      </c>
      <c r="C31" s="4">
        <f t="shared" si="14"/>
        <v>-1463.9346365914241</v>
      </c>
      <c r="D31" s="4">
        <f t="shared" si="15"/>
        <v>-805.90197594212316</v>
      </c>
      <c r="E31" s="4">
        <f t="shared" si="16"/>
        <v>-1781.8654089621768</v>
      </c>
      <c r="F31" s="4">
        <f t="shared" si="17"/>
        <v>-1451.0570590501111</v>
      </c>
      <c r="G31" s="8"/>
      <c r="H31" s="4">
        <f t="shared" si="7"/>
        <v>-4417.0435072471382</v>
      </c>
      <c r="I31" s="4">
        <f t="shared" si="8"/>
        <v>-4567.1082799024825</v>
      </c>
      <c r="J31" s="4">
        <f t="shared" si="9"/>
        <v>-2514.2116971048126</v>
      </c>
      <c r="K31" s="4">
        <f t="shared" si="10"/>
        <v>-5558.9724155247532</v>
      </c>
      <c r="L31" s="4">
        <f t="shared" si="11"/>
        <v>-4526.933473224668</v>
      </c>
      <c r="M31" s="8"/>
      <c r="N31" s="5">
        <f t="shared" si="18"/>
        <v>-61.828716506818843</v>
      </c>
      <c r="O31" s="5">
        <f t="shared" si="12"/>
        <v>-63.929287232677531</v>
      </c>
      <c r="P31" s="5">
        <f t="shared" si="12"/>
        <v>-35.193332826215183</v>
      </c>
      <c r="Q31" s="5">
        <f t="shared" si="12"/>
        <v>-77.813163711152768</v>
      </c>
      <c r="R31" s="5">
        <f t="shared" si="12"/>
        <v>-63.366929916358735</v>
      </c>
    </row>
    <row r="32" spans="1:19">
      <c r="A32" t="s">
        <v>11</v>
      </c>
      <c r="B32" s="4">
        <f t="shared" si="13"/>
        <v>41017.730402933819</v>
      </c>
      <c r="C32" s="4">
        <f t="shared" si="14"/>
        <v>44516.06354439359</v>
      </c>
      <c r="D32" s="4">
        <f t="shared" si="15"/>
        <v>21554.21908922357</v>
      </c>
      <c r="E32" s="4">
        <f t="shared" si="16"/>
        <v>43144.72941468608</v>
      </c>
      <c r="F32" s="4">
        <f t="shared" si="17"/>
        <v>43994.99301407922</v>
      </c>
      <c r="G32" s="8"/>
      <c r="H32" s="4">
        <f t="shared" si="7"/>
        <v>127965.01391771513</v>
      </c>
      <c r="I32" s="4">
        <f t="shared" si="8"/>
        <v>138878.93442814113</v>
      </c>
      <c r="J32" s="4">
        <f t="shared" si="9"/>
        <v>67243.748462998687</v>
      </c>
      <c r="K32" s="4">
        <f t="shared" si="10"/>
        <v>134600.71646556689</v>
      </c>
      <c r="L32" s="4">
        <f t="shared" si="11"/>
        <v>137253.32528280868</v>
      </c>
      <c r="M32" s="8"/>
      <c r="N32" s="5">
        <f t="shared" si="18"/>
        <v>1791.2235990721604</v>
      </c>
      <c r="O32" s="5">
        <f t="shared" si="12"/>
        <v>1943.9940429471044</v>
      </c>
      <c r="P32" s="5">
        <f t="shared" si="12"/>
        <v>941.26187658172853</v>
      </c>
      <c r="Q32" s="5">
        <f t="shared" si="12"/>
        <v>1884.1085731462331</v>
      </c>
      <c r="R32" s="5">
        <f t="shared" si="12"/>
        <v>1921.2391556944106</v>
      </c>
    </row>
    <row r="33" spans="1:19">
      <c r="A33" t="s">
        <v>12</v>
      </c>
      <c r="B33" s="4">
        <f t="shared" si="13"/>
        <v>53287.847225139441</v>
      </c>
      <c r="C33" s="4">
        <f t="shared" si="14"/>
        <v>54684.631570062593</v>
      </c>
      <c r="D33" s="4">
        <f t="shared" si="15"/>
        <v>23136.480511229252</v>
      </c>
      <c r="E33" s="4">
        <f t="shared" si="16"/>
        <v>54486.331076890558</v>
      </c>
      <c r="F33" s="4">
        <f t="shared" si="17"/>
        <v>53375.598063295532</v>
      </c>
      <c r="G33" s="8"/>
      <c r="H33" s="4">
        <f t="shared" si="7"/>
        <v>166244.69576508587</v>
      </c>
      <c r="I33" s="4">
        <f t="shared" si="8"/>
        <v>170602.3120052412</v>
      </c>
      <c r="J33" s="4">
        <f t="shared" si="9"/>
        <v>72180.006585996598</v>
      </c>
      <c r="K33" s="4">
        <f t="shared" si="10"/>
        <v>169983.66428584341</v>
      </c>
      <c r="L33" s="4">
        <f t="shared" si="11"/>
        <v>166518.45633437208</v>
      </c>
      <c r="M33" s="8"/>
      <c r="N33" s="5">
        <f t="shared" si="18"/>
        <v>2327.0534121652558</v>
      </c>
      <c r="O33" s="5">
        <f t="shared" si="12"/>
        <v>2388.0502800285722</v>
      </c>
      <c r="P33" s="5">
        <f t="shared" si="12"/>
        <v>1010.3584348543757</v>
      </c>
      <c r="Q33" s="5">
        <f t="shared" si="12"/>
        <v>2379.3905975062066</v>
      </c>
      <c r="R33" s="5">
        <f t="shared" si="12"/>
        <v>2330.8854470096876</v>
      </c>
    </row>
    <row r="34" spans="1:19">
      <c r="A34" t="s">
        <v>13</v>
      </c>
      <c r="B34" s="4">
        <f t="shared" si="13"/>
        <v>105418.225569088</v>
      </c>
      <c r="C34" s="4">
        <f t="shared" si="14"/>
        <v>114431.506871933</v>
      </c>
      <c r="D34" s="4">
        <f t="shared" si="15"/>
        <v>51555.4838495445</v>
      </c>
      <c r="E34" s="4">
        <f t="shared" si="16"/>
        <v>109354.684300533</v>
      </c>
      <c r="F34" s="4">
        <f t="shared" si="17"/>
        <v>114159.547468494</v>
      </c>
      <c r="G34" s="8"/>
      <c r="H34" s="4">
        <f t="shared" si="7"/>
        <v>328878.37941331608</v>
      </c>
      <c r="I34" s="4">
        <f t="shared" si="8"/>
        <v>356997.55265943857</v>
      </c>
      <c r="J34" s="4">
        <f t="shared" si="9"/>
        <v>160840.15725720464</v>
      </c>
      <c r="K34" s="4">
        <f t="shared" si="10"/>
        <v>341159.14169361623</v>
      </c>
      <c r="L34" s="4">
        <f t="shared" si="11"/>
        <v>356149.10764543468</v>
      </c>
      <c r="M34" s="8"/>
      <c r="N34" s="5">
        <f t="shared" si="18"/>
        <v>4603.5607420676943</v>
      </c>
      <c r="O34" s="5">
        <f t="shared" si="12"/>
        <v>4997.1661906416375</v>
      </c>
      <c r="P34" s="5">
        <f t="shared" si="12"/>
        <v>2251.4019772844995</v>
      </c>
      <c r="Q34" s="5">
        <f t="shared" si="12"/>
        <v>4775.46390948511</v>
      </c>
      <c r="R34" s="5">
        <f t="shared" si="12"/>
        <v>4985.2898606583803</v>
      </c>
    </row>
    <row r="35" spans="1:19">
      <c r="A35" t="s">
        <v>14</v>
      </c>
      <c r="B35" s="4">
        <f t="shared" si="13"/>
        <v>104322.52339413109</v>
      </c>
      <c r="C35" s="4">
        <f t="shared" si="14"/>
        <v>116007.74740995112</v>
      </c>
      <c r="D35" s="4">
        <f t="shared" si="15"/>
        <v>51121.084339549445</v>
      </c>
      <c r="E35" s="4">
        <f t="shared" si="16"/>
        <v>110624.87404500833</v>
      </c>
      <c r="F35" s="4">
        <f t="shared" si="17"/>
        <v>113865.65149873211</v>
      </c>
      <c r="G35" s="8"/>
      <c r="H35" s="4">
        <f t="shared" si="7"/>
        <v>325460.06390217791</v>
      </c>
      <c r="I35" s="4">
        <f t="shared" si="8"/>
        <v>361915.02713703003</v>
      </c>
      <c r="J35" s="4">
        <f t="shared" si="9"/>
        <v>159484.93992079174</v>
      </c>
      <c r="K35" s="4">
        <f t="shared" si="10"/>
        <v>345121.81458490569</v>
      </c>
      <c r="L35" s="4">
        <f t="shared" si="11"/>
        <v>355232.22605565639</v>
      </c>
      <c r="M35" s="8"/>
      <c r="N35" s="5">
        <f t="shared" si="18"/>
        <v>4555.7119807135768</v>
      </c>
      <c r="O35" s="5">
        <f t="shared" si="12"/>
        <v>5065.9998199472293</v>
      </c>
      <c r="P35" s="5">
        <f t="shared" si="12"/>
        <v>2232.4319697759202</v>
      </c>
      <c r="Q35" s="5">
        <f t="shared" si="12"/>
        <v>4830.9324549958801</v>
      </c>
      <c r="R35" s="5">
        <f t="shared" si="12"/>
        <v>4972.4555718876873</v>
      </c>
    </row>
    <row r="36" spans="1:19" s="7" customFormat="1">
      <c r="S36" s="23"/>
    </row>
    <row r="37" spans="1:19">
      <c r="B37" t="s">
        <v>21</v>
      </c>
      <c r="H37" t="s">
        <v>22</v>
      </c>
    </row>
    <row r="38" spans="1:19">
      <c r="A38" t="s">
        <v>0</v>
      </c>
      <c r="B38" s="12">
        <v>1904.6299999999974</v>
      </c>
      <c r="C38" s="12">
        <v>1447.4019999999971</v>
      </c>
      <c r="D38" s="12">
        <v>600.23199999999713</v>
      </c>
      <c r="E38" s="12">
        <v>1744.9179999999969</v>
      </c>
      <c r="F38" s="12">
        <v>1341.690999999995</v>
      </c>
      <c r="G38" s="9"/>
      <c r="H38" s="12">
        <v>33212345.199999996</v>
      </c>
      <c r="I38" s="12">
        <v>19430630.620000005</v>
      </c>
      <c r="J38" s="12">
        <v>13166923.66</v>
      </c>
      <c r="K38" s="12">
        <v>25867097.509999998</v>
      </c>
      <c r="L38" s="12">
        <v>22839914.630000003</v>
      </c>
      <c r="M38" s="9"/>
    </row>
    <row r="39" spans="1:19">
      <c r="A39" t="s">
        <v>1</v>
      </c>
      <c r="B39" s="12">
        <v>2942.2196400743196</v>
      </c>
      <c r="C39" s="12">
        <v>9502.3577966082357</v>
      </c>
      <c r="D39" s="12">
        <v>2151.2949200150033</v>
      </c>
      <c r="E39" s="12">
        <v>4563.0870338746045</v>
      </c>
      <c r="F39" s="12">
        <v>9376.3920247712958</v>
      </c>
      <c r="G39" s="9"/>
      <c r="H39" s="12">
        <v>3479892</v>
      </c>
      <c r="I39" s="12">
        <v>7904896.6999999993</v>
      </c>
      <c r="J39" s="12">
        <v>2770183.9</v>
      </c>
      <c r="K39" s="12">
        <v>4237332.7</v>
      </c>
      <c r="L39" s="12">
        <v>8690384.6999999993</v>
      </c>
      <c r="M39" s="9"/>
    </row>
    <row r="40" spans="1:19">
      <c r="A40" t="s">
        <v>2</v>
      </c>
      <c r="B40" s="12">
        <v>0</v>
      </c>
      <c r="C40" s="12">
        <v>21.05</v>
      </c>
      <c r="D40" s="12">
        <v>0</v>
      </c>
      <c r="E40" s="12">
        <v>10.119999999999999</v>
      </c>
      <c r="F40" s="12">
        <v>10.93</v>
      </c>
      <c r="G40" s="9"/>
      <c r="H40" s="12">
        <v>0</v>
      </c>
      <c r="I40" s="12">
        <v>3000000</v>
      </c>
      <c r="J40" s="12">
        <v>0</v>
      </c>
      <c r="K40" s="12">
        <v>1800000</v>
      </c>
      <c r="L40" s="12">
        <v>1200000</v>
      </c>
      <c r="M40" s="9"/>
    </row>
    <row r="41" spans="1:19">
      <c r="A41" t="s">
        <v>3</v>
      </c>
      <c r="B41" s="12">
        <v>1159143253</v>
      </c>
      <c r="C41" s="12">
        <v>4028256822</v>
      </c>
      <c r="D41" s="12">
        <v>3795690110</v>
      </c>
      <c r="E41" s="12">
        <v>1734986790</v>
      </c>
      <c r="F41" s="12">
        <v>6713972600</v>
      </c>
      <c r="G41" s="9"/>
      <c r="H41" s="12">
        <v>7719500</v>
      </c>
      <c r="I41" s="12">
        <v>10870001.5</v>
      </c>
      <c r="J41" s="12">
        <v>6008338.4972000001</v>
      </c>
      <c r="K41" s="12">
        <v>8393001.5</v>
      </c>
      <c r="L41" s="12">
        <v>12498338.497199999</v>
      </c>
      <c r="M41" s="9"/>
    </row>
    <row r="42" spans="1:19">
      <c r="A42" t="s">
        <v>4</v>
      </c>
      <c r="B42" s="12">
        <v>25052892</v>
      </c>
      <c r="C42" s="12">
        <v>24213858</v>
      </c>
      <c r="D42" s="12">
        <v>12704808</v>
      </c>
      <c r="E42" s="12">
        <v>22422310</v>
      </c>
      <c r="F42" s="12">
        <v>26688964</v>
      </c>
      <c r="G42" s="9"/>
      <c r="H42" s="12">
        <v>3334828.0300000003</v>
      </c>
      <c r="I42" s="12">
        <v>3683080.56</v>
      </c>
      <c r="J42" s="12">
        <v>1364532.7299999972</v>
      </c>
      <c r="K42" s="12">
        <v>3098274.8600000013</v>
      </c>
      <c r="L42" s="12">
        <v>3655898.3699999959</v>
      </c>
      <c r="M42" s="9"/>
    </row>
    <row r="43" spans="1:19">
      <c r="A43" t="s">
        <v>5</v>
      </c>
      <c r="B43" s="12">
        <v>123292</v>
      </c>
      <c r="C43" s="12">
        <v>431942</v>
      </c>
      <c r="D43" s="12">
        <v>170997</v>
      </c>
      <c r="E43" s="12">
        <v>128891</v>
      </c>
      <c r="F43" s="12">
        <v>495847</v>
      </c>
      <c r="G43" s="9"/>
      <c r="H43" s="13">
        <v>79000</v>
      </c>
      <c r="I43" s="12">
        <v>394865</v>
      </c>
      <c r="J43" s="12">
        <v>100000</v>
      </c>
      <c r="K43" s="12">
        <v>135374</v>
      </c>
      <c r="L43" s="12">
        <v>359491</v>
      </c>
      <c r="M43" s="9"/>
    </row>
    <row r="44" spans="1:19">
      <c r="A44" t="s">
        <v>6</v>
      </c>
      <c r="B44" s="12">
        <v>41916</v>
      </c>
      <c r="C44" s="12">
        <v>15527</v>
      </c>
      <c r="D44" s="12">
        <v>6160</v>
      </c>
      <c r="E44" s="12">
        <v>44380</v>
      </c>
      <c r="F44" s="12">
        <v>12990</v>
      </c>
      <c r="G44" s="9"/>
      <c r="H44" s="12">
        <v>240606</v>
      </c>
      <c r="I44" s="12">
        <v>99333.2</v>
      </c>
      <c r="J44" s="12">
        <v>9440</v>
      </c>
      <c r="K44" s="12">
        <v>253517.19999999998</v>
      </c>
      <c r="L44" s="12">
        <v>58952</v>
      </c>
      <c r="M44" s="9"/>
    </row>
    <row r="45" spans="1:19">
      <c r="A45" t="s">
        <v>7</v>
      </c>
      <c r="B45" s="12">
        <v>0</v>
      </c>
      <c r="C45" s="12">
        <v>157662</v>
      </c>
      <c r="D45" s="12">
        <v>72135</v>
      </c>
      <c r="E45" s="12">
        <v>72695</v>
      </c>
      <c r="F45" s="12">
        <v>157102</v>
      </c>
      <c r="G45" s="9"/>
      <c r="H45" s="12">
        <v>0</v>
      </c>
      <c r="I45" s="12">
        <v>495942</v>
      </c>
      <c r="J45" s="12">
        <v>112274</v>
      </c>
      <c r="K45" s="12">
        <v>254401</v>
      </c>
      <c r="L45" s="12">
        <v>353814</v>
      </c>
      <c r="M45" s="9"/>
    </row>
    <row r="46" spans="1:19">
      <c r="A46" t="s">
        <v>8</v>
      </c>
      <c r="B46" s="12">
        <v>0</v>
      </c>
      <c r="C46" s="12">
        <v>174208</v>
      </c>
      <c r="D46" s="12">
        <v>7395</v>
      </c>
      <c r="E46" s="12">
        <v>44136</v>
      </c>
      <c r="F46" s="12">
        <v>137467</v>
      </c>
      <c r="G46" s="9"/>
      <c r="H46" s="12">
        <v>0</v>
      </c>
      <c r="I46" s="12">
        <v>1398886</v>
      </c>
      <c r="J46" s="12">
        <v>50311</v>
      </c>
      <c r="K46" s="12">
        <v>685967</v>
      </c>
      <c r="L46" s="12">
        <v>763290</v>
      </c>
      <c r="M46" s="9"/>
    </row>
    <row r="47" spans="1:19">
      <c r="A47" t="s">
        <v>9</v>
      </c>
      <c r="B47" s="12">
        <v>9429</v>
      </c>
      <c r="C47" s="12">
        <v>15363</v>
      </c>
      <c r="D47" s="12">
        <v>6485</v>
      </c>
      <c r="E47" s="12">
        <v>13288</v>
      </c>
      <c r="F47" s="12">
        <v>14089</v>
      </c>
      <c r="G47" s="9"/>
      <c r="H47" s="3"/>
      <c r="I47" s="3"/>
      <c r="J47" s="3"/>
      <c r="K47" s="3"/>
      <c r="L47" s="3"/>
      <c r="M47" s="9"/>
    </row>
    <row r="48" spans="1:19">
      <c r="A48" t="s">
        <v>10</v>
      </c>
      <c r="B48" s="12"/>
      <c r="C48" s="12"/>
      <c r="D48" s="12"/>
      <c r="E48" s="12"/>
      <c r="F48" s="12"/>
      <c r="G48" s="9"/>
      <c r="H48" s="3"/>
      <c r="I48" s="3"/>
      <c r="J48" s="3"/>
      <c r="K48" s="3"/>
      <c r="L48" s="3"/>
      <c r="M48" s="9"/>
    </row>
    <row r="49" spans="1:19">
      <c r="A49" t="s">
        <v>11</v>
      </c>
      <c r="B49" s="12">
        <v>90.244566038682422</v>
      </c>
      <c r="C49" s="12">
        <v>90.891321761253394</v>
      </c>
      <c r="D49" s="12">
        <v>91.432317235104776</v>
      </c>
      <c r="E49" s="12">
        <v>90.244566038682422</v>
      </c>
      <c r="F49" s="12">
        <v>91.432317235104776</v>
      </c>
      <c r="G49" s="9"/>
      <c r="H49" s="3"/>
      <c r="I49" s="3"/>
      <c r="J49" s="3"/>
      <c r="K49" s="3"/>
      <c r="L49" s="3"/>
      <c r="M49" s="9"/>
    </row>
    <row r="50" spans="1:19">
      <c r="A50" t="s">
        <v>12</v>
      </c>
      <c r="B50" s="12"/>
      <c r="C50" s="12"/>
      <c r="D50" s="12"/>
      <c r="E50" s="12"/>
      <c r="F50" s="12"/>
      <c r="G50" s="9"/>
      <c r="H50" s="3"/>
      <c r="I50" s="3"/>
      <c r="J50" s="3"/>
      <c r="K50" s="3"/>
      <c r="L50" s="3"/>
      <c r="M50" s="9"/>
    </row>
    <row r="51" spans="1:19">
      <c r="A51" t="s">
        <v>13</v>
      </c>
      <c r="B51" s="14"/>
      <c r="C51" s="14"/>
      <c r="D51" s="14"/>
      <c r="E51" s="14"/>
      <c r="F51" s="14"/>
    </row>
    <row r="52" spans="1:19">
      <c r="A52" t="s">
        <v>14</v>
      </c>
      <c r="B52" s="14"/>
      <c r="C52" s="14"/>
      <c r="D52" s="14"/>
      <c r="E52" s="14"/>
      <c r="F52" s="14"/>
    </row>
    <row r="53" spans="1:19" s="7" customFormat="1">
      <c r="B53" s="15"/>
      <c r="C53" s="15"/>
      <c r="D53" s="15"/>
      <c r="E53" s="15"/>
      <c r="F53" s="15"/>
      <c r="S53" s="23"/>
    </row>
    <row r="54" spans="1:19">
      <c r="B54" s="14" t="s">
        <v>42</v>
      </c>
      <c r="C54" s="14"/>
      <c r="D54" s="14"/>
      <c r="E54" s="14"/>
      <c r="F54" s="14"/>
      <c r="H54" t="s">
        <v>49</v>
      </c>
      <c r="N54" t="s">
        <v>48</v>
      </c>
    </row>
    <row r="55" spans="1:19">
      <c r="A55" t="s">
        <v>0</v>
      </c>
      <c r="B55" s="14">
        <f>IFERROR(H38/B38,"")</f>
        <v>17437.688789948726</v>
      </c>
      <c r="C55" s="14">
        <f t="shared" ref="C55:F55" si="19">IFERROR(I38/C38,"")</f>
        <v>13424.487889335544</v>
      </c>
      <c r="D55" s="14">
        <f t="shared" si="19"/>
        <v>21936.390695597809</v>
      </c>
      <c r="E55" s="14">
        <f t="shared" si="19"/>
        <v>14824.248193897962</v>
      </c>
      <c r="F55" s="14">
        <f t="shared" si="19"/>
        <v>17023.230110360797</v>
      </c>
      <c r="G55" s="8"/>
      <c r="H55" s="5">
        <f>IFERROR(H21/H38*1000,"")</f>
        <v>0.80746805587023551</v>
      </c>
      <c r="I55" s="5">
        <f t="shared" ref="I55:L55" si="20">IFERROR(I21/I38*1000,"")</f>
        <v>0.92120836308337739</v>
      </c>
      <c r="J55" s="5">
        <f t="shared" si="20"/>
        <v>0.63055392477295602</v>
      </c>
      <c r="K55" s="5">
        <f t="shared" si="20"/>
        <v>0.95471647012786276</v>
      </c>
      <c r="L55" s="5">
        <f t="shared" si="20"/>
        <v>0.77692285264592353</v>
      </c>
      <c r="M55" s="8"/>
      <c r="N55" s="5">
        <f>IFERROR(N21/B38*1000,"")</f>
        <v>197.09373832712905</v>
      </c>
      <c r="O55" s="5">
        <f t="shared" ref="O55:R55" si="21">IFERROR(O21/C38*1000,"")</f>
        <v>173.10681010312737</v>
      </c>
      <c r="P55" s="5">
        <f t="shared" si="21"/>
        <v>193.61810258205696</v>
      </c>
      <c r="Q55" s="5">
        <f t="shared" si="21"/>
        <v>198.10965716653982</v>
      </c>
      <c r="R55" s="5">
        <f t="shared" si="21"/>
        <v>185.13069006984171</v>
      </c>
      <c r="S55" s="19" t="s">
        <v>53</v>
      </c>
    </row>
    <row r="56" spans="1:19">
      <c r="A56" t="s">
        <v>1</v>
      </c>
      <c r="B56" s="14">
        <f t="shared" ref="B56:F56" si="22">IFERROR(H39/B39,"")</f>
        <v>1182.7437872422397</v>
      </c>
      <c r="C56" s="14">
        <f t="shared" si="22"/>
        <v>831.88792394468317</v>
      </c>
      <c r="D56" s="14">
        <f t="shared" si="22"/>
        <v>1287.6820719590974</v>
      </c>
      <c r="E56" s="14">
        <f t="shared" si="22"/>
        <v>928.61097510165177</v>
      </c>
      <c r="F56" s="14">
        <f t="shared" si="22"/>
        <v>926.83674883057915</v>
      </c>
      <c r="G56" s="8"/>
      <c r="H56" s="5">
        <f t="shared" ref="H56:L56" si="23">IFERROR(H22/H39*1000,"")</f>
        <v>0.45827717538973239</v>
      </c>
      <c r="I56" s="5">
        <f t="shared" si="23"/>
        <v>0.68475858326322991</v>
      </c>
      <c r="J56" s="5">
        <f t="shared" si="23"/>
        <v>0.63960482982148903</v>
      </c>
      <c r="K56" s="5">
        <f t="shared" si="23"/>
        <v>0.58622745193458881</v>
      </c>
      <c r="L56" s="5">
        <f t="shared" si="23"/>
        <v>0.66495671969577996</v>
      </c>
      <c r="M56" s="8"/>
      <c r="N56" s="5">
        <f t="shared" ref="N56:R56" si="24">IFERROR(N22/B39*1000,"")</f>
        <v>7.5871288077705525</v>
      </c>
      <c r="O56" s="5">
        <f t="shared" si="24"/>
        <v>7.9737177524377216</v>
      </c>
      <c r="P56" s="5">
        <f t="shared" si="24"/>
        <v>11.528662828941503</v>
      </c>
      <c r="Q56" s="5">
        <f t="shared" si="24"/>
        <v>7.6200622308557548</v>
      </c>
      <c r="R56" s="5">
        <f t="shared" si="24"/>
        <v>8.62690823342502</v>
      </c>
      <c r="S56" s="19" t="s">
        <v>52</v>
      </c>
    </row>
    <row r="57" spans="1:19">
      <c r="A57" t="s">
        <v>2</v>
      </c>
      <c r="B57" s="14" t="str">
        <f t="shared" ref="B57:F57" si="25">IFERROR(H40/B40,"")</f>
        <v/>
      </c>
      <c r="C57" s="14">
        <f t="shared" si="25"/>
        <v>142517.81472684085</v>
      </c>
      <c r="D57" s="14" t="str">
        <f t="shared" si="25"/>
        <v/>
      </c>
      <c r="E57" s="14">
        <f t="shared" si="25"/>
        <v>177865.61264822134</v>
      </c>
      <c r="F57" s="14">
        <f t="shared" si="25"/>
        <v>109789.56999085087</v>
      </c>
      <c r="G57" s="8"/>
      <c r="H57" s="5" t="str">
        <f t="shared" ref="H57:L57" si="26">IFERROR(H23/H40*1000,"")</f>
        <v/>
      </c>
      <c r="I57" s="5">
        <f t="shared" si="26"/>
        <v>0.75345302128216396</v>
      </c>
      <c r="J57" s="5" t="str">
        <f t="shared" si="26"/>
        <v/>
      </c>
      <c r="K57" s="5">
        <f t="shared" si="26"/>
        <v>0.46337204461450282</v>
      </c>
      <c r="L57" s="5">
        <f t="shared" si="26"/>
        <v>1.1704618819699484</v>
      </c>
      <c r="M57" s="8"/>
      <c r="N57" s="5" t="str">
        <f t="shared" ref="N57:R57" si="27">IFERROR(N23/B40*1000,"")</f>
        <v/>
      </c>
      <c r="O57" s="5">
        <f t="shared" si="27"/>
        <v>1503.0861995026582</v>
      </c>
      <c r="P57" s="5" t="str">
        <f t="shared" si="27"/>
        <v/>
      </c>
      <c r="Q57" s="5">
        <f t="shared" si="27"/>
        <v>1153.666749711891</v>
      </c>
      <c r="R57" s="5">
        <f t="shared" si="27"/>
        <v>1798.7752899238899</v>
      </c>
      <c r="S57" s="19" t="s">
        <v>54</v>
      </c>
    </row>
    <row r="58" spans="1:19">
      <c r="A58" t="s">
        <v>3</v>
      </c>
      <c r="B58" s="16">
        <f t="shared" ref="B58:F58" si="28">IFERROR(H41/B41,"")</f>
        <v>6.6596600377227056E-3</v>
      </c>
      <c r="C58" s="16">
        <f t="shared" si="28"/>
        <v>2.6984380540571204E-3</v>
      </c>
      <c r="D58" s="16">
        <f t="shared" si="28"/>
        <v>1.5829370478297555E-3</v>
      </c>
      <c r="E58" s="16">
        <f t="shared" si="28"/>
        <v>4.8375016734277269E-3</v>
      </c>
      <c r="F58" s="16">
        <f t="shared" si="28"/>
        <v>1.861541481000384E-3</v>
      </c>
      <c r="G58" s="8"/>
      <c r="H58" s="5">
        <f t="shared" ref="H58:L58" si="29">IFERROR(H24/H41*1000,"")</f>
        <v>0.75889402928075156</v>
      </c>
      <c r="I58" s="5">
        <f t="shared" si="29"/>
        <v>1.4729808424269573</v>
      </c>
      <c r="J58" s="5">
        <f t="shared" si="29"/>
        <v>1.6942305007603728</v>
      </c>
      <c r="K58" s="5">
        <f t="shared" si="29"/>
        <v>0.89391846773149208</v>
      </c>
      <c r="L58" s="5">
        <f t="shared" si="29"/>
        <v>1.746032478875184</v>
      </c>
      <c r="M58" s="8"/>
      <c r="N58" s="25">
        <f t="shared" ref="N58:R58" si="30">IFERROR(N24/B41*1000,"")</f>
        <v>7.0744348259621864E-5</v>
      </c>
      <c r="O58" s="25">
        <f t="shared" si="30"/>
        <v>5.5637563803219717E-5</v>
      </c>
      <c r="P58" s="25">
        <f t="shared" si="30"/>
        <v>3.7540036775150514E-5</v>
      </c>
      <c r="Q58" s="25">
        <f t="shared" si="30"/>
        <v>6.0530964215552113E-5</v>
      </c>
      <c r="R58" s="25">
        <f t="shared" si="30"/>
        <v>4.5497086878500591E-5</v>
      </c>
      <c r="S58" s="20" t="s">
        <v>55</v>
      </c>
    </row>
    <row r="59" spans="1:19">
      <c r="A59" t="s">
        <v>4</v>
      </c>
      <c r="B59" s="16">
        <f t="shared" ref="B59:F59" si="31">IFERROR(H42/B42,"")</f>
        <v>0.13311149986197204</v>
      </c>
      <c r="C59" s="16">
        <f t="shared" si="31"/>
        <v>0.15210630870966535</v>
      </c>
      <c r="D59" s="16">
        <f t="shared" si="31"/>
        <v>0.10740286118452141</v>
      </c>
      <c r="E59" s="16">
        <f t="shared" si="31"/>
        <v>0.13817821892570398</v>
      </c>
      <c r="F59" s="16">
        <f t="shared" si="31"/>
        <v>0.13698165166695853</v>
      </c>
      <c r="G59" s="8"/>
      <c r="H59" s="5">
        <f t="shared" ref="H59:L59" si="32">IFERROR(H25/H42*1000,"")</f>
        <v>1.2589659514772249</v>
      </c>
      <c r="I59" s="5">
        <f t="shared" si="32"/>
        <v>1.4227800408209763</v>
      </c>
      <c r="J59" s="5">
        <f t="shared" si="32"/>
        <v>1.5507259222448047</v>
      </c>
      <c r="K59" s="5">
        <f t="shared" si="32"/>
        <v>1.4411712149872535</v>
      </c>
      <c r="L59" s="5">
        <f t="shared" si="32"/>
        <v>1.3863047225093919</v>
      </c>
      <c r="M59" s="8"/>
      <c r="N59" s="25">
        <f t="shared" ref="N59:R59" si="33">IFERROR(N25/B42*1000,"")</f>
        <v>2.3457845195449063E-3</v>
      </c>
      <c r="O59" s="25">
        <f t="shared" si="33"/>
        <v>3.0293087922041678E-3</v>
      </c>
      <c r="P59" s="25">
        <f t="shared" si="33"/>
        <v>2.331360595774044E-3</v>
      </c>
      <c r="Q59" s="25">
        <f t="shared" si="33"/>
        <v>2.7874926043383466E-3</v>
      </c>
      <c r="R59" s="25">
        <f t="shared" si="33"/>
        <v>2.6581510442754913E-3</v>
      </c>
      <c r="S59" s="20" t="s">
        <v>56</v>
      </c>
    </row>
    <row r="60" spans="1:19">
      <c r="A60" t="s">
        <v>5</v>
      </c>
      <c r="B60" s="16">
        <f t="shared" ref="B60:F60" si="34">IFERROR(H43/B43,"")</f>
        <v>0.64075528014794148</v>
      </c>
      <c r="C60" s="16">
        <f t="shared" si="34"/>
        <v>0.91416208657643849</v>
      </c>
      <c r="D60" s="16">
        <f t="shared" si="34"/>
        <v>0.5848055813844687</v>
      </c>
      <c r="E60" s="16">
        <f t="shared" si="34"/>
        <v>1.0502983140793383</v>
      </c>
      <c r="F60" s="16">
        <f t="shared" si="34"/>
        <v>0.72500388224593471</v>
      </c>
      <c r="G60" s="8"/>
      <c r="H60" s="5">
        <f t="shared" ref="H60:L60" si="35">IFERROR(H26/H43*1000,"")</f>
        <v>0.82394925933716179</v>
      </c>
      <c r="I60" s="5">
        <f t="shared" si="35"/>
        <v>0.5704750756414172</v>
      </c>
      <c r="J60" s="5">
        <f t="shared" si="35"/>
        <v>0.97118583894862487</v>
      </c>
      <c r="K60" s="5">
        <f t="shared" si="35"/>
        <v>0.48339001354980676</v>
      </c>
      <c r="L60" s="5">
        <f t="shared" si="35"/>
        <v>0.74377790555547929</v>
      </c>
      <c r="M60" s="8"/>
      <c r="N60" s="24">
        <f t="shared" ref="N60:R60" si="36">IFERROR(N26/B43*1000,"")</f>
        <v>7.3901153204685328E-3</v>
      </c>
      <c r="O60" s="24">
        <f t="shared" si="36"/>
        <v>7.2999256087375348E-3</v>
      </c>
      <c r="P60" s="24">
        <f t="shared" si="36"/>
        <v>7.9500965730503002E-3</v>
      </c>
      <c r="Q60" s="24">
        <f t="shared" si="36"/>
        <v>7.1067149534455578E-3</v>
      </c>
      <c r="R60" s="24">
        <f t="shared" si="36"/>
        <v>7.5481784582372997E-3</v>
      </c>
    </row>
    <row r="61" spans="1:19">
      <c r="A61" t="s">
        <v>6</v>
      </c>
      <c r="B61" s="16">
        <f t="shared" ref="B61:F61" si="37">IFERROR(H44/B44,"")</f>
        <v>5.7401946750644148</v>
      </c>
      <c r="C61" s="16">
        <f t="shared" si="37"/>
        <v>6.3974496039157591</v>
      </c>
      <c r="D61" s="16">
        <f t="shared" si="37"/>
        <v>1.5324675324675325</v>
      </c>
      <c r="E61" s="16">
        <f t="shared" si="37"/>
        <v>5.7124200090130683</v>
      </c>
      <c r="F61" s="16">
        <f t="shared" si="37"/>
        <v>4.5382602001539647</v>
      </c>
      <c r="G61" s="8"/>
      <c r="H61" s="5">
        <f t="shared" ref="H61:L61" si="38">IFERROR(H27/H44*1000,"")</f>
        <v>1.8852518642535387</v>
      </c>
      <c r="I61" s="5">
        <f t="shared" si="38"/>
        <v>2.8575835958421107</v>
      </c>
      <c r="J61" s="5">
        <f t="shared" si="38"/>
        <v>4.555005619759525</v>
      </c>
      <c r="K61" s="5">
        <f t="shared" si="38"/>
        <v>2.3304849612528575</v>
      </c>
      <c r="L61" s="5">
        <f t="shared" si="38"/>
        <v>2.5514484224214709</v>
      </c>
      <c r="M61" s="8"/>
      <c r="N61" s="5">
        <f t="shared" ref="N61:R61" si="39">IFERROR(N27/B44*1000,"")</f>
        <v>0.15147974121421368</v>
      </c>
      <c r="O61" s="5">
        <f t="shared" si="39"/>
        <v>0.25589651516484158</v>
      </c>
      <c r="P61" s="5">
        <f t="shared" si="39"/>
        <v>9.7709941524196861E-2</v>
      </c>
      <c r="Q61" s="5">
        <f t="shared" si="39"/>
        <v>0.18634810922963141</v>
      </c>
      <c r="R61" s="5">
        <f t="shared" si="39"/>
        <v>0.16208198247789726</v>
      </c>
    </row>
    <row r="62" spans="1:19">
      <c r="A62" t="s">
        <v>7</v>
      </c>
      <c r="B62" s="16" t="str">
        <f t="shared" ref="B62:F62" si="40">IFERROR(H45/B45,"")</f>
        <v/>
      </c>
      <c r="C62" s="16">
        <f t="shared" si="40"/>
        <v>3.1456026182593142</v>
      </c>
      <c r="D62" s="16">
        <f t="shared" si="40"/>
        <v>1.5564427808969294</v>
      </c>
      <c r="E62" s="16">
        <f t="shared" si="40"/>
        <v>3.499566682715455</v>
      </c>
      <c r="F62" s="16">
        <f t="shared" si="40"/>
        <v>2.252129189953024</v>
      </c>
      <c r="G62" s="8"/>
      <c r="H62" s="5" t="str">
        <f t="shared" ref="H62:L62" si="41">IFERROR(H28/H45*1000,"")</f>
        <v/>
      </c>
      <c r="I62" s="5">
        <f t="shared" si="41"/>
        <v>3.0699754567434105</v>
      </c>
      <c r="J62" s="5">
        <f t="shared" si="41"/>
        <v>7.3032730539685025</v>
      </c>
      <c r="K62" s="5">
        <f t="shared" si="41"/>
        <v>2.4055393225029023</v>
      </c>
      <c r="L62" s="5">
        <f t="shared" si="41"/>
        <v>4.8585365367618163</v>
      </c>
      <c r="M62" s="8"/>
      <c r="N62" s="5" t="str">
        <f t="shared" ref="N62:R62" si="42">IFERROR(N28/B45*1000,"")</f>
        <v/>
      </c>
      <c r="O62" s="5">
        <f t="shared" si="42"/>
        <v>0.13517529163947239</v>
      </c>
      <c r="P62" s="5">
        <f t="shared" si="42"/>
        <v>0.15911431441445054</v>
      </c>
      <c r="Q62" s="5">
        <f t="shared" si="42"/>
        <v>0.11783797966115712</v>
      </c>
      <c r="R62" s="5">
        <f t="shared" si="42"/>
        <v>0.15316422109314895</v>
      </c>
    </row>
    <row r="63" spans="1:19">
      <c r="A63" t="s">
        <v>8</v>
      </c>
      <c r="B63" s="16" t="str">
        <f t="shared" ref="B63:F63" si="43">IFERROR(H46/B46,"")</f>
        <v/>
      </c>
      <c r="C63" s="16">
        <f t="shared" si="43"/>
        <v>8.0299756612784723</v>
      </c>
      <c r="D63" s="16">
        <f t="shared" si="43"/>
        <v>6.8033806626098716</v>
      </c>
      <c r="E63" s="16">
        <f t="shared" si="43"/>
        <v>15.542119811491753</v>
      </c>
      <c r="F63" s="16">
        <f t="shared" si="43"/>
        <v>5.5525326078258779</v>
      </c>
      <c r="G63" s="8"/>
      <c r="H63" s="5" t="str">
        <f t="shared" ref="H63:L63" si="44">IFERROR(H29/H46*1000,"")</f>
        <v/>
      </c>
      <c r="I63" s="5">
        <f t="shared" si="44"/>
        <v>2.2008662411443831</v>
      </c>
      <c r="J63" s="5">
        <f t="shared" si="44"/>
        <v>10.321427885143423</v>
      </c>
      <c r="K63" s="5">
        <f t="shared" si="44"/>
        <v>1.0845138503617162</v>
      </c>
      <c r="L63" s="5">
        <f t="shared" si="44"/>
        <v>3.6728650018746145</v>
      </c>
      <c r="M63" s="8"/>
      <c r="N63" s="5" t="str">
        <f t="shared" ref="N63:R63" si="45">IFERROR(N29/B46*1000,"")</f>
        <v/>
      </c>
      <c r="O63" s="5">
        <f t="shared" si="45"/>
        <v>0.24738105193335433</v>
      </c>
      <c r="P63" s="5">
        <f t="shared" si="45"/>
        <v>0.98293117139287611</v>
      </c>
      <c r="Q63" s="5">
        <f t="shared" si="45"/>
        <v>0.23594126819070593</v>
      </c>
      <c r="R63" s="5">
        <f t="shared" si="45"/>
        <v>0.28546616303263239</v>
      </c>
    </row>
    <row r="64" spans="1:19">
      <c r="A64" t="s">
        <v>9</v>
      </c>
      <c r="B64" s="14">
        <f t="shared" ref="B64:F64" si="46">IFERROR(H47/B47,"")</f>
        <v>0</v>
      </c>
      <c r="C64" s="14">
        <f t="shared" si="46"/>
        <v>0</v>
      </c>
      <c r="D64" s="14">
        <f t="shared" si="46"/>
        <v>0</v>
      </c>
      <c r="E64" s="14">
        <f t="shared" si="46"/>
        <v>0</v>
      </c>
      <c r="F64" s="14">
        <f t="shared" si="46"/>
        <v>0</v>
      </c>
      <c r="G64" s="8"/>
      <c r="H64" s="5" t="str">
        <f t="shared" ref="H64:L64" si="47">IFERROR(H30/H47*1000,"")</f>
        <v/>
      </c>
      <c r="I64" s="5" t="str">
        <f t="shared" si="47"/>
        <v/>
      </c>
      <c r="J64" s="5" t="str">
        <f t="shared" si="47"/>
        <v/>
      </c>
      <c r="K64" s="5" t="str">
        <f t="shared" si="47"/>
        <v/>
      </c>
      <c r="L64" s="5" t="str">
        <f t="shared" si="47"/>
        <v/>
      </c>
      <c r="M64" s="8"/>
      <c r="N64" s="5">
        <f t="shared" ref="N64:R64" si="48">IFERROR(N30/B47*1000,"")</f>
        <v>0.14494792553056832</v>
      </c>
      <c r="O64" s="5">
        <f t="shared" si="48"/>
        <v>0.13532933171211559</v>
      </c>
      <c r="P64" s="5">
        <f t="shared" si="48"/>
        <v>0.14311182137776474</v>
      </c>
      <c r="Q64" s="5">
        <f t="shared" si="48"/>
        <v>0.14737944641405304</v>
      </c>
      <c r="R64" s="5">
        <f t="shared" si="48"/>
        <v>0.14421594162143325</v>
      </c>
    </row>
    <row r="65" spans="1:19">
      <c r="A65" t="s">
        <v>10</v>
      </c>
      <c r="B65" s="14" t="str">
        <f t="shared" ref="B65:F65" si="49">IFERROR(H48/B48,"")</f>
        <v/>
      </c>
      <c r="C65" s="14" t="str">
        <f t="shared" si="49"/>
        <v/>
      </c>
      <c r="D65" s="14" t="str">
        <f t="shared" si="49"/>
        <v/>
      </c>
      <c r="E65" s="14" t="str">
        <f t="shared" si="49"/>
        <v/>
      </c>
      <c r="F65" s="14" t="str">
        <f t="shared" si="49"/>
        <v/>
      </c>
      <c r="G65" s="8"/>
      <c r="H65" s="5" t="str">
        <f t="shared" ref="H65:L65" si="50">IFERROR(H31/H48*1000,"")</f>
        <v/>
      </c>
      <c r="I65" s="5" t="str">
        <f t="shared" si="50"/>
        <v/>
      </c>
      <c r="J65" s="5" t="str">
        <f t="shared" si="50"/>
        <v/>
      </c>
      <c r="K65" s="5" t="str">
        <f t="shared" si="50"/>
        <v/>
      </c>
      <c r="L65" s="5" t="str">
        <f t="shared" si="50"/>
        <v/>
      </c>
      <c r="M65" s="8"/>
      <c r="N65" s="5" t="str">
        <f t="shared" ref="N65:R65" si="51">IFERROR(N31/B48*1000,"")</f>
        <v/>
      </c>
      <c r="O65" s="5" t="str">
        <f t="shared" si="51"/>
        <v/>
      </c>
      <c r="P65" s="5" t="str">
        <f t="shared" si="51"/>
        <v/>
      </c>
      <c r="Q65" s="5" t="str">
        <f t="shared" si="51"/>
        <v/>
      </c>
      <c r="R65" s="5" t="str">
        <f t="shared" si="51"/>
        <v/>
      </c>
    </row>
    <row r="66" spans="1:19">
      <c r="A66" t="s">
        <v>11</v>
      </c>
      <c r="B66" s="14">
        <f t="shared" ref="B66:F66" si="52">IFERROR(H49/B49,"")</f>
        <v>0</v>
      </c>
      <c r="C66" s="14">
        <f t="shared" si="52"/>
        <v>0</v>
      </c>
      <c r="D66" s="14">
        <f t="shared" si="52"/>
        <v>0</v>
      </c>
      <c r="E66" s="14">
        <f t="shared" si="52"/>
        <v>0</v>
      </c>
      <c r="F66" s="14">
        <f t="shared" si="52"/>
        <v>0</v>
      </c>
      <c r="G66" s="8"/>
      <c r="H66" s="5" t="str">
        <f t="shared" ref="H66:L66" si="53">IFERROR(H32/H49*1000,"")</f>
        <v/>
      </c>
      <c r="I66" s="5" t="str">
        <f t="shared" si="53"/>
        <v/>
      </c>
      <c r="J66" s="5" t="str">
        <f t="shared" si="53"/>
        <v/>
      </c>
      <c r="K66" s="5" t="str">
        <f t="shared" si="53"/>
        <v/>
      </c>
      <c r="L66" s="5" t="str">
        <f t="shared" si="53"/>
        <v/>
      </c>
      <c r="M66" s="8"/>
      <c r="N66" s="5">
        <f t="shared" ref="N66:R66" si="54">IFERROR(N32/B49*1000,"")</f>
        <v>19848.54798131968</v>
      </c>
      <c r="O66" s="5">
        <f t="shared" si="54"/>
        <v>21388.11500677088</v>
      </c>
      <c r="P66" s="5">
        <f t="shared" si="54"/>
        <v>10294.630006602718</v>
      </c>
      <c r="Q66" s="5">
        <f t="shared" si="54"/>
        <v>20877.806341698502</v>
      </c>
      <c r="R66" s="5">
        <f t="shared" si="54"/>
        <v>21012.69238046572</v>
      </c>
    </row>
    <row r="67" spans="1:19">
      <c r="A67" t="s">
        <v>12</v>
      </c>
      <c r="B67" s="14" t="str">
        <f t="shared" ref="B67:F67" si="55">IFERROR(H50/B50,"")</f>
        <v/>
      </c>
      <c r="C67" s="14" t="str">
        <f t="shared" si="55"/>
        <v/>
      </c>
      <c r="D67" s="14" t="str">
        <f t="shared" si="55"/>
        <v/>
      </c>
      <c r="E67" s="14" t="str">
        <f t="shared" si="55"/>
        <v/>
      </c>
      <c r="F67" s="14" t="str">
        <f t="shared" si="55"/>
        <v/>
      </c>
      <c r="G67" s="8"/>
      <c r="H67" s="5" t="str">
        <f t="shared" ref="H67:L67" si="56">IFERROR(H33/H50*1000,"")</f>
        <v/>
      </c>
      <c r="I67" s="5" t="str">
        <f t="shared" si="56"/>
        <v/>
      </c>
      <c r="J67" s="5" t="str">
        <f t="shared" si="56"/>
        <v/>
      </c>
      <c r="K67" s="5" t="str">
        <f t="shared" si="56"/>
        <v/>
      </c>
      <c r="L67" s="5" t="str">
        <f t="shared" si="56"/>
        <v/>
      </c>
      <c r="M67" s="8"/>
      <c r="N67" s="5" t="str">
        <f t="shared" ref="N67:R67" si="57">IFERROR(N33/B50*1000,"")</f>
        <v/>
      </c>
      <c r="O67" s="5" t="str">
        <f t="shared" si="57"/>
        <v/>
      </c>
      <c r="P67" s="5" t="str">
        <f t="shared" si="57"/>
        <v/>
      </c>
      <c r="Q67" s="5" t="str">
        <f t="shared" si="57"/>
        <v/>
      </c>
      <c r="R67" s="5" t="str">
        <f t="shared" si="57"/>
        <v/>
      </c>
    </row>
    <row r="68" spans="1:19">
      <c r="A68" t="s">
        <v>13</v>
      </c>
      <c r="B68" s="14" t="str">
        <f t="shared" ref="B68:F68" si="58">IFERROR(H51/B51,"")</f>
        <v/>
      </c>
      <c r="C68" s="14" t="str">
        <f t="shared" si="58"/>
        <v/>
      </c>
      <c r="D68" s="14" t="str">
        <f t="shared" si="58"/>
        <v/>
      </c>
      <c r="E68" s="14" t="str">
        <f t="shared" si="58"/>
        <v/>
      </c>
      <c r="F68" s="14" t="str">
        <f t="shared" si="58"/>
        <v/>
      </c>
      <c r="G68" s="8"/>
      <c r="H68" s="5" t="str">
        <f t="shared" ref="H68:L68" si="59">IFERROR(H34/H51*1000,"")</f>
        <v/>
      </c>
      <c r="I68" s="5" t="str">
        <f t="shared" si="59"/>
        <v/>
      </c>
      <c r="J68" s="5" t="str">
        <f t="shared" si="59"/>
        <v/>
      </c>
      <c r="K68" s="5" t="str">
        <f t="shared" si="59"/>
        <v/>
      </c>
      <c r="L68" s="5" t="str">
        <f t="shared" si="59"/>
        <v/>
      </c>
      <c r="M68" s="8"/>
      <c r="N68" s="5" t="str">
        <f t="shared" ref="N68:R68" si="60">IFERROR(N34/B51*1000,"")</f>
        <v/>
      </c>
      <c r="O68" s="5" t="str">
        <f t="shared" si="60"/>
        <v/>
      </c>
      <c r="P68" s="5" t="str">
        <f t="shared" si="60"/>
        <v/>
      </c>
      <c r="Q68" s="5" t="str">
        <f t="shared" si="60"/>
        <v/>
      </c>
      <c r="R68" s="5" t="str">
        <f t="shared" si="60"/>
        <v/>
      </c>
    </row>
    <row r="69" spans="1:19">
      <c r="A69" t="s">
        <v>14</v>
      </c>
      <c r="B69" s="14" t="str">
        <f t="shared" ref="B69:F69" si="61">IFERROR(H52/B52,"")</f>
        <v/>
      </c>
      <c r="C69" s="14" t="str">
        <f t="shared" si="61"/>
        <v/>
      </c>
      <c r="D69" s="14" t="str">
        <f t="shared" si="61"/>
        <v/>
      </c>
      <c r="E69" s="14" t="str">
        <f t="shared" si="61"/>
        <v/>
      </c>
      <c r="F69" s="14" t="str">
        <f t="shared" si="61"/>
        <v/>
      </c>
      <c r="G69" s="8"/>
      <c r="H69" s="5" t="str">
        <f t="shared" ref="H69:L69" si="62">IFERROR(H35/H52*1000,"")</f>
        <v/>
      </c>
      <c r="I69" s="5" t="str">
        <f t="shared" si="62"/>
        <v/>
      </c>
      <c r="J69" s="5" t="str">
        <f t="shared" si="62"/>
        <v/>
      </c>
      <c r="K69" s="5" t="str">
        <f t="shared" si="62"/>
        <v/>
      </c>
      <c r="L69" s="5" t="str">
        <f t="shared" si="62"/>
        <v/>
      </c>
      <c r="M69" s="8"/>
      <c r="N69" s="5" t="str">
        <f t="shared" ref="N69:R69" si="63">IFERROR(N35/B52*1000,"")</f>
        <v/>
      </c>
      <c r="O69" s="5" t="str">
        <f t="shared" si="63"/>
        <v/>
      </c>
      <c r="P69" s="5" t="str">
        <f t="shared" si="63"/>
        <v/>
      </c>
      <c r="Q69" s="5" t="str">
        <f t="shared" si="63"/>
        <v/>
      </c>
      <c r="R69" s="5" t="str">
        <f t="shared" si="63"/>
        <v/>
      </c>
    </row>
    <row r="70" spans="1:19" s="7" customFormat="1">
      <c r="S70" s="23"/>
    </row>
    <row r="71" spans="1:19">
      <c r="B71" t="s">
        <v>43</v>
      </c>
      <c r="H71" t="s">
        <v>45</v>
      </c>
    </row>
    <row r="72" spans="1:19">
      <c r="A72" t="s">
        <v>0</v>
      </c>
      <c r="B72" s="12">
        <f>IFERROR(SUM($H21:$J21)/SUM($B38:$D38)*B38,"")</f>
        <v>25550.804727954393</v>
      </c>
      <c r="C72" s="12">
        <f t="shared" ref="C72:F72" si="64">IFERROR(SUM($H21:$J21)/SUM($B38:$D38)*C38,"")</f>
        <v>19417.0447093927</v>
      </c>
      <c r="D72" s="12">
        <f t="shared" si="64"/>
        <v>8052.1731903149002</v>
      </c>
      <c r="E72" s="12">
        <f t="shared" si="64"/>
        <v>23408.252040707488</v>
      </c>
      <c r="F72" s="12">
        <f t="shared" si="64"/>
        <v>17998.920917056737</v>
      </c>
      <c r="H72" s="5">
        <f>IFERROR(B72/$I$20,"")</f>
        <v>357.65404154471435</v>
      </c>
      <c r="I72" s="5">
        <f>IFERROR(C72/$I$20,"")</f>
        <v>271.7951387093043</v>
      </c>
      <c r="J72" s="5">
        <f>IFERROR(D72/$I$20,"")</f>
        <v>112.71239068189951</v>
      </c>
      <c r="K72" s="5">
        <f>IFERROR(E72/$I$20,"")</f>
        <v>327.66310247350907</v>
      </c>
      <c r="L72" s="5">
        <f>IFERROR(F72/$I$20,"")</f>
        <v>251.94458170572142</v>
      </c>
    </row>
    <row r="73" spans="1:19">
      <c r="A73" t="s">
        <v>1</v>
      </c>
      <c r="B73" s="12">
        <f t="shared" ref="B73:F73" si="65">IFERROR(SUM($H22:$J22)/SUM($B39:$D39)*B39,"")</f>
        <v>1769.7666261916613</v>
      </c>
      <c r="C73" s="12">
        <f t="shared" si="65"/>
        <v>5715.7376932418938</v>
      </c>
      <c r="D73" s="12">
        <f t="shared" si="65"/>
        <v>1294.0196240556811</v>
      </c>
      <c r="E73" s="12">
        <f t="shared" si="65"/>
        <v>2744.7302148914982</v>
      </c>
      <c r="F73" s="12">
        <f t="shared" si="65"/>
        <v>5639.9683604554884</v>
      </c>
      <c r="H73" s="5">
        <f>IFERROR(B73/$I$20,"")</f>
        <v>24.77276912362348</v>
      </c>
      <c r="I73" s="5">
        <f>IFERROR(C73/$I$20,"")</f>
        <v>80.00752650114633</v>
      </c>
      <c r="J73" s="5">
        <f>IFERROR(D73/$I$20,"")</f>
        <v>18.113376596524091</v>
      </c>
      <c r="K73" s="5">
        <f>IFERROR(E73/$I$20,"")</f>
        <v>38.420075796353558</v>
      </c>
      <c r="L73" s="5">
        <f>IFERROR(F73/$I$20,"")</f>
        <v>78.946925538290714</v>
      </c>
    </row>
    <row r="74" spans="1:19">
      <c r="A74" t="s">
        <v>2</v>
      </c>
      <c r="B74" s="12">
        <f t="shared" ref="B74:F74" si="66">IFERROR(SUM($H23:$J23)/SUM($B40:$D40)*B40,"")</f>
        <v>0</v>
      </c>
      <c r="C74" s="12">
        <f t="shared" si="66"/>
        <v>2275.4990383334421</v>
      </c>
      <c r="D74" s="12">
        <f t="shared" si="66"/>
        <v>0</v>
      </c>
      <c r="E74" s="12">
        <f t="shared" si="66"/>
        <v>1093.9691338686191</v>
      </c>
      <c r="F74" s="12">
        <f t="shared" si="66"/>
        <v>1181.5299044648227</v>
      </c>
      <c r="H74" s="5">
        <f>IFERROR(B74/$I$20,"")</f>
        <v>0</v>
      </c>
      <c r="I74" s="5">
        <f>IFERROR(C74/$I$20,"")</f>
        <v>31.851890234230712</v>
      </c>
      <c r="J74" s="5">
        <f>IFERROR(D74/$I$20,"")</f>
        <v>0</v>
      </c>
      <c r="K74" s="5">
        <f>IFERROR(E74/$I$20,"")</f>
        <v>15.313117775316618</v>
      </c>
      <c r="L74" s="5">
        <f>IFERROR(F74/$I$20,"")</f>
        <v>16.538772458914092</v>
      </c>
    </row>
    <row r="75" spans="1:19">
      <c r="A75" t="s">
        <v>3</v>
      </c>
      <c r="B75" s="12">
        <f t="shared" ref="B75:F75" si="67">IFERROR(SUM($H24:$J24)/SUM($B41:$D41)*B41,"")</f>
        <v>4135.4916311209272</v>
      </c>
      <c r="C75" s="12">
        <f t="shared" si="67"/>
        <v>14371.668326819638</v>
      </c>
      <c r="D75" s="12">
        <f t="shared" si="67"/>
        <v>13541.936808593468</v>
      </c>
      <c r="E75" s="12">
        <f t="shared" si="67"/>
        <v>6189.9366895166331</v>
      </c>
      <c r="F75" s="12">
        <f t="shared" si="67"/>
        <v>23953.534152931148</v>
      </c>
      <c r="H75" s="5">
        <f>IFERROR(B75/$I$20,"")</f>
        <v>57.887620816362364</v>
      </c>
      <c r="I75" s="5">
        <f>IFERROR(C75/$I$20,"")</f>
        <v>201.17116918840478</v>
      </c>
      <c r="J75" s="5">
        <f>IFERROR(D75/$I$20,"")</f>
        <v>189.55678623451104</v>
      </c>
      <c r="K75" s="5">
        <f>IFERROR(E75/$I$20,"")</f>
        <v>86.645250413166764</v>
      </c>
      <c r="L75" s="5">
        <f>IFERROR(F75/$I$20,"")</f>
        <v>335.29583080810681</v>
      </c>
    </row>
    <row r="76" spans="1:19">
      <c r="A76" t="s">
        <v>4</v>
      </c>
      <c r="B76" s="12">
        <f t="shared" ref="B76:F76" si="68">IFERROR(SUM($H25:$J25)/SUM($B42:$D42)*B42,"")</f>
        <v>4671.1390984162936</v>
      </c>
      <c r="C76" s="12">
        <f t="shared" si="68"/>
        <v>4514.7002919782735</v>
      </c>
      <c r="D76" s="12">
        <f t="shared" si="68"/>
        <v>2368.8253390735135</v>
      </c>
      <c r="E76" s="12">
        <f t="shared" si="68"/>
        <v>4180.6642090586047</v>
      </c>
      <c r="F76" s="12">
        <f t="shared" si="68"/>
        <v>4976.1865111870084</v>
      </c>
      <c r="H76" s="5">
        <f>IFERROR(B76/$I$20,"")</f>
        <v>65.385485700116092</v>
      </c>
      <c r="I76" s="5">
        <f>IFERROR(C76/$I$20,"")</f>
        <v>63.195692776851537</v>
      </c>
      <c r="J76" s="5">
        <f>IFERROR(D76/$I$20,"")</f>
        <v>33.15824942712085</v>
      </c>
      <c r="K76" s="5">
        <f>IFERROR(E76/$I$20,"")</f>
        <v>58.519935737102529</v>
      </c>
      <c r="L76" s="5">
        <f>IFERROR(F76/$I$20,"")</f>
        <v>69.655466282012995</v>
      </c>
    </row>
    <row r="77" spans="1:19">
      <c r="A77" t="s">
        <v>5</v>
      </c>
      <c r="B77" s="12">
        <f t="shared" ref="B77:F77" si="69">IFERROR(SUM($H26:$J26)/SUM($B43:$D43)*B43,"")</f>
        <v>65.780861982706881</v>
      </c>
      <c r="C77" s="12">
        <f t="shared" si="69"/>
        <v>230.45710254140073</v>
      </c>
      <c r="D77" s="12">
        <f t="shared" si="69"/>
        <v>91.233251601538853</v>
      </c>
      <c r="E77" s="12">
        <f t="shared" si="69"/>
        <v>68.768136471247715</v>
      </c>
      <c r="F77" s="12">
        <f t="shared" si="69"/>
        <v>264.55279394883092</v>
      </c>
      <c r="H77" s="5">
        <f>IFERROR(B77/$I$20,"")</f>
        <v>0.92078474219914452</v>
      </c>
      <c r="I77" s="5">
        <f>IFERROR(C77/$I$20,"")</f>
        <v>3.22588329425253</v>
      </c>
      <c r="J77" s="5">
        <f>IFERROR(D77/$I$20,"")</f>
        <v>1.2770611926307232</v>
      </c>
      <c r="K77" s="5">
        <f>IFERROR(E77/$I$20,"")</f>
        <v>0.96259989461432971</v>
      </c>
      <c r="L77" s="5">
        <f>IFERROR(F77/$I$20,"")</f>
        <v>3.703146611825741</v>
      </c>
    </row>
    <row r="78" spans="1:19">
      <c r="A78" t="s">
        <v>6</v>
      </c>
      <c r="B78" s="12">
        <f t="shared" ref="B78:F78" si="70">IFERROR(SUM($H27:$J27)/SUM($B44:$D44)*B44,"")</f>
        <v>514.33981702769984</v>
      </c>
      <c r="C78" s="12">
        <f t="shared" si="70"/>
        <v>190.52758705480232</v>
      </c>
      <c r="D78" s="12">
        <f t="shared" si="70"/>
        <v>75.587681861118213</v>
      </c>
      <c r="E78" s="12">
        <f t="shared" si="70"/>
        <v>544.57488977214712</v>
      </c>
      <c r="F78" s="12">
        <f t="shared" si="70"/>
        <v>159.3967511973905</v>
      </c>
      <c r="H78" s="5">
        <f>IFERROR(B78/$I$20,"")</f>
        <v>7.1996055015075564</v>
      </c>
      <c r="I78" s="5">
        <f>IFERROR(C78/$I$20,"")</f>
        <v>2.666959505246393</v>
      </c>
      <c r="J78" s="5">
        <f>IFERROR(D78/$I$20,"")</f>
        <v>1.0580582567345775</v>
      </c>
      <c r="K78" s="5">
        <f>IFERROR(E78/$I$20,"")</f>
        <v>7.6228288042013874</v>
      </c>
      <c r="L78" s="5">
        <f>IFERROR(F78/$I$20,"")</f>
        <v>2.2311975251594416</v>
      </c>
    </row>
    <row r="79" spans="1:19">
      <c r="A79" t="s">
        <v>7</v>
      </c>
      <c r="B79" s="12">
        <f t="shared" ref="B79:F79" si="71">IFERROR(SUM($H28:$J28)/SUM($B45:$D45)*B45,"")</f>
        <v>0</v>
      </c>
      <c r="C79" s="12">
        <f t="shared" si="71"/>
        <v>1607.1699476582926</v>
      </c>
      <c r="D79" s="12">
        <f t="shared" si="71"/>
        <v>735.32749917120759</v>
      </c>
      <c r="E79" s="12">
        <f t="shared" si="71"/>
        <v>741.03600959660275</v>
      </c>
      <c r="F79" s="12">
        <f t="shared" si="71"/>
        <v>1601.4614372328974</v>
      </c>
      <c r="H79" s="5">
        <f>IFERROR(B79/$I$20,"")</f>
        <v>0</v>
      </c>
      <c r="I79" s="5">
        <f>IFERROR(C79/$I$20,"")</f>
        <v>22.496779782450904</v>
      </c>
      <c r="J79" s="5">
        <f>IFERROR(D79/$I$20,"")</f>
        <v>10.292938118297979</v>
      </c>
      <c r="K79" s="5">
        <f>IFERROR(E79/$I$20,"")</f>
        <v>10.372844479235761</v>
      </c>
      <c r="L79" s="5">
        <f>IFERROR(F79/$I$20,"")</f>
        <v>22.416873421513124</v>
      </c>
    </row>
    <row r="80" spans="1:19">
      <c r="A80" t="s">
        <v>8</v>
      </c>
      <c r="B80" s="12">
        <f t="shared" ref="B80:F80" si="72">IFERROR(SUM($H29:$J29)/SUM($B46:$D46)*B46,"")</f>
        <v>0</v>
      </c>
      <c r="C80" s="12">
        <f t="shared" si="72"/>
        <v>3451.5275539953254</v>
      </c>
      <c r="D80" s="12">
        <f t="shared" si="72"/>
        <v>146.51477694362734</v>
      </c>
      <c r="E80" s="12">
        <f t="shared" si="72"/>
        <v>874.45249427774661</v>
      </c>
      <c r="F80" s="12">
        <f t="shared" si="72"/>
        <v>2723.5898366612064</v>
      </c>
      <c r="H80" s="5">
        <f>IFERROR(B80/$I$20,"")</f>
        <v>0</v>
      </c>
      <c r="I80" s="5">
        <f>IFERROR(C80/$I$20,"")</f>
        <v>48.313655571043192</v>
      </c>
      <c r="J80" s="5">
        <f>IFERROR(D80/$I$20,"")</f>
        <v>2.0508787366129249</v>
      </c>
      <c r="K80" s="5">
        <f>IFERROR(E80/$I$20,"")</f>
        <v>12.240376459654907</v>
      </c>
      <c r="L80" s="5">
        <f>IFERROR(F80/$I$20,"")</f>
        <v>38.124157848001211</v>
      </c>
    </row>
    <row r="81" spans="1:12">
      <c r="A81" t="s">
        <v>9</v>
      </c>
      <c r="B81" s="12">
        <f t="shared" ref="B81:F81" si="73">IFERROR(SUM($H30:$J30)/SUM($B47:$D47)*B47,"")</f>
        <v>94.199096598909037</v>
      </c>
      <c r="C81" s="12">
        <f t="shared" si="73"/>
        <v>153.48188790423583</v>
      </c>
      <c r="D81" s="12">
        <f t="shared" si="73"/>
        <v>64.787479207119006</v>
      </c>
      <c r="E81" s="12">
        <f t="shared" si="73"/>
        <v>132.75189262979143</v>
      </c>
      <c r="F81" s="12">
        <f t="shared" si="73"/>
        <v>140.75417032368537</v>
      </c>
      <c r="H81" s="5">
        <f>IFERROR(B81/$I$20,"")</f>
        <v>1.3185763801639003</v>
      </c>
      <c r="I81" s="5">
        <f>IFERROR(C81/$I$20,"")</f>
        <v>2.1484026862295051</v>
      </c>
      <c r="J81" s="5">
        <f>IFERROR(D81/$I$20,"")</f>
        <v>0.90687960816236013</v>
      </c>
      <c r="K81" s="5">
        <f>IFERROR(E81/$I$20,"")</f>
        <v>1.8582291801482562</v>
      </c>
      <c r="L81" s="5">
        <f>IFERROR(F81/$I$20,"")</f>
        <v>1.9702431456282947</v>
      </c>
    </row>
    <row r="82" spans="1:12">
      <c r="A82" t="s">
        <v>10</v>
      </c>
      <c r="B82" s="12" t="str">
        <f t="shared" ref="B82:F82" si="74">IFERROR(SUM($H31:$J31)/SUM($B48:$D48)*B48,"")</f>
        <v/>
      </c>
      <c r="C82" s="12" t="str">
        <f t="shared" si="74"/>
        <v/>
      </c>
      <c r="D82" s="12" t="str">
        <f t="shared" si="74"/>
        <v/>
      </c>
      <c r="E82" s="12" t="str">
        <f t="shared" si="74"/>
        <v/>
      </c>
      <c r="F82" s="12" t="str">
        <f t="shared" si="74"/>
        <v/>
      </c>
      <c r="H82" s="5" t="str">
        <f>IFERROR(B82/$I$20,"")</f>
        <v/>
      </c>
      <c r="I82" s="5" t="str">
        <f>IFERROR(C82/$I$20,"")</f>
        <v/>
      </c>
      <c r="J82" s="5" t="str">
        <f>IFERROR(D82/$I$20,"")</f>
        <v/>
      </c>
      <c r="K82" s="5" t="str">
        <f>IFERROR(E82/$I$20,"")</f>
        <v/>
      </c>
      <c r="L82" s="5" t="str">
        <f>IFERROR(F82/$I$20,"")</f>
        <v/>
      </c>
    </row>
    <row r="83" spans="1:12">
      <c r="A83" t="s">
        <v>11</v>
      </c>
      <c r="B83" s="12">
        <f t="shared" ref="B83:F83" si="75">IFERROR(SUM($H32:$J32)/SUM($B49:$D49)*B49,"")</f>
        <v>110613.04532383765</v>
      </c>
      <c r="C83" s="12">
        <f t="shared" si="75"/>
        <v>111405.77582490217</v>
      </c>
      <c r="D83" s="12">
        <f t="shared" si="75"/>
        <v>112068.87566011511</v>
      </c>
      <c r="E83" s="12">
        <f t="shared" si="75"/>
        <v>110613.04532383765</v>
      </c>
      <c r="F83" s="12">
        <f t="shared" si="75"/>
        <v>112068.87566011511</v>
      </c>
      <c r="H83" s="5">
        <f>IFERROR(B83/$I$20,"")</f>
        <v>1548.3349009495753</v>
      </c>
      <c r="I83" s="5">
        <f>IFERROR(C83/$I$20,"")</f>
        <v>1559.4313525322252</v>
      </c>
      <c r="J83" s="5">
        <f>IFERROR(D83/$I$20,"")</f>
        <v>1568.7132651191926</v>
      </c>
      <c r="K83" s="5">
        <f>IFERROR(E83/$I$20,"")</f>
        <v>1548.3349009495753</v>
      </c>
      <c r="L83" s="5">
        <f>IFERROR(F83/$I$20,"")</f>
        <v>1568.7132651191926</v>
      </c>
    </row>
    <row r="84" spans="1:12">
      <c r="A84" t="s">
        <v>12</v>
      </c>
      <c r="B84" s="12" t="str">
        <f t="shared" ref="B84:F84" si="76">IFERROR(SUM($H33:$J33)/SUM($B50:$D50)*B50,"")</f>
        <v/>
      </c>
      <c r="C84" s="12" t="str">
        <f t="shared" si="76"/>
        <v/>
      </c>
      <c r="D84" s="12" t="str">
        <f t="shared" si="76"/>
        <v/>
      </c>
      <c r="E84" s="12" t="str">
        <f t="shared" si="76"/>
        <v/>
      </c>
      <c r="F84" s="12" t="str">
        <f t="shared" si="76"/>
        <v/>
      </c>
      <c r="H84" s="5" t="str">
        <f>IFERROR(B84/$I$20,"")</f>
        <v/>
      </c>
      <c r="I84" s="5" t="str">
        <f>IFERROR(C84/$I$20,"")</f>
        <v/>
      </c>
      <c r="J84" s="5" t="str">
        <f>IFERROR(D84/$I$20,"")</f>
        <v/>
      </c>
      <c r="K84" s="5" t="str">
        <f>IFERROR(E84/$I$20,"")</f>
        <v/>
      </c>
      <c r="L84" s="5" t="str">
        <f>IFERROR(F84/$I$20,"")</f>
        <v/>
      </c>
    </row>
    <row r="85" spans="1:12">
      <c r="A85" t="s">
        <v>13</v>
      </c>
      <c r="B85" s="12" t="str">
        <f t="shared" ref="B85:F85" si="77">IFERROR(SUM($H34:$J34)/SUM($B51:$D51)*B51,"")</f>
        <v/>
      </c>
      <c r="C85" s="12" t="str">
        <f t="shared" si="77"/>
        <v/>
      </c>
      <c r="D85" s="12" t="str">
        <f t="shared" si="77"/>
        <v/>
      </c>
      <c r="E85" s="12" t="str">
        <f t="shared" si="77"/>
        <v/>
      </c>
      <c r="F85" s="12" t="str">
        <f t="shared" si="77"/>
        <v/>
      </c>
      <c r="H85" s="5" t="str">
        <f>IFERROR(B85/$I$20,"")</f>
        <v/>
      </c>
      <c r="I85" s="5" t="str">
        <f>IFERROR(C85/$I$20,"")</f>
        <v/>
      </c>
      <c r="J85" s="5" t="str">
        <f>IFERROR(D85/$I$20,"")</f>
        <v/>
      </c>
      <c r="K85" s="5" t="str">
        <f>IFERROR(E85/$I$20,"")</f>
        <v/>
      </c>
      <c r="L85" s="5" t="str">
        <f>IFERROR(F85/$I$20,"")</f>
        <v/>
      </c>
    </row>
    <row r="86" spans="1:12">
      <c r="A86" t="s">
        <v>14</v>
      </c>
      <c r="B86" s="12" t="str">
        <f t="shared" ref="B86:F86" si="78">IFERROR(SUM($H35:$J35)/SUM($B52:$D52)*B52,"")</f>
        <v/>
      </c>
      <c r="C86" s="12" t="str">
        <f t="shared" si="78"/>
        <v/>
      </c>
      <c r="D86" s="12" t="str">
        <f t="shared" si="78"/>
        <v/>
      </c>
      <c r="E86" s="12" t="str">
        <f t="shared" si="78"/>
        <v/>
      </c>
      <c r="F86" s="12" t="str">
        <f t="shared" si="78"/>
        <v/>
      </c>
      <c r="H86" s="5" t="str">
        <f>IFERROR(B86/$I$20,"")</f>
        <v/>
      </c>
      <c r="I86" s="5" t="str">
        <f>IFERROR(C86/$I$20,"")</f>
        <v/>
      </c>
      <c r="J86" s="5" t="str">
        <f>IFERROR(D86/$I$20,"")</f>
        <v/>
      </c>
      <c r="K86" s="5" t="str">
        <f>IFERROR(E86/$I$20,"")</f>
        <v/>
      </c>
      <c r="L86" s="5" t="str">
        <f>IFERROR(F86/$I$20,"")</f>
        <v/>
      </c>
    </row>
  </sheetData>
  <phoneticPr fontId="18" type="noConversion"/>
  <conditionalFormatting sqref="N3:P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{E150C210-68D2-4DC1-8D8A-E6C8184A9FA1}</x14:id>
        </ext>
      </extLst>
    </cfRule>
  </conditionalFormatting>
  <conditionalFormatting sqref="H3:L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{BB20AB67-0270-46AE-8967-5A9EEF096090}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50C210-68D2-4DC1-8D8A-E6C8184A9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N3:P18</xm:sqref>
        </x14:conditionalFormatting>
        <x14:conditionalFormatting xmlns:xm="http://schemas.microsoft.com/office/excel/2006/main">
          <x14:cfRule type="dataBar" id="{BB20AB67-0270-46AE-8967-5A9EEF096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H3:L18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opLeftCell="A37" workbookViewId="0">
      <selection activeCell="B9" sqref="B9"/>
    </sheetView>
  </sheetViews>
  <sheetFormatPr defaultColWidth="12.109375" defaultRowHeight="13.8"/>
  <cols>
    <col min="1" max="1" width="12.77734375" bestFit="1" customWidth="1"/>
    <col min="2" max="2" width="13.77734375" bestFit="1" customWidth="1"/>
    <col min="3" max="3" width="14.33203125" bestFit="1" customWidth="1"/>
    <col min="4" max="4" width="13.77734375" bestFit="1" customWidth="1"/>
    <col min="5" max="6" width="14.33203125" bestFit="1" customWidth="1"/>
    <col min="7" max="7" width="2.109375" style="7" bestFit="1" customWidth="1"/>
    <col min="8" max="8" width="15.109375" bestFit="1" customWidth="1"/>
    <col min="9" max="12" width="14.33203125" bestFit="1" customWidth="1"/>
    <col min="13" max="13" width="2.109375" style="7" bestFit="1" customWidth="1"/>
    <col min="14" max="14" width="8.33203125" bestFit="1" customWidth="1"/>
    <col min="15" max="15" width="11.109375" bestFit="1" customWidth="1"/>
  </cols>
  <sheetData>
    <row r="1" spans="1:16">
      <c r="A1">
        <v>2252620.2569611883</v>
      </c>
      <c r="B1" t="s">
        <v>15</v>
      </c>
      <c r="H1" t="s">
        <v>16</v>
      </c>
      <c r="N1" t="s">
        <v>20</v>
      </c>
    </row>
    <row r="2" spans="1:16">
      <c r="B2">
        <v>2016</v>
      </c>
      <c r="C2">
        <v>2017</v>
      </c>
      <c r="D2">
        <v>2018</v>
      </c>
      <c r="E2" t="s">
        <v>17</v>
      </c>
      <c r="F2" t="s">
        <v>18</v>
      </c>
      <c r="H2">
        <v>2016</v>
      </c>
      <c r="I2">
        <v>2017</v>
      </c>
      <c r="J2">
        <v>2018</v>
      </c>
      <c r="K2" t="s">
        <v>17</v>
      </c>
      <c r="L2" t="s">
        <v>18</v>
      </c>
      <c r="N2">
        <v>2017</v>
      </c>
      <c r="O2" t="s">
        <v>19</v>
      </c>
    </row>
    <row r="3" spans="1:16">
      <c r="A3" t="s">
        <v>23</v>
      </c>
      <c r="B3">
        <v>859837.41736567696</v>
      </c>
      <c r="C3">
        <v>867310.51952497603</v>
      </c>
      <c r="D3">
        <v>423748.57328558603</v>
      </c>
      <c r="E3">
        <v>860212.79261433706</v>
      </c>
      <c r="F3">
        <v>859740.32957128796</v>
      </c>
      <c r="H3" s="6">
        <f>B3/B$17</f>
        <v>0.45227780885383306</v>
      </c>
      <c r="I3" s="6">
        <f t="shared" ref="I3:L18" si="0">C3/C$17</f>
        <v>0.44913706988485436</v>
      </c>
      <c r="J3" s="6">
        <f t="shared" si="0"/>
        <v>0.44717852774705852</v>
      </c>
      <c r="K3" s="6">
        <f t="shared" si="0"/>
        <v>0.44714471831662006</v>
      </c>
      <c r="L3" s="6">
        <f t="shared" si="0"/>
        <v>0.44374486187751605</v>
      </c>
      <c r="N3" s="6">
        <f>(C3-B3)/$B$17</f>
        <v>3.9308806545123882E-3</v>
      </c>
      <c r="O3" s="6">
        <f>(F3-E3)/$E$17</f>
        <v>-2.4558964492628186E-4</v>
      </c>
      <c r="P3" s="6"/>
    </row>
    <row r="4" spans="1:16">
      <c r="A4" t="s">
        <v>24</v>
      </c>
      <c r="B4">
        <v>-248022.28880625399</v>
      </c>
      <c r="C4">
        <v>-319593.730645884</v>
      </c>
      <c r="D4">
        <v>-160729.020047575</v>
      </c>
      <c r="E4">
        <v>-308453.39880271698</v>
      </c>
      <c r="F4">
        <v>-322277.502016727</v>
      </c>
      <c r="H4" s="6">
        <f t="shared" ref="H4:H18" si="1">B4/B$17</f>
        <v>-0.1304606836858539</v>
      </c>
      <c r="I4" s="6">
        <f t="shared" si="0"/>
        <v>-0.16550173035428997</v>
      </c>
      <c r="J4" s="6">
        <f t="shared" si="0"/>
        <v>-0.16961606736233673</v>
      </c>
      <c r="K4" s="6">
        <f t="shared" si="0"/>
        <v>-0.16033626714882013</v>
      </c>
      <c r="L4" s="6">
        <f t="shared" si="0"/>
        <v>-0.16633974317565778</v>
      </c>
      <c r="N4" s="6">
        <f t="shared" ref="N4:N17" si="2">(C4-B4)/$B$17</f>
        <v>-3.7646855368206E-2</v>
      </c>
      <c r="O4" s="6">
        <f t="shared" ref="O4:O17" si="3">(F4-E4)/$E$17</f>
        <v>-7.185867021138004E-3</v>
      </c>
      <c r="P4" s="6"/>
    </row>
    <row r="5" spans="1:16">
      <c r="A5" t="s">
        <v>25</v>
      </c>
      <c r="B5">
        <v>-223662.02460374599</v>
      </c>
      <c r="C5">
        <v>-234557.542136537</v>
      </c>
      <c r="D5">
        <v>-118927.02339139</v>
      </c>
      <c r="E5">
        <v>-232164.51930724399</v>
      </c>
      <c r="F5">
        <v>-236558.21847047299</v>
      </c>
      <c r="H5" s="6">
        <f t="shared" si="1"/>
        <v>-0.11764709044823239</v>
      </c>
      <c r="I5" s="6">
        <f t="shared" si="0"/>
        <v>-0.12146570901999046</v>
      </c>
      <c r="J5" s="6">
        <f t="shared" si="0"/>
        <v>-0.12550274993766158</v>
      </c>
      <c r="K5" s="6">
        <f t="shared" si="0"/>
        <v>-0.12068076582917456</v>
      </c>
      <c r="L5" s="6">
        <f t="shared" si="0"/>
        <v>-0.12209674290086595</v>
      </c>
      <c r="N5" s="6">
        <f t="shared" si="2"/>
        <v>-5.7310843847163196E-3</v>
      </c>
      <c r="O5" s="6">
        <f t="shared" si="3"/>
        <v>-2.2838760264645439E-3</v>
      </c>
      <c r="P5" s="6"/>
    </row>
    <row r="6" spans="1:16">
      <c r="A6" t="s">
        <v>26</v>
      </c>
      <c r="B6">
        <v>170903.061832162</v>
      </c>
      <c r="C6">
        <v>261198.03267655199</v>
      </c>
      <c r="D6">
        <v>142427.467230657</v>
      </c>
      <c r="E6">
        <v>222974.52887308999</v>
      </c>
      <c r="F6">
        <v>285120.33212598797</v>
      </c>
      <c r="H6" s="6">
        <f t="shared" si="1"/>
        <v>8.9895671868613983E-2</v>
      </c>
      <c r="I6" s="6">
        <f t="shared" si="0"/>
        <v>0.13526149679389046</v>
      </c>
      <c r="J6" s="6">
        <f t="shared" si="0"/>
        <v>0.15030258299895985</v>
      </c>
      <c r="K6" s="6">
        <f t="shared" si="0"/>
        <v>0.11590374353969723</v>
      </c>
      <c r="L6" s="6">
        <f t="shared" si="0"/>
        <v>0.14716150684801299</v>
      </c>
      <c r="N6" s="6">
        <f t="shared" si="2"/>
        <v>4.7495504079294371E-2</v>
      </c>
      <c r="O6" s="6">
        <f t="shared" si="3"/>
        <v>3.2303829853104205E-2</v>
      </c>
      <c r="P6" s="6"/>
    </row>
    <row r="7" spans="1:16">
      <c r="A7" t="s">
        <v>27</v>
      </c>
      <c r="B7">
        <v>117963.18139649399</v>
      </c>
      <c r="C7">
        <v>111748.998437623</v>
      </c>
      <c r="D7">
        <v>38917.579846414999</v>
      </c>
      <c r="E7">
        <v>145308.05462552901</v>
      </c>
      <c r="F7">
        <v>83366.692002460695</v>
      </c>
      <c r="H7" s="6">
        <f t="shared" si="1"/>
        <v>6.2049089897588894E-2</v>
      </c>
      <c r="I7" s="6">
        <f t="shared" si="0"/>
        <v>5.786925972987212E-2</v>
      </c>
      <c r="J7" s="6">
        <f t="shared" si="0"/>
        <v>4.1069415111563347E-2</v>
      </c>
      <c r="K7" s="6">
        <f t="shared" si="0"/>
        <v>7.5532158685064063E-2</v>
      </c>
      <c r="L7" s="6">
        <f t="shared" si="0"/>
        <v>4.3028737812339547E-2</v>
      </c>
      <c r="N7" s="6">
        <f t="shared" si="2"/>
        <v>-3.2686842834378773E-3</v>
      </c>
      <c r="O7" s="6">
        <f t="shared" si="3"/>
        <v>-3.2197560161903921E-2</v>
      </c>
      <c r="P7" s="6"/>
    </row>
    <row r="8" spans="1:16">
      <c r="A8" t="s">
        <v>28</v>
      </c>
      <c r="B8">
        <v>13619.194521322301</v>
      </c>
      <c r="C8">
        <v>23024.283134015601</v>
      </c>
      <c r="D8">
        <v>23532.6419510335</v>
      </c>
      <c r="E8">
        <v>22180.687844594999</v>
      </c>
      <c r="F8">
        <v>35384.764984595597</v>
      </c>
      <c r="H8" s="6">
        <f t="shared" si="1"/>
        <v>7.1637490205176315E-3</v>
      </c>
      <c r="I8" s="6">
        <f t="shared" si="0"/>
        <v>1.1923133445533226E-2</v>
      </c>
      <c r="J8" s="6">
        <f t="shared" si="0"/>
        <v>2.4833811474734187E-2</v>
      </c>
      <c r="K8" s="6">
        <f t="shared" si="0"/>
        <v>1.1529679055571635E-2</v>
      </c>
      <c r="L8" s="6">
        <f t="shared" si="0"/>
        <v>1.8263430376108437E-2</v>
      </c>
      <c r="N8" s="6">
        <f t="shared" si="2"/>
        <v>4.9471130052206342E-3</v>
      </c>
      <c r="O8" s="6">
        <f t="shared" si="3"/>
        <v>6.8635730648143418E-3</v>
      </c>
      <c r="P8" s="6"/>
    </row>
    <row r="9" spans="1:16">
      <c r="A9" t="s">
        <v>29</v>
      </c>
      <c r="B9">
        <v>11325.1263270256</v>
      </c>
      <c r="C9">
        <v>14633.526587604199</v>
      </c>
      <c r="D9">
        <v>8926.2992232470206</v>
      </c>
      <c r="E9">
        <v>12306.428801436899</v>
      </c>
      <c r="F9">
        <v>17334.772670512899</v>
      </c>
      <c r="H9" s="6">
        <f t="shared" si="1"/>
        <v>5.9570602729441787E-3</v>
      </c>
      <c r="I9" s="6">
        <f t="shared" si="0"/>
        <v>7.5779770977969724E-3</v>
      </c>
      <c r="J9" s="6">
        <f t="shared" si="0"/>
        <v>9.4198531783401106E-3</v>
      </c>
      <c r="K9" s="6">
        <f t="shared" si="0"/>
        <v>6.3969690838684336E-3</v>
      </c>
      <c r="L9" s="6">
        <f t="shared" si="0"/>
        <v>8.9471390834842332E-3</v>
      </c>
      <c r="N9" s="6">
        <f t="shared" si="2"/>
        <v>1.7402313396063533E-3</v>
      </c>
      <c r="O9" s="6">
        <f t="shared" si="3"/>
        <v>2.6137688514301424E-3</v>
      </c>
      <c r="P9" s="6"/>
    </row>
    <row r="10" spans="1:16">
      <c r="A10" t="s">
        <v>30</v>
      </c>
      <c r="B10">
        <v>287.21693817261502</v>
      </c>
      <c r="C10">
        <v>807.198328134024</v>
      </c>
      <c r="D10">
        <v>2447.2350965442802</v>
      </c>
      <c r="E10">
        <v>212.33478523063499</v>
      </c>
      <c r="F10">
        <v>3254.2787453810702</v>
      </c>
      <c r="H10" s="6">
        <f t="shared" si="1"/>
        <v>1.5107722092439681E-4</v>
      </c>
      <c r="I10" s="6">
        <f t="shared" si="0"/>
        <v>4.1800794957800414E-4</v>
      </c>
      <c r="J10" s="6">
        <f t="shared" si="0"/>
        <v>2.5825478987183802E-3</v>
      </c>
      <c r="K10" s="6">
        <f t="shared" si="0"/>
        <v>1.1037312923726668E-4</v>
      </c>
      <c r="L10" s="6">
        <f t="shared" si="0"/>
        <v>1.6796577090900792E-3</v>
      </c>
      <c r="N10" s="6">
        <f t="shared" si="2"/>
        <v>2.735122232956971E-4</v>
      </c>
      <c r="O10" s="6">
        <f t="shared" si="3"/>
        <v>1.5812240725490228E-3</v>
      </c>
      <c r="P10" s="6"/>
    </row>
    <row r="11" spans="1:16">
      <c r="A11" t="s">
        <v>31</v>
      </c>
      <c r="B11">
        <v>9657.4939559622799</v>
      </c>
      <c r="C11">
        <v>2384.1125308048399</v>
      </c>
      <c r="D11">
        <v>10920.171996927</v>
      </c>
      <c r="E11">
        <v>4330.8302184554695</v>
      </c>
      <c r="F11">
        <v>12363.181604719701</v>
      </c>
      <c r="H11" s="6">
        <f t="shared" si="1"/>
        <v>5.0798791925150211E-3</v>
      </c>
      <c r="I11" s="6">
        <f t="shared" si="0"/>
        <v>1.2346135464238591E-3</v>
      </c>
      <c r="J11" s="6">
        <f t="shared" si="0"/>
        <v>1.1523971392912245E-2</v>
      </c>
      <c r="K11" s="6">
        <f t="shared" si="0"/>
        <v>2.2511963025136968E-3</v>
      </c>
      <c r="L11" s="6">
        <f t="shared" si="0"/>
        <v>6.3811108131784974E-3</v>
      </c>
      <c r="N11" s="6">
        <f t="shared" si="2"/>
        <v>-3.8258267754930236E-3</v>
      </c>
      <c r="O11" s="6">
        <f t="shared" si="3"/>
        <v>4.1752732915255313E-3</v>
      </c>
      <c r="P11" s="6"/>
    </row>
    <row r="12" spans="1:16">
      <c r="A12" t="s">
        <v>32</v>
      </c>
      <c r="B12">
        <v>0</v>
      </c>
      <c r="C12">
        <v>8489.7947720618795</v>
      </c>
      <c r="D12">
        <v>2231.2117109430701</v>
      </c>
      <c r="E12">
        <v>4351.7068340155902</v>
      </c>
      <c r="F12">
        <v>6369.2996489893603</v>
      </c>
      <c r="H12" s="6">
        <f t="shared" si="1"/>
        <v>0</v>
      </c>
      <c r="I12" s="6">
        <f t="shared" si="0"/>
        <v>4.3964433291274318E-3</v>
      </c>
      <c r="J12" s="6">
        <f t="shared" si="0"/>
        <v>2.354580123433436E-3</v>
      </c>
      <c r="K12" s="6">
        <f t="shared" si="0"/>
        <v>2.262048115535059E-3</v>
      </c>
      <c r="L12" s="6">
        <f t="shared" si="0"/>
        <v>3.2874391206082652E-3</v>
      </c>
      <c r="N12" s="6">
        <f t="shared" si="2"/>
        <v>4.4656649031288706E-3</v>
      </c>
      <c r="O12" s="6">
        <f t="shared" si="3"/>
        <v>1.0487590729583004E-3</v>
      </c>
      <c r="P12" s="6"/>
    </row>
    <row r="13" spans="1:16">
      <c r="A13" t="s">
        <v>33</v>
      </c>
      <c r="B13">
        <v>0</v>
      </c>
      <c r="C13">
        <v>6645.3679899289</v>
      </c>
      <c r="D13">
        <v>1016.21285463367</v>
      </c>
      <c r="E13">
        <v>3140.7802382261002</v>
      </c>
      <c r="F13">
        <v>4520.8006063364701</v>
      </c>
      <c r="H13" s="6">
        <f t="shared" si="1"/>
        <v>0</v>
      </c>
      <c r="I13" s="6">
        <f t="shared" si="0"/>
        <v>3.4413062451242649E-3</v>
      </c>
      <c r="J13" s="6">
        <f t="shared" si="0"/>
        <v>1.0724014117363347E-3</v>
      </c>
      <c r="K13" s="6">
        <f t="shared" si="0"/>
        <v>1.6325998717687633E-3</v>
      </c>
      <c r="L13" s="6">
        <f t="shared" si="0"/>
        <v>2.333358075263151E-3</v>
      </c>
      <c r="N13" s="6">
        <f t="shared" si="2"/>
        <v>3.4954892783343764E-3</v>
      </c>
      <c r="O13" s="6">
        <f t="shared" si="3"/>
        <v>7.1734438742131418E-4</v>
      </c>
      <c r="P13" s="6"/>
    </row>
    <row r="14" spans="1:16">
      <c r="A14" t="s">
        <v>34</v>
      </c>
      <c r="B14">
        <v>1514.8203242008201</v>
      </c>
      <c r="C14">
        <v>941.63515516690904</v>
      </c>
      <c r="D14">
        <v>144.936832971754</v>
      </c>
      <c r="E14">
        <v>1492.8789165185201</v>
      </c>
      <c r="F14">
        <v>732.39329080749906</v>
      </c>
      <c r="H14" s="6">
        <f t="shared" si="1"/>
        <v>7.968013524415257E-4</v>
      </c>
      <c r="I14" s="6">
        <f t="shared" si="0"/>
        <v>4.8762610964740727E-4</v>
      </c>
      <c r="J14" s="6">
        <f t="shared" si="0"/>
        <v>1.5295069687691832E-4</v>
      </c>
      <c r="K14" s="6">
        <f t="shared" si="0"/>
        <v>7.7600906233764018E-4</v>
      </c>
      <c r="L14" s="6">
        <f t="shared" si="0"/>
        <v>3.7801618522589626E-4</v>
      </c>
      <c r="N14" s="6">
        <f t="shared" si="2"/>
        <v>-3.0149761697090754E-4</v>
      </c>
      <c r="O14" s="6">
        <f t="shared" si="3"/>
        <v>-3.9530582875770817E-4</v>
      </c>
      <c r="P14" s="6"/>
    </row>
    <row r="15" spans="1:16">
      <c r="A15" t="s">
        <v>35</v>
      </c>
      <c r="B15">
        <v>373.05559863698898</v>
      </c>
      <c r="C15">
        <v>697.114050843835</v>
      </c>
      <c r="D15">
        <v>504.39431215052599</v>
      </c>
      <c r="E15">
        <v>567.02132283555602</v>
      </c>
      <c r="F15">
        <v>783.86186837416096</v>
      </c>
      <c r="H15" s="6">
        <f t="shared" si="1"/>
        <v>1.962286884991841E-4</v>
      </c>
      <c r="I15" s="6">
        <f t="shared" si="0"/>
        <v>3.6100076630345206E-4</v>
      </c>
      <c r="J15" s="6">
        <f t="shared" si="0"/>
        <v>5.3228334000655095E-4</v>
      </c>
      <c r="K15" s="6">
        <f t="shared" si="0"/>
        <v>2.9474171025551456E-4</v>
      </c>
      <c r="L15" s="6">
        <f t="shared" si="0"/>
        <v>4.0458108634521369E-4</v>
      </c>
      <c r="N15" s="6">
        <f t="shared" si="2"/>
        <v>1.7045599987229338E-4</v>
      </c>
      <c r="O15" s="6">
        <f t="shared" si="3"/>
        <v>1.1271525544255865E-4</v>
      </c>
      <c r="P15" s="6"/>
    </row>
    <row r="16" spans="1:16">
      <c r="A16" t="s">
        <v>12</v>
      </c>
      <c r="B16">
        <v>1187330.4432403599</v>
      </c>
      <c r="C16">
        <v>1187330.4432403599</v>
      </c>
      <c r="D16">
        <v>572444.23971084703</v>
      </c>
      <c r="E16">
        <v>1187330.4432403599</v>
      </c>
      <c r="F16">
        <v>1187330.4432403599</v>
      </c>
      <c r="H16" s="6">
        <f t="shared" si="1"/>
        <v>0.6245404077662049</v>
      </c>
      <c r="I16" s="6">
        <f t="shared" si="0"/>
        <v>0.6148595044761288</v>
      </c>
      <c r="J16" s="6">
        <f t="shared" si="0"/>
        <v>0.60409589192565727</v>
      </c>
      <c r="K16" s="6">
        <f t="shared" si="0"/>
        <v>0.61718279610552462</v>
      </c>
      <c r="L16" s="6">
        <f t="shared" si="0"/>
        <v>0.61282664708934798</v>
      </c>
      <c r="N16" s="6">
        <f t="shared" si="2"/>
        <v>0</v>
      </c>
      <c r="O16" s="6">
        <f t="shared" si="3"/>
        <v>0</v>
      </c>
      <c r="P16" s="6"/>
    </row>
    <row r="17" spans="1:16">
      <c r="A17" t="s">
        <v>13</v>
      </c>
      <c r="B17">
        <v>1901126.6980900201</v>
      </c>
      <c r="C17">
        <v>1931059.7536456501</v>
      </c>
      <c r="D17">
        <v>947604.92061299202</v>
      </c>
      <c r="E17">
        <v>1923790.5702046701</v>
      </c>
      <c r="F17">
        <v>1937465.4298726199</v>
      </c>
      <c r="H17" s="6">
        <f t="shared" si="1"/>
        <v>1</v>
      </c>
      <c r="I17" s="6">
        <f t="shared" si="0"/>
        <v>1</v>
      </c>
      <c r="J17" s="6">
        <f t="shared" si="0"/>
        <v>1</v>
      </c>
      <c r="K17" s="6">
        <f t="shared" si="0"/>
        <v>1</v>
      </c>
      <c r="L17" s="6">
        <f t="shared" si="0"/>
        <v>1</v>
      </c>
      <c r="N17" s="6">
        <f t="shared" si="2"/>
        <v>1.5744903054437379E-2</v>
      </c>
      <c r="O17" s="6">
        <f t="shared" si="3"/>
        <v>7.1082891660577121E-3</v>
      </c>
      <c r="P17" s="6"/>
    </row>
    <row r="18" spans="1:16">
      <c r="A18" t="s">
        <v>14</v>
      </c>
      <c r="B18">
        <v>1865279.8554928401</v>
      </c>
      <c r="C18">
        <v>1949138.1496240399</v>
      </c>
      <c r="D18">
        <v>965373.36723178101</v>
      </c>
      <c r="E18">
        <v>1881785.77295211</v>
      </c>
      <c r="F18">
        <v>1985275.47310688</v>
      </c>
      <c r="H18" s="2">
        <f t="shared" si="1"/>
        <v>0.98114442207707997</v>
      </c>
      <c r="I18" s="2">
        <f t="shared" si="0"/>
        <v>1.0093619039722928</v>
      </c>
      <c r="J18" s="2">
        <f t="shared" si="0"/>
        <v>1.0187509015965164</v>
      </c>
      <c r="K18" s="2">
        <f t="shared" si="0"/>
        <v>0.97816560809522468</v>
      </c>
      <c r="L18" s="2">
        <f t="shared" si="0"/>
        <v>1.0246765916424136</v>
      </c>
      <c r="N18" s="2">
        <f>(C18-B18)/$B$18</f>
        <v>4.4957486612132516E-2</v>
      </c>
      <c r="O18" s="2">
        <f>(F18-E18)/$E$18</f>
        <v>5.4995473789993241E-2</v>
      </c>
      <c r="P18" s="2"/>
    </row>
    <row r="19" spans="1:16">
      <c r="A19" t="s">
        <v>37</v>
      </c>
      <c r="B19">
        <v>177999.22240667601</v>
      </c>
      <c r="C19">
        <v>195301.383391515</v>
      </c>
      <c r="D19">
        <v>98055.169140315105</v>
      </c>
      <c r="E19">
        <v>186443.31249013601</v>
      </c>
      <c r="F19">
        <v>200477.09057465801</v>
      </c>
      <c r="H19" s="2"/>
      <c r="I19" s="2"/>
      <c r="J19" s="2"/>
      <c r="K19" s="2"/>
      <c r="L19" s="2"/>
      <c r="N19" s="2"/>
      <c r="O19" s="2"/>
      <c r="P19" s="2"/>
    </row>
    <row r="20" spans="1:16" s="7" customFormat="1"/>
    <row r="21" spans="1:16">
      <c r="A21" s="5">
        <f>$A$1/SUM(B19:D19)</f>
        <v>4.779023355033825</v>
      </c>
      <c r="B21" s="4" t="s">
        <v>38</v>
      </c>
      <c r="C21" s="4"/>
      <c r="D21" s="4"/>
      <c r="E21" s="4"/>
      <c r="F21" s="4"/>
      <c r="G21" s="8"/>
      <c r="H21" t="s">
        <v>40</v>
      </c>
      <c r="M21" s="8"/>
    </row>
    <row r="22" spans="1:16">
      <c r="A22" t="s">
        <v>23</v>
      </c>
      <c r="B22" s="5">
        <f>H3*B$19</f>
        <v>80505.098287777539</v>
      </c>
      <c r="C22" s="5">
        <f t="shared" ref="C22:F22" si="4">I3*C$19</f>
        <v>87717.091080923608</v>
      </c>
      <c r="D22" s="5">
        <f t="shared" si="4"/>
        <v>43848.166174154918</v>
      </c>
      <c r="E22" s="5">
        <f t="shared" si="4"/>
        <v>83367.142445419435</v>
      </c>
      <c r="F22" s="5">
        <f t="shared" si="4"/>
        <v>88960.678866657894</v>
      </c>
      <c r="G22" s="8"/>
      <c r="H22" s="4">
        <f t="shared" ref="H22:H38" si="5">B22*$A$21</f>
        <v>384735.74491658248</v>
      </c>
      <c r="I22" s="4">
        <f t="shared" ref="I22:I38" si="6">C22*$A$21</f>
        <v>419202.02691136318</v>
      </c>
      <c r="J22" s="4">
        <f t="shared" ref="J22:J38" si="7">D22*$A$21</f>
        <v>209551.41022169052</v>
      </c>
      <c r="K22" s="4">
        <f t="shared" ref="K22:K38" si="8">E22*$A$21</f>
        <v>398413.52078909118</v>
      </c>
      <c r="L22" s="4">
        <f t="shared" ref="L22:L38" si="9">F22*$A$21</f>
        <v>425145.16198342212</v>
      </c>
      <c r="M22" s="8"/>
    </row>
    <row r="23" spans="1:16">
      <c r="A23" t="s">
        <v>24</v>
      </c>
      <c r="B23" s="5">
        <f t="shared" ref="B23:F23" si="10">H4*B$19</f>
        <v>-23221.900250725317</v>
      </c>
      <c r="C23" s="5">
        <f t="shared" si="10"/>
        <v>-32322.716891882323</v>
      </c>
      <c r="D23" s="5">
        <f t="shared" si="10"/>
        <v>-16631.732174129007</v>
      </c>
      <c r="E23" s="5">
        <f t="shared" si="10"/>
        <v>-29893.624759529401</v>
      </c>
      <c r="F23" s="5">
        <f t="shared" si="10"/>
        <v>-33347.3077587917</v>
      </c>
      <c r="G23" s="8"/>
      <c r="H23" s="4">
        <f t="shared" si="5"/>
        <v>-110978.00364648213</v>
      </c>
      <c r="I23" s="4">
        <f t="shared" si="6"/>
        <v>-154471.01892445196</v>
      </c>
      <c r="J23" s="4">
        <f t="shared" si="7"/>
        <v>-79483.436494830021</v>
      </c>
      <c r="K23" s="4">
        <f t="shared" si="8"/>
        <v>-142862.33089240841</v>
      </c>
      <c r="L23" s="4">
        <f t="shared" si="9"/>
        <v>-159367.56260676621</v>
      </c>
      <c r="M23" s="8"/>
    </row>
    <row r="24" spans="1:16">
      <c r="A24" t="s">
        <v>25</v>
      </c>
      <c r="B24" s="5">
        <f t="shared" ref="B24:F24" si="11">H5*B$19</f>
        <v>-20941.090618193248</v>
      </c>
      <c r="C24" s="5">
        <f t="shared" si="11"/>
        <v>-23722.42100623536</v>
      </c>
      <c r="D24" s="5">
        <f t="shared" si="11"/>
        <v>-12306.193372712078</v>
      </c>
      <c r="E24" s="5">
        <f t="shared" si="11"/>
        <v>-22500.121735037719</v>
      </c>
      <c r="F24" s="5">
        <f t="shared" si="11"/>
        <v>-24477.599785407634</v>
      </c>
      <c r="G24" s="8"/>
      <c r="H24" s="4">
        <f t="shared" si="5"/>
        <v>-100077.96114422525</v>
      </c>
      <c r="I24" s="4">
        <f t="shared" si="6"/>
        <v>-113370.0040267438</v>
      </c>
      <c r="J24" s="4">
        <f t="shared" si="7"/>
        <v>-58811.585539753498</v>
      </c>
      <c r="K24" s="4">
        <f t="shared" si="8"/>
        <v>-107528.60726284944</v>
      </c>
      <c r="L24" s="4">
        <f t="shared" si="9"/>
        <v>-116979.02104963403</v>
      </c>
      <c r="M24" s="8"/>
    </row>
    <row r="25" spans="1:16">
      <c r="A25" t="s">
        <v>26</v>
      </c>
      <c r="B25" s="5">
        <f t="shared" ref="B25:F25" si="12">H6*B$19</f>
        <v>16001.359690338988</v>
      </c>
      <c r="C25" s="5">
        <f t="shared" si="12"/>
        <v>26416.757443453778</v>
      </c>
      <c r="D25" s="5">
        <f t="shared" si="12"/>
        <v>14737.945198189258</v>
      </c>
      <c r="E25" s="5">
        <f t="shared" si="12"/>
        <v>21609.477875548353</v>
      </c>
      <c r="F25" s="5">
        <f t="shared" si="12"/>
        <v>29502.510737472254</v>
      </c>
      <c r="G25" s="8"/>
      <c r="H25" s="4">
        <f t="shared" si="5"/>
        <v>76470.871672426845</v>
      </c>
      <c r="I25" s="4">
        <f t="shared" si="6"/>
        <v>126246.30078652925</v>
      </c>
      <c r="J25" s="4">
        <f t="shared" si="7"/>
        <v>70432.984307355073</v>
      </c>
      <c r="K25" s="4">
        <f t="shared" si="8"/>
        <v>103272.1994573323</v>
      </c>
      <c r="L25" s="4">
        <f t="shared" si="9"/>
        <v>140993.18784651608</v>
      </c>
      <c r="M25" s="8"/>
    </row>
    <row r="26" spans="1:16">
      <c r="A26" t="s">
        <v>27</v>
      </c>
      <c r="B26" s="5">
        <f t="shared" ref="B26:F26" si="13">H7*B$19</f>
        <v>11044.689752812759</v>
      </c>
      <c r="C26" s="5">
        <f t="shared" si="13"/>
        <v>11301.946481086914</v>
      </c>
      <c r="D26" s="5">
        <f t="shared" si="13"/>
        <v>4027.0684452581572</v>
      </c>
      <c r="E26" s="5">
        <f t="shared" si="13"/>
        <v>14082.46586477394</v>
      </c>
      <c r="F26" s="5">
        <f t="shared" si="13"/>
        <v>8626.2761677176077</v>
      </c>
      <c r="G26" s="8"/>
      <c r="H26" s="4">
        <f t="shared" si="5"/>
        <v>52782.830277794943</v>
      </c>
      <c r="I26" s="4">
        <f t="shared" si="6"/>
        <v>54012.266190456714</v>
      </c>
      <c r="J26" s="4">
        <f t="shared" si="7"/>
        <v>19245.454152208487</v>
      </c>
      <c r="K26" s="4">
        <f t="shared" si="8"/>
        <v>67300.433264221268</v>
      </c>
      <c r="L26" s="4">
        <f t="shared" si="9"/>
        <v>41225.175272494125</v>
      </c>
      <c r="M26" s="8"/>
    </row>
    <row r="27" spans="1:16">
      <c r="A27" t="s">
        <v>28</v>
      </c>
      <c r="B27" s="5">
        <f t="shared" ref="B27:F27" si="14">H8*B$19</f>
        <v>1275.1417551687252</v>
      </c>
      <c r="C27" s="5">
        <f t="shared" si="14"/>
        <v>2328.6044562742795</v>
      </c>
      <c r="D27" s="5">
        <f t="shared" si="14"/>
        <v>2435.083584553759</v>
      </c>
      <c r="E27" s="5">
        <f t="shared" si="14"/>
        <v>2149.6315550689187</v>
      </c>
      <c r="F27" s="5">
        <f t="shared" si="14"/>
        <v>3661.3993857150513</v>
      </c>
      <c r="G27" s="8"/>
      <c r="H27" s="4">
        <f t="shared" si="5"/>
        <v>6093.9322289301617</v>
      </c>
      <c r="I27" s="4">
        <f t="shared" si="6"/>
        <v>11128.455081170623</v>
      </c>
      <c r="J27" s="4">
        <f t="shared" si="7"/>
        <v>11637.321322041898</v>
      </c>
      <c r="K27" s="4">
        <f t="shared" si="8"/>
        <v>10273.139406392043</v>
      </c>
      <c r="L27" s="4">
        <f t="shared" si="9"/>
        <v>17497.913176438731</v>
      </c>
      <c r="M27" s="8"/>
    </row>
    <row r="28" spans="1:16">
      <c r="A28" t="s">
        <v>29</v>
      </c>
      <c r="B28" s="5">
        <f t="shared" ref="B28:F28" si="15">H9*B$19</f>
        <v>1060.3520964137649</v>
      </c>
      <c r="C28" s="5">
        <f t="shared" si="15"/>
        <v>1479.9894105089668</v>
      </c>
      <c r="D28" s="5">
        <f t="shared" si="15"/>
        <v>923.66529667907434</v>
      </c>
      <c r="E28" s="5">
        <f t="shared" si="15"/>
        <v>1192.6721058934215</v>
      </c>
      <c r="F28" s="5">
        <f t="shared" si="15"/>
        <v>1793.6964124237313</v>
      </c>
      <c r="G28" s="8"/>
      <c r="H28" s="4">
        <f t="shared" si="5"/>
        <v>5067.4474333204607</v>
      </c>
      <c r="I28" s="4">
        <f t="shared" si="6"/>
        <v>7072.9039580250956</v>
      </c>
      <c r="J28" s="4">
        <f t="shared" si="7"/>
        <v>4414.2180250635429</v>
      </c>
      <c r="K28" s="4">
        <f t="shared" si="8"/>
        <v>5699.8078489620366</v>
      </c>
      <c r="L28" s="4">
        <f t="shared" si="9"/>
        <v>8572.1170468133951</v>
      </c>
      <c r="M28" s="8"/>
    </row>
    <row r="29" spans="1:16">
      <c r="A29" t="s">
        <v>30</v>
      </c>
      <c r="B29" s="5">
        <f t="shared" ref="B29:F29" si="16">H10*B$19</f>
        <v>26.891627847904235</v>
      </c>
      <c r="C29" s="5">
        <f t="shared" si="16"/>
        <v>81.637530821234861</v>
      </c>
      <c r="D29" s="5">
        <f t="shared" si="16"/>
        <v>253.23217102179615</v>
      </c>
      <c r="E29" s="5">
        <f t="shared" si="16"/>
        <v>20.57833182489788</v>
      </c>
      <c r="F29" s="5">
        <f t="shared" si="16"/>
        <v>336.73289067967437</v>
      </c>
      <c r="G29" s="8"/>
      <c r="H29" s="4">
        <f t="shared" si="5"/>
        <v>128.51571754001233</v>
      </c>
      <c r="I29" s="4">
        <f t="shared" si="6"/>
        <v>390.1476664419751</v>
      </c>
      <c r="J29" s="4">
        <f t="shared" si="7"/>
        <v>1210.2024595590835</v>
      </c>
      <c r="K29" s="4">
        <f t="shared" si="8"/>
        <v>98.344328398822796</v>
      </c>
      <c r="L29" s="4">
        <f t="shared" si="9"/>
        <v>1609.2543489662157</v>
      </c>
      <c r="M29" s="8"/>
    </row>
    <row r="30" spans="1:16">
      <c r="A30" t="s">
        <v>31</v>
      </c>
      <c r="B30" s="5">
        <f t="shared" ref="B30:F30" si="17">H11*B$19</f>
        <v>904.21454618752693</v>
      </c>
      <c r="C30" s="5">
        <f t="shared" si="17"/>
        <v>241.12173357048411</v>
      </c>
      <c r="D30" s="5">
        <f t="shared" si="17"/>
        <v>1129.9849641001629</v>
      </c>
      <c r="E30" s="5">
        <f t="shared" si="17"/>
        <v>419.72049570619993</v>
      </c>
      <c r="F30" s="5">
        <f t="shared" si="17"/>
        <v>1279.2665304605152</v>
      </c>
      <c r="G30" s="8"/>
      <c r="H30" s="4">
        <f t="shared" si="5"/>
        <v>4321.2624341915025</v>
      </c>
      <c r="I30" s="4">
        <f t="shared" si="6"/>
        <v>1152.3263961395871</v>
      </c>
      <c r="J30" s="4">
        <f t="shared" si="7"/>
        <v>5400.224534271737</v>
      </c>
      <c r="K30" s="4">
        <f t="shared" si="8"/>
        <v>2005.8540515663037</v>
      </c>
      <c r="L30" s="4">
        <f t="shared" si="9"/>
        <v>6113.6446263838925</v>
      </c>
      <c r="M30" s="8"/>
    </row>
    <row r="31" spans="1:16">
      <c r="A31" t="s">
        <v>32</v>
      </c>
      <c r="B31" s="5">
        <f t="shared" ref="B31:F31" si="18">H12*B$19</f>
        <v>0</v>
      </c>
      <c r="C31" s="5">
        <f t="shared" si="18"/>
        <v>858.63146418098518</v>
      </c>
      <c r="D31" s="5">
        <f t="shared" si="18"/>
        <v>230.8787522576896</v>
      </c>
      <c r="E31" s="5">
        <f t="shared" si="18"/>
        <v>421.74374367242626</v>
      </c>
      <c r="F31" s="5">
        <f t="shared" si="18"/>
        <v>659.05623034085727</v>
      </c>
      <c r="G31" s="8"/>
      <c r="H31" s="4">
        <f t="shared" si="5"/>
        <v>0</v>
      </c>
      <c r="I31" s="4">
        <f t="shared" si="6"/>
        <v>4103.4198206878173</v>
      </c>
      <c r="J31" s="4">
        <f t="shared" si="7"/>
        <v>1103.374949220567</v>
      </c>
      <c r="K31" s="4">
        <f t="shared" si="8"/>
        <v>2015.523200849924</v>
      </c>
      <c r="L31" s="4">
        <f t="shared" si="9"/>
        <v>3149.645117079509</v>
      </c>
      <c r="M31" s="8"/>
    </row>
    <row r="32" spans="1:16">
      <c r="A32" t="s">
        <v>33</v>
      </c>
      <c r="B32" s="5">
        <f t="shared" ref="B32:F32" si="19">H13*B$19</f>
        <v>0</v>
      </c>
      <c r="C32" s="5">
        <f t="shared" si="19"/>
        <v>672.09187034662898</v>
      </c>
      <c r="D32" s="5">
        <f t="shared" si="19"/>
        <v>105.154501814119</v>
      </c>
      <c r="E32" s="5">
        <f t="shared" si="19"/>
        <v>304.38732806353954</v>
      </c>
      <c r="F32" s="5">
        <f t="shared" si="19"/>
        <v>467.7848381976404</v>
      </c>
      <c r="G32" s="8"/>
      <c r="H32" s="4">
        <f t="shared" si="5"/>
        <v>0</v>
      </c>
      <c r="I32" s="4">
        <f t="shared" si="6"/>
        <v>3211.9427451149054</v>
      </c>
      <c r="J32" s="4">
        <f t="shared" si="7"/>
        <v>502.53582005662145</v>
      </c>
      <c r="K32" s="4">
        <f t="shared" si="8"/>
        <v>1454.6741497919984</v>
      </c>
      <c r="L32" s="4">
        <f t="shared" si="9"/>
        <v>2235.5546668772422</v>
      </c>
      <c r="M32" s="8"/>
    </row>
    <row r="33" spans="1:13">
      <c r="A33" t="s">
        <v>34</v>
      </c>
      <c r="B33" s="5">
        <f t="shared" ref="B33:F33" si="20">H14*B$19</f>
        <v>141.83002114717937</v>
      </c>
      <c r="C33" s="5">
        <f t="shared" si="20"/>
        <v>95.234053791961216</v>
      </c>
      <c r="D33" s="5">
        <f t="shared" si="20"/>
        <v>14.99760645239529</v>
      </c>
      <c r="E33" s="5">
        <f t="shared" si="20"/>
        <v>144.68170010459409</v>
      </c>
      <c r="F33" s="5">
        <f t="shared" si="20"/>
        <v>75.783585004218708</v>
      </c>
      <c r="G33" s="8"/>
      <c r="H33" s="4">
        <f t="shared" si="5"/>
        <v>677.8089835073115</v>
      </c>
      <c r="I33" s="4">
        <f t="shared" si="6"/>
        <v>455.12576726633023</v>
      </c>
      <c r="J33" s="4">
        <f t="shared" si="7"/>
        <v>71.673911505603087</v>
      </c>
      <c r="K33" s="4">
        <f t="shared" si="8"/>
        <v>691.43722384585499</v>
      </c>
      <c r="L33" s="4">
        <f t="shared" si="9"/>
        <v>362.17152266335233</v>
      </c>
      <c r="M33" s="8"/>
    </row>
    <row r="34" spans="1:13">
      <c r="A34" t="s">
        <v>35</v>
      </c>
      <c r="B34" s="5">
        <f t="shared" ref="B34:F34" si="21">H15*B$19</f>
        <v>34.928553966736615</v>
      </c>
      <c r="C34" s="5">
        <f t="shared" si="21"/>
        <v>70.503949064461196</v>
      </c>
      <c r="D34" s="5">
        <f t="shared" si="21"/>
        <v>52.19313293491421</v>
      </c>
      <c r="E34" s="5">
        <f t="shared" si="21"/>
        <v>54.95262078904603</v>
      </c>
      <c r="F34" s="5">
        <f t="shared" si="21"/>
        <v>81.109239092022932</v>
      </c>
      <c r="G34" s="8"/>
      <c r="H34" s="4">
        <f t="shared" si="5"/>
        <v>166.92437516459364</v>
      </c>
      <c r="I34" s="4">
        <f t="shared" si="6"/>
        <v>336.94001920117523</v>
      </c>
      <c r="J34" s="4">
        <f t="shared" si="7"/>
        <v>249.43220126834015</v>
      </c>
      <c r="K34" s="4">
        <f t="shared" si="8"/>
        <v>262.61985817116829</v>
      </c>
      <c r="L34" s="4">
        <f t="shared" si="9"/>
        <v>387.62294792980009</v>
      </c>
      <c r="M34" s="8"/>
    </row>
    <row r="35" spans="1:13">
      <c r="A35" t="s">
        <v>12</v>
      </c>
      <c r="B35" s="5">
        <f t="shared" ref="B35:F35" si="22">H16*B$19</f>
        <v>111167.70694393283</v>
      </c>
      <c r="C35" s="5">
        <f t="shared" si="22"/>
        <v>120082.91181560936</v>
      </c>
      <c r="D35" s="5">
        <f t="shared" si="22"/>
        <v>59234.724859739836</v>
      </c>
      <c r="E35" s="5">
        <f t="shared" si="22"/>
        <v>115069.60491783822</v>
      </c>
      <c r="F35" s="5">
        <f t="shared" si="22"/>
        <v>122857.70323509519</v>
      </c>
      <c r="G35" s="8"/>
      <c r="H35" s="4">
        <f t="shared" si="5"/>
        <v>531273.06781061098</v>
      </c>
      <c r="I35" s="4">
        <f t="shared" si="6"/>
        <v>573879.04010726442</v>
      </c>
      <c r="J35" s="4">
        <f t="shared" si="7"/>
        <v>283084.13353369938</v>
      </c>
      <c r="K35" s="4">
        <f t="shared" si="8"/>
        <v>549920.32935686398</v>
      </c>
      <c r="L35" s="4">
        <f t="shared" si="9"/>
        <v>587139.83310633467</v>
      </c>
      <c r="M35" s="8"/>
    </row>
    <row r="36" spans="1:13">
      <c r="A36" t="s">
        <v>13</v>
      </c>
      <c r="B36" s="5">
        <f t="shared" ref="B36:F36" si="23">H17*B$19</f>
        <v>177999.22240667601</v>
      </c>
      <c r="C36" s="5">
        <f t="shared" si="23"/>
        <v>195301.383391515</v>
      </c>
      <c r="D36" s="5">
        <f t="shared" si="23"/>
        <v>98055.169140315105</v>
      </c>
      <c r="E36" s="5">
        <f t="shared" si="23"/>
        <v>186443.31249013601</v>
      </c>
      <c r="F36" s="5">
        <f t="shared" si="23"/>
        <v>200477.09057465801</v>
      </c>
      <c r="G36" s="8"/>
      <c r="H36" s="4">
        <f t="shared" si="5"/>
        <v>850662.44105936482</v>
      </c>
      <c r="I36" s="4">
        <f t="shared" si="6"/>
        <v>933349.87249846535</v>
      </c>
      <c r="J36" s="4">
        <f t="shared" si="7"/>
        <v>468607.94340335787</v>
      </c>
      <c r="K36" s="4">
        <f t="shared" si="8"/>
        <v>891016.94478022971</v>
      </c>
      <c r="L36" s="4">
        <f t="shared" si="9"/>
        <v>958084.69800552214</v>
      </c>
      <c r="M36" s="8"/>
    </row>
    <row r="37" spans="1:13">
      <c r="A37" t="s">
        <v>14</v>
      </c>
      <c r="B37" s="5">
        <f t="shared" ref="B37:F37" si="24">H18*B$19</f>
        <v>174642.94419836777</v>
      </c>
      <c r="C37" s="5">
        <f t="shared" si="24"/>
        <v>197129.7761884823</v>
      </c>
      <c r="D37" s="5">
        <f t="shared" si="24"/>
        <v>99893.791967894926</v>
      </c>
      <c r="E37" s="5">
        <f t="shared" si="24"/>
        <v>182372.4361372019</v>
      </c>
      <c r="F37" s="5">
        <f t="shared" si="24"/>
        <v>205424.18187242802</v>
      </c>
      <c r="G37" s="8"/>
      <c r="H37" s="4">
        <f t="shared" si="5"/>
        <v>834622.70911586867</v>
      </c>
      <c r="I37" s="4">
        <f t="shared" si="6"/>
        <v>942087.8043773477</v>
      </c>
      <c r="J37" s="4">
        <f t="shared" si="7"/>
        <v>477394.76483746018</v>
      </c>
      <c r="K37" s="4">
        <f t="shared" si="8"/>
        <v>871562.13161410263</v>
      </c>
      <c r="L37" s="4">
        <f t="shared" si="9"/>
        <v>981726.96285704966</v>
      </c>
      <c r="M37" s="8"/>
    </row>
    <row r="38" spans="1:13">
      <c r="A38" t="s">
        <v>37</v>
      </c>
      <c r="B38" s="5">
        <f t="shared" ref="B38:F38" si="25">H19*B$19</f>
        <v>0</v>
      </c>
      <c r="C38" s="5">
        <f t="shared" si="25"/>
        <v>0</v>
      </c>
      <c r="D38" s="5">
        <f t="shared" si="25"/>
        <v>0</v>
      </c>
      <c r="E38" s="5">
        <f t="shared" si="25"/>
        <v>0</v>
      </c>
      <c r="F38" s="5">
        <f t="shared" si="25"/>
        <v>0</v>
      </c>
      <c r="G38" s="8"/>
      <c r="H38" s="4">
        <f t="shared" si="5"/>
        <v>0</v>
      </c>
      <c r="I38" s="4">
        <f t="shared" si="6"/>
        <v>0</v>
      </c>
      <c r="J38" s="4">
        <f t="shared" si="7"/>
        <v>0</v>
      </c>
      <c r="K38" s="4">
        <f t="shared" si="8"/>
        <v>0</v>
      </c>
      <c r="L38" s="4">
        <f t="shared" si="9"/>
        <v>0</v>
      </c>
      <c r="M38" s="8"/>
    </row>
    <row r="39" spans="1:13" s="7" customFormat="1"/>
    <row r="40" spans="1:13">
      <c r="B40" t="s">
        <v>21</v>
      </c>
      <c r="H40" t="s">
        <v>22</v>
      </c>
    </row>
    <row r="41" spans="1:13">
      <c r="A41" t="s">
        <v>23</v>
      </c>
      <c r="B41">
        <v>92.508905081328265</v>
      </c>
      <c r="C41">
        <v>87.371082353039597</v>
      </c>
      <c r="D41">
        <v>86.335555045840309</v>
      </c>
      <c r="E41">
        <v>89.846221920894692</v>
      </c>
      <c r="F41">
        <v>87.371082353039597</v>
      </c>
      <c r="G41" s="9"/>
      <c r="M41" s="9"/>
    </row>
    <row r="42" spans="1:13">
      <c r="A42" t="s">
        <v>24</v>
      </c>
      <c r="B42">
        <v>74.255763302677138</v>
      </c>
      <c r="C42">
        <v>78.937599269281876</v>
      </c>
      <c r="D42">
        <v>78.947511682326521</v>
      </c>
      <c r="E42">
        <v>76.917896085369279</v>
      </c>
      <c r="F42">
        <v>78.947511682326521</v>
      </c>
      <c r="G42" s="9"/>
      <c r="M42" s="9"/>
    </row>
    <row r="43" spans="1:13">
      <c r="A43" t="s">
        <v>25</v>
      </c>
      <c r="B43">
        <v>1.8556738937828288</v>
      </c>
      <c r="C43">
        <v>2.0390985423057875</v>
      </c>
      <c r="D43">
        <v>2.1033741241548465</v>
      </c>
      <c r="E43">
        <v>1.9842411461109664</v>
      </c>
      <c r="F43">
        <v>2.0808382026089673</v>
      </c>
      <c r="G43" s="9"/>
      <c r="M43" s="9"/>
    </row>
    <row r="44" spans="1:13">
      <c r="A44" t="s">
        <v>26</v>
      </c>
      <c r="B44">
        <v>38075.645189871553</v>
      </c>
      <c r="C44">
        <v>64674.757869890927</v>
      </c>
      <c r="D44">
        <v>34483.674796390536</v>
      </c>
      <c r="E44">
        <v>55828.678712958696</v>
      </c>
      <c r="F44">
        <v>69547.826478559378</v>
      </c>
      <c r="G44" s="9"/>
      <c r="M44" s="9"/>
    </row>
    <row r="45" spans="1:13">
      <c r="A45" t="s">
        <v>27</v>
      </c>
      <c r="B45">
        <v>2706.8300000000063</v>
      </c>
      <c r="C45">
        <v>2390.0900000000038</v>
      </c>
      <c r="D45">
        <v>942.09000000000185</v>
      </c>
      <c r="E45">
        <v>3180.1800000000057</v>
      </c>
      <c r="F45">
        <v>1815.3500000000035</v>
      </c>
      <c r="G45" s="9"/>
      <c r="H45">
        <v>52310472.599999994</v>
      </c>
      <c r="I45">
        <v>47485909.599999994</v>
      </c>
      <c r="J45">
        <v>16694576.5</v>
      </c>
      <c r="K45">
        <v>51185069.599999994</v>
      </c>
      <c r="L45">
        <v>57850459.599999994</v>
      </c>
      <c r="M45" s="9"/>
    </row>
    <row r="46" spans="1:13">
      <c r="A46" t="s">
        <v>28</v>
      </c>
      <c r="B46">
        <v>38.843462533049781</v>
      </c>
      <c r="C46">
        <v>69.984618859453462</v>
      </c>
      <c r="D46">
        <v>98.662005587100424</v>
      </c>
      <c r="E46">
        <v>63.735275928399993</v>
      </c>
      <c r="F46">
        <v>135.70207152829957</v>
      </c>
      <c r="G46" s="9"/>
      <c r="H46">
        <v>6409536.1999999993</v>
      </c>
      <c r="I46">
        <v>7489778.9000000004</v>
      </c>
      <c r="J46">
        <v>7277385.6000000015</v>
      </c>
      <c r="K46">
        <v>9429118.6999999993</v>
      </c>
      <c r="L46">
        <v>10575411.999999998</v>
      </c>
      <c r="M46" s="9"/>
    </row>
    <row r="47" spans="1:13">
      <c r="A47" t="s">
        <v>29</v>
      </c>
      <c r="B47">
        <v>1921241</v>
      </c>
      <c r="C47">
        <v>2342808</v>
      </c>
      <c r="D47">
        <v>1405537</v>
      </c>
      <c r="E47">
        <v>2009220</v>
      </c>
      <c r="F47">
        <v>2707641</v>
      </c>
      <c r="G47" s="9"/>
      <c r="H47">
        <v>2706279.05</v>
      </c>
      <c r="I47">
        <v>3304836.98</v>
      </c>
      <c r="J47">
        <v>2058147.5599999991</v>
      </c>
      <c r="K47">
        <v>3095599.7700000009</v>
      </c>
      <c r="L47">
        <v>3824836.2899999982</v>
      </c>
      <c r="M47" s="9"/>
    </row>
    <row r="48" spans="1:13">
      <c r="A48" t="s">
        <v>30</v>
      </c>
      <c r="B48">
        <v>185237764</v>
      </c>
      <c r="C48">
        <v>521032836.71875</v>
      </c>
      <c r="D48">
        <v>1768889055</v>
      </c>
      <c r="E48">
        <v>116140327</v>
      </c>
      <c r="F48">
        <v>2289921891.71875</v>
      </c>
      <c r="G48" s="9"/>
      <c r="H48">
        <v>4549999.9985600002</v>
      </c>
      <c r="I48">
        <v>4464843.75</v>
      </c>
      <c r="J48">
        <v>6000000</v>
      </c>
      <c r="K48">
        <v>2977538.6807195689</v>
      </c>
      <c r="L48">
        <v>10464843.75</v>
      </c>
      <c r="M48" s="9"/>
    </row>
    <row r="49" spans="1:13">
      <c r="A49" t="s">
        <v>31</v>
      </c>
      <c r="B49">
        <v>62380832</v>
      </c>
      <c r="C49">
        <v>984126</v>
      </c>
      <c r="D49">
        <v>3576415</v>
      </c>
      <c r="E49">
        <v>60377289</v>
      </c>
      <c r="F49">
        <v>4244155</v>
      </c>
      <c r="G49" s="9"/>
      <c r="H49">
        <v>915548</v>
      </c>
      <c r="I49">
        <v>804456</v>
      </c>
      <c r="J49">
        <v>474746.08333333343</v>
      </c>
      <c r="K49">
        <v>860002</v>
      </c>
      <c r="L49">
        <v>876974.08333333314</v>
      </c>
      <c r="M49" s="9"/>
    </row>
    <row r="50" spans="1:13">
      <c r="A50" t="s">
        <v>32</v>
      </c>
      <c r="B50">
        <v>0</v>
      </c>
      <c r="C50">
        <v>847181</v>
      </c>
      <c r="D50">
        <v>197404</v>
      </c>
      <c r="E50">
        <v>510798</v>
      </c>
      <c r="F50">
        <v>533787</v>
      </c>
      <c r="G50" s="9"/>
      <c r="H50">
        <v>0</v>
      </c>
      <c r="I50">
        <v>2225143</v>
      </c>
      <c r="J50">
        <v>635413</v>
      </c>
      <c r="K50">
        <v>1443580</v>
      </c>
      <c r="L50">
        <v>1416977</v>
      </c>
      <c r="M50" s="9"/>
    </row>
    <row r="51" spans="1:13">
      <c r="A51" t="s">
        <v>33</v>
      </c>
      <c r="B51">
        <v>0</v>
      </c>
      <c r="C51">
        <v>306835</v>
      </c>
      <c r="D51">
        <v>39477</v>
      </c>
      <c r="E51">
        <v>189922</v>
      </c>
      <c r="F51">
        <v>156390</v>
      </c>
      <c r="G51" s="9"/>
      <c r="H51">
        <v>0</v>
      </c>
      <c r="I51">
        <v>2161810.13</v>
      </c>
      <c r="J51">
        <v>544959.93999999994</v>
      </c>
      <c r="K51">
        <v>1040300.08</v>
      </c>
      <c r="L51">
        <v>1666469.99</v>
      </c>
      <c r="M51" s="9"/>
    </row>
    <row r="52" spans="1:13">
      <c r="A52" t="s">
        <v>34</v>
      </c>
      <c r="B52">
        <v>2649084</v>
      </c>
      <c r="C52">
        <v>1864663</v>
      </c>
      <c r="D52">
        <v>192694</v>
      </c>
      <c r="E52">
        <v>2885086</v>
      </c>
      <c r="F52">
        <v>1022533</v>
      </c>
      <c r="G52" s="9"/>
      <c r="H52">
        <v>3763515</v>
      </c>
      <c r="I52">
        <v>1140757.6000000001</v>
      </c>
      <c r="J52">
        <v>138411.5</v>
      </c>
      <c r="K52">
        <v>2203221.6</v>
      </c>
      <c r="L52">
        <v>647142.5</v>
      </c>
      <c r="M52" s="9"/>
    </row>
    <row r="53" spans="1:13">
      <c r="A53" t="s">
        <v>35</v>
      </c>
      <c r="B53">
        <v>6091</v>
      </c>
      <c r="C53">
        <v>14608</v>
      </c>
      <c r="D53">
        <v>6752</v>
      </c>
      <c r="E53">
        <v>10360</v>
      </c>
      <c r="F53">
        <v>13637</v>
      </c>
      <c r="G53" s="9"/>
      <c r="M53" s="9"/>
    </row>
    <row r="54" spans="1:13">
      <c r="A54" t="s">
        <v>12</v>
      </c>
    </row>
    <row r="55" spans="1:13">
      <c r="A55" t="s">
        <v>13</v>
      </c>
    </row>
    <row r="56" spans="1:13">
      <c r="A56" t="s">
        <v>14</v>
      </c>
    </row>
    <row r="57" spans="1:13">
      <c r="A57" t="s">
        <v>37</v>
      </c>
    </row>
    <row r="58" spans="1:13" s="7" customFormat="1"/>
    <row r="59" spans="1:13">
      <c r="B59" t="s">
        <v>42</v>
      </c>
      <c r="H59" t="s">
        <v>41</v>
      </c>
    </row>
    <row r="60" spans="1:13">
      <c r="A60" t="s">
        <v>23</v>
      </c>
      <c r="B60" s="4">
        <f t="shared" ref="B60:B74" si="26">H41/B41</f>
        <v>0</v>
      </c>
      <c r="C60" s="4">
        <f t="shared" ref="C60:C74" si="27">I41/C41</f>
        <v>0</v>
      </c>
      <c r="D60" s="4">
        <f t="shared" ref="D60:D74" si="28">J41/D41</f>
        <v>0</v>
      </c>
      <c r="E60" s="4">
        <f t="shared" ref="E60:E74" si="29">K41/E41</f>
        <v>0</v>
      </c>
      <c r="F60" s="4">
        <f t="shared" ref="F60:F74" si="30">L41/F41</f>
        <v>0</v>
      </c>
      <c r="G60" s="8"/>
      <c r="H60" s="5" t="e">
        <f t="shared" ref="H60:L74" si="31">H22/H41*1000</f>
        <v>#DIV/0!</v>
      </c>
      <c r="I60" s="5" t="e">
        <f t="shared" si="31"/>
        <v>#DIV/0!</v>
      </c>
      <c r="J60" s="5" t="e">
        <f t="shared" si="31"/>
        <v>#DIV/0!</v>
      </c>
      <c r="K60" s="5" t="e">
        <f t="shared" si="31"/>
        <v>#DIV/0!</v>
      </c>
      <c r="L60" s="5" t="e">
        <f t="shared" si="31"/>
        <v>#DIV/0!</v>
      </c>
      <c r="M60" s="8"/>
    </row>
    <row r="61" spans="1:13">
      <c r="A61" t="s">
        <v>24</v>
      </c>
      <c r="B61" s="4">
        <f t="shared" si="26"/>
        <v>0</v>
      </c>
      <c r="C61" s="4">
        <f t="shared" si="27"/>
        <v>0</v>
      </c>
      <c r="D61" s="4">
        <f t="shared" si="28"/>
        <v>0</v>
      </c>
      <c r="E61" s="4">
        <f t="shared" si="29"/>
        <v>0</v>
      </c>
      <c r="F61" s="4">
        <f t="shared" si="30"/>
        <v>0</v>
      </c>
      <c r="G61" s="8"/>
      <c r="H61" s="5" t="e">
        <f t="shared" si="31"/>
        <v>#DIV/0!</v>
      </c>
      <c r="I61" s="5" t="e">
        <f t="shared" si="31"/>
        <v>#DIV/0!</v>
      </c>
      <c r="J61" s="5" t="e">
        <f t="shared" si="31"/>
        <v>#DIV/0!</v>
      </c>
      <c r="K61" s="5" t="e">
        <f t="shared" si="31"/>
        <v>#DIV/0!</v>
      </c>
      <c r="L61" s="5" t="e">
        <f t="shared" si="31"/>
        <v>#DIV/0!</v>
      </c>
      <c r="M61" s="8"/>
    </row>
    <row r="62" spans="1:13">
      <c r="A62" t="s">
        <v>25</v>
      </c>
      <c r="B62" s="4">
        <f t="shared" si="26"/>
        <v>0</v>
      </c>
      <c r="C62" s="4">
        <f t="shared" si="27"/>
        <v>0</v>
      </c>
      <c r="D62" s="4">
        <f t="shared" si="28"/>
        <v>0</v>
      </c>
      <c r="E62" s="4">
        <f t="shared" si="29"/>
        <v>0</v>
      </c>
      <c r="F62" s="4">
        <f t="shared" si="30"/>
        <v>0</v>
      </c>
      <c r="G62" s="8"/>
      <c r="H62" s="5" t="e">
        <f t="shared" si="31"/>
        <v>#DIV/0!</v>
      </c>
      <c r="I62" s="5" t="e">
        <f t="shared" si="31"/>
        <v>#DIV/0!</v>
      </c>
      <c r="J62" s="5" t="e">
        <f t="shared" si="31"/>
        <v>#DIV/0!</v>
      </c>
      <c r="K62" s="5" t="e">
        <f t="shared" si="31"/>
        <v>#DIV/0!</v>
      </c>
      <c r="L62" s="5" t="e">
        <f t="shared" si="31"/>
        <v>#DIV/0!</v>
      </c>
      <c r="M62" s="8"/>
    </row>
    <row r="63" spans="1:13">
      <c r="A63" t="s">
        <v>26</v>
      </c>
      <c r="B63" s="4">
        <f t="shared" si="26"/>
        <v>0</v>
      </c>
      <c r="C63" s="4">
        <f t="shared" si="27"/>
        <v>0</v>
      </c>
      <c r="D63" s="4">
        <f t="shared" si="28"/>
        <v>0</v>
      </c>
      <c r="E63" s="4">
        <f t="shared" si="29"/>
        <v>0</v>
      </c>
      <c r="F63" s="4">
        <f t="shared" si="30"/>
        <v>0</v>
      </c>
      <c r="G63" s="8"/>
      <c r="H63" s="5" t="e">
        <f t="shared" si="31"/>
        <v>#DIV/0!</v>
      </c>
      <c r="I63" s="5" t="e">
        <f t="shared" si="31"/>
        <v>#DIV/0!</v>
      </c>
      <c r="J63" s="5" t="e">
        <f t="shared" si="31"/>
        <v>#DIV/0!</v>
      </c>
      <c r="K63" s="5" t="e">
        <f t="shared" si="31"/>
        <v>#DIV/0!</v>
      </c>
      <c r="L63" s="5" t="e">
        <f t="shared" si="31"/>
        <v>#DIV/0!</v>
      </c>
      <c r="M63" s="8"/>
    </row>
    <row r="64" spans="1:13">
      <c r="A64" t="s">
        <v>27</v>
      </c>
      <c r="B64" s="4">
        <f t="shared" si="26"/>
        <v>19325.363100009927</v>
      </c>
      <c r="C64" s="4">
        <f t="shared" si="27"/>
        <v>19867.833261508946</v>
      </c>
      <c r="D64" s="4">
        <f t="shared" si="28"/>
        <v>17720.787292084584</v>
      </c>
      <c r="E64" s="4">
        <f t="shared" si="29"/>
        <v>16095.022797451686</v>
      </c>
      <c r="F64" s="4">
        <f t="shared" si="30"/>
        <v>31867.386234059482</v>
      </c>
      <c r="G64" s="8"/>
      <c r="H64" s="5">
        <f t="shared" si="31"/>
        <v>1.009029887407191</v>
      </c>
      <c r="I64" s="5">
        <f t="shared" si="31"/>
        <v>1.1374377503859949</v>
      </c>
      <c r="J64" s="5">
        <f t="shared" si="31"/>
        <v>1.1527967871606977</v>
      </c>
      <c r="K64" s="5">
        <f t="shared" si="31"/>
        <v>1.3148450083229206</v>
      </c>
      <c r="L64" s="5">
        <f t="shared" si="31"/>
        <v>0.71261621009652498</v>
      </c>
      <c r="M64" s="8"/>
    </row>
    <row r="65" spans="1:15">
      <c r="A65" t="s">
        <v>28</v>
      </c>
      <c r="B65" s="4">
        <f t="shared" si="26"/>
        <v>165009.39365398939</v>
      </c>
      <c r="C65" s="4">
        <f t="shared" si="27"/>
        <v>107020.35707362129</v>
      </c>
      <c r="D65" s="4">
        <f t="shared" si="28"/>
        <v>73760.770994822393</v>
      </c>
      <c r="E65" s="4">
        <f t="shared" si="29"/>
        <v>147941.91384050241</v>
      </c>
      <c r="F65" s="4">
        <f t="shared" si="30"/>
        <v>77931.102162980475</v>
      </c>
      <c r="G65" s="8"/>
      <c r="H65" s="5">
        <f t="shared" si="31"/>
        <v>0.95076024828912931</v>
      </c>
      <c r="I65" s="5">
        <f t="shared" si="31"/>
        <v>1.4858189046369075</v>
      </c>
      <c r="J65" s="5">
        <f t="shared" si="31"/>
        <v>1.5991074214951446</v>
      </c>
      <c r="K65" s="5">
        <f t="shared" si="31"/>
        <v>1.0895121520097149</v>
      </c>
      <c r="L65" s="5">
        <f t="shared" si="31"/>
        <v>1.6545845378353801</v>
      </c>
      <c r="M65" s="8"/>
    </row>
    <row r="66" spans="1:15">
      <c r="A66" t="s">
        <v>29</v>
      </c>
      <c r="B66" s="4">
        <f t="shared" si="26"/>
        <v>1.4086098776780216</v>
      </c>
      <c r="C66" s="4">
        <f t="shared" si="27"/>
        <v>1.4106307388398878</v>
      </c>
      <c r="D66" s="4">
        <f t="shared" si="28"/>
        <v>1.4643140379797892</v>
      </c>
      <c r="E66" s="4">
        <f t="shared" si="29"/>
        <v>1.5406972705826145</v>
      </c>
      <c r="F66" s="4">
        <f t="shared" si="30"/>
        <v>1.4126083516980272</v>
      </c>
      <c r="G66" s="8"/>
      <c r="H66" s="5">
        <f t="shared" si="31"/>
        <v>1.8724777968925492</v>
      </c>
      <c r="I66" s="5">
        <f t="shared" si="31"/>
        <v>2.1401672762766943</v>
      </c>
      <c r="J66" s="5">
        <f t="shared" si="31"/>
        <v>2.1447529374733194</v>
      </c>
      <c r="K66" s="5">
        <f t="shared" si="31"/>
        <v>1.8412612328634572</v>
      </c>
      <c r="L66" s="5">
        <f t="shared" si="31"/>
        <v>2.2411722742814173</v>
      </c>
      <c r="M66" s="8"/>
    </row>
    <row r="67" spans="1:15">
      <c r="A67" t="s">
        <v>30</v>
      </c>
      <c r="B67" s="4">
        <f t="shared" si="26"/>
        <v>2.4563025920351748E-2</v>
      </c>
      <c r="C67" s="4">
        <f t="shared" si="27"/>
        <v>8.5692175911939554E-3</v>
      </c>
      <c r="D67" s="4">
        <f t="shared" si="28"/>
        <v>3.3919594804661165E-3</v>
      </c>
      <c r="E67" s="4">
        <f t="shared" si="29"/>
        <v>2.5637422914433234E-2</v>
      </c>
      <c r="F67" s="4">
        <f t="shared" si="30"/>
        <v>4.5699566381914389E-3</v>
      </c>
      <c r="G67" s="8"/>
      <c r="H67" s="5">
        <f t="shared" si="31"/>
        <v>2.8245212655095699E-2</v>
      </c>
      <c r="I67" s="5">
        <f t="shared" si="31"/>
        <v>8.7382154513688221E-2</v>
      </c>
      <c r="J67" s="5">
        <f t="shared" si="31"/>
        <v>0.20170040992651392</v>
      </c>
      <c r="K67" s="5">
        <f t="shared" si="31"/>
        <v>3.302873243448725E-2</v>
      </c>
      <c r="L67" s="5">
        <f t="shared" si="31"/>
        <v>0.15377719796019082</v>
      </c>
      <c r="M67" s="8"/>
    </row>
    <row r="68" spans="1:15">
      <c r="A68" t="s">
        <v>31</v>
      </c>
      <c r="B68" s="4">
        <f t="shared" si="26"/>
        <v>1.4676751986892384E-2</v>
      </c>
      <c r="C68" s="4">
        <f t="shared" si="27"/>
        <v>0.81743191420610772</v>
      </c>
      <c r="D68" s="4">
        <f t="shared" si="28"/>
        <v>0.13274356676541549</v>
      </c>
      <c r="E68" s="4">
        <f t="shared" si="29"/>
        <v>1.4243799518723009E-2</v>
      </c>
      <c r="F68" s="4">
        <f t="shared" si="30"/>
        <v>0.20663102156573762</v>
      </c>
      <c r="G68" s="8"/>
      <c r="H68" s="5">
        <f t="shared" si="31"/>
        <v>4.7198644245757766</v>
      </c>
      <c r="I68" s="5">
        <f t="shared" si="31"/>
        <v>1.4324293636191252</v>
      </c>
      <c r="J68" s="5">
        <f t="shared" si="31"/>
        <v>11.374974378630265</v>
      </c>
      <c r="K68" s="5">
        <f t="shared" si="31"/>
        <v>2.3323830079073113</v>
      </c>
      <c r="L68" s="5">
        <f t="shared" si="31"/>
        <v>6.9712945257700722</v>
      </c>
      <c r="M68" s="8"/>
    </row>
    <row r="69" spans="1:15">
      <c r="A69" t="s">
        <v>32</v>
      </c>
      <c r="B69" s="4" t="e">
        <f t="shared" si="26"/>
        <v>#DIV/0!</v>
      </c>
      <c r="C69" s="4">
        <f t="shared" si="27"/>
        <v>2.6265260906465087</v>
      </c>
      <c r="D69" s="4">
        <f t="shared" si="28"/>
        <v>3.2188456160969383</v>
      </c>
      <c r="E69" s="4">
        <f t="shared" si="29"/>
        <v>2.8261269621259286</v>
      </c>
      <c r="F69" s="4">
        <f t="shared" si="30"/>
        <v>2.6545738281374405</v>
      </c>
      <c r="G69" s="8"/>
      <c r="H69" s="5" t="e">
        <f t="shared" si="31"/>
        <v>#DIV/0!</v>
      </c>
      <c r="I69" s="5">
        <f t="shared" si="31"/>
        <v>1.8441151066191328</v>
      </c>
      <c r="J69" s="5">
        <f t="shared" si="31"/>
        <v>1.736468956758151</v>
      </c>
      <c r="K69" s="5">
        <f t="shared" si="31"/>
        <v>1.3961977866484185</v>
      </c>
      <c r="L69" s="5">
        <f t="shared" si="31"/>
        <v>2.2227919839768107</v>
      </c>
      <c r="M69" s="8"/>
      <c r="O69" s="10"/>
    </row>
    <row r="70" spans="1:15">
      <c r="A70" t="s">
        <v>33</v>
      </c>
      <c r="B70" s="4" t="e">
        <f t="shared" si="26"/>
        <v>#DIV/0!</v>
      </c>
      <c r="C70" s="4">
        <f t="shared" si="27"/>
        <v>7.0455134844460376</v>
      </c>
      <c r="D70" s="4">
        <f t="shared" si="28"/>
        <v>13.80449223598551</v>
      </c>
      <c r="E70" s="4">
        <f t="shared" si="29"/>
        <v>5.4775122418677142</v>
      </c>
      <c r="F70" s="4">
        <f t="shared" si="30"/>
        <v>10.655860285184474</v>
      </c>
      <c r="G70" s="8"/>
      <c r="H70" s="5" t="e">
        <f t="shared" si="31"/>
        <v>#DIV/0!</v>
      </c>
      <c r="I70" s="5">
        <f t="shared" si="31"/>
        <v>1.4857654243274852</v>
      </c>
      <c r="J70" s="5">
        <f t="shared" si="31"/>
        <v>0.92215185588985038</v>
      </c>
      <c r="K70" s="5">
        <f t="shared" si="31"/>
        <v>1.3983216744460871</v>
      </c>
      <c r="L70" s="5">
        <f t="shared" si="31"/>
        <v>1.3414911041255788</v>
      </c>
      <c r="M70" s="8"/>
    </row>
    <row r="71" spans="1:15">
      <c r="A71" t="s">
        <v>34</v>
      </c>
      <c r="B71" s="4">
        <f t="shared" si="26"/>
        <v>1.4206854142790488</v>
      </c>
      <c r="C71" s="4">
        <f t="shared" si="27"/>
        <v>0.61177681972560194</v>
      </c>
      <c r="D71" s="4">
        <f t="shared" si="28"/>
        <v>0.7182968852169761</v>
      </c>
      <c r="E71" s="4">
        <f t="shared" si="29"/>
        <v>0.76365889959606059</v>
      </c>
      <c r="F71" s="4">
        <f t="shared" si="30"/>
        <v>0.63288177496471998</v>
      </c>
      <c r="G71" s="8"/>
      <c r="H71" s="5">
        <f t="shared" si="31"/>
        <v>0.18009998193372725</v>
      </c>
      <c r="I71" s="5">
        <f t="shared" si="31"/>
        <v>0.39896799045330067</v>
      </c>
      <c r="J71" s="5">
        <f t="shared" si="31"/>
        <v>0.51783205518040831</v>
      </c>
      <c r="K71" s="5">
        <f t="shared" si="31"/>
        <v>0.31383008583696481</v>
      </c>
      <c r="L71" s="5">
        <f t="shared" si="31"/>
        <v>0.55964725336900656</v>
      </c>
      <c r="M71" s="8"/>
    </row>
    <row r="72" spans="1:15">
      <c r="A72" t="s">
        <v>35</v>
      </c>
      <c r="B72" s="4">
        <f t="shared" si="26"/>
        <v>0</v>
      </c>
      <c r="C72" s="4">
        <f t="shared" si="27"/>
        <v>0</v>
      </c>
      <c r="D72" s="4">
        <f t="shared" si="28"/>
        <v>0</v>
      </c>
      <c r="E72" s="4">
        <f t="shared" si="29"/>
        <v>0</v>
      </c>
      <c r="F72" s="4">
        <f t="shared" si="30"/>
        <v>0</v>
      </c>
      <c r="G72" s="8"/>
      <c r="H72" s="5" t="e">
        <f t="shared" si="31"/>
        <v>#DIV/0!</v>
      </c>
      <c r="I72" s="5" t="e">
        <f t="shared" si="31"/>
        <v>#DIV/0!</v>
      </c>
      <c r="J72" s="5" t="e">
        <f t="shared" si="31"/>
        <v>#DIV/0!</v>
      </c>
      <c r="K72" s="5" t="e">
        <f t="shared" si="31"/>
        <v>#DIV/0!</v>
      </c>
      <c r="L72" s="5" t="e">
        <f t="shared" si="31"/>
        <v>#DIV/0!</v>
      </c>
      <c r="M72" s="8"/>
    </row>
    <row r="73" spans="1:15">
      <c r="A73" t="s">
        <v>12</v>
      </c>
      <c r="B73" s="4" t="e">
        <f t="shared" si="26"/>
        <v>#DIV/0!</v>
      </c>
      <c r="C73" s="4" t="e">
        <f t="shared" si="27"/>
        <v>#DIV/0!</v>
      </c>
      <c r="D73" s="4" t="e">
        <f t="shared" si="28"/>
        <v>#DIV/0!</v>
      </c>
      <c r="E73" s="4" t="e">
        <f t="shared" si="29"/>
        <v>#DIV/0!</v>
      </c>
      <c r="F73" s="4" t="e">
        <f t="shared" si="30"/>
        <v>#DIV/0!</v>
      </c>
      <c r="G73" s="8"/>
      <c r="H73" s="5" t="e">
        <f t="shared" si="31"/>
        <v>#DIV/0!</v>
      </c>
      <c r="I73" s="5" t="e">
        <f t="shared" si="31"/>
        <v>#DIV/0!</v>
      </c>
      <c r="J73" s="5" t="e">
        <f t="shared" si="31"/>
        <v>#DIV/0!</v>
      </c>
      <c r="K73" s="5" t="e">
        <f t="shared" si="31"/>
        <v>#DIV/0!</v>
      </c>
      <c r="L73" s="5" t="e">
        <f t="shared" si="31"/>
        <v>#DIV/0!</v>
      </c>
      <c r="M73" s="8"/>
    </row>
    <row r="74" spans="1:15">
      <c r="A74" t="s">
        <v>13</v>
      </c>
      <c r="B74" s="4" t="e">
        <f t="shared" si="26"/>
        <v>#DIV/0!</v>
      </c>
      <c r="C74" s="4" t="e">
        <f t="shared" si="27"/>
        <v>#DIV/0!</v>
      </c>
      <c r="D74" s="4" t="e">
        <f t="shared" si="28"/>
        <v>#DIV/0!</v>
      </c>
      <c r="E74" s="4" t="e">
        <f t="shared" si="29"/>
        <v>#DIV/0!</v>
      </c>
      <c r="F74" s="4" t="e">
        <f t="shared" si="30"/>
        <v>#DIV/0!</v>
      </c>
      <c r="G74" s="8"/>
      <c r="H74" s="5" t="e">
        <f t="shared" si="31"/>
        <v>#DIV/0!</v>
      </c>
      <c r="I74" s="5" t="e">
        <f t="shared" si="31"/>
        <v>#DIV/0!</v>
      </c>
      <c r="J74" s="5" t="e">
        <f t="shared" si="31"/>
        <v>#DIV/0!</v>
      </c>
      <c r="K74" s="5" t="e">
        <f t="shared" si="31"/>
        <v>#DIV/0!</v>
      </c>
      <c r="L74" s="5" t="e">
        <f t="shared" si="31"/>
        <v>#DIV/0!</v>
      </c>
      <c r="M74" s="8"/>
    </row>
    <row r="75" spans="1:15">
      <c r="A75" t="s">
        <v>14</v>
      </c>
    </row>
    <row r="76" spans="1:15">
      <c r="A76" t="s">
        <v>37</v>
      </c>
    </row>
    <row r="77" spans="1:15" s="7" customFormat="1"/>
    <row r="78" spans="1:15">
      <c r="B78" t="s">
        <v>44</v>
      </c>
    </row>
    <row r="79" spans="1:15">
      <c r="A79" t="s">
        <v>23</v>
      </c>
      <c r="B79" s="11">
        <f>SUM($H22:$J22)/SUM($B41:$D41)*B41</f>
        <v>352183.69922993204</v>
      </c>
      <c r="C79" s="11">
        <f>SUM($H22:$J22)/SUM($B41:$D41)*C41</f>
        <v>332623.88049847522</v>
      </c>
      <c r="D79" s="11">
        <f>SUM($H22:$J22)/SUM($B41:$D41)*D41</f>
        <v>328681.60232122906</v>
      </c>
      <c r="E79" s="11">
        <f>SUM($H22:$J22)/SUM($B41:$D41)*E41</f>
        <v>342046.79830677953</v>
      </c>
      <c r="F79" s="11">
        <f>SUM($H22:$J22)/SUM($B41:$D41)*F41</f>
        <v>332623.88049847522</v>
      </c>
      <c r="H79" s="4" t="str">
        <f>IFERROR(B79/H41*1000,"")</f>
        <v/>
      </c>
      <c r="I79" s="4" t="str">
        <f t="shared" ref="I79:L79" si="32">IFERROR(C79/I41*1000,"")</f>
        <v/>
      </c>
      <c r="J79" s="4" t="str">
        <f t="shared" si="32"/>
        <v/>
      </c>
      <c r="K79" s="4" t="str">
        <f t="shared" si="32"/>
        <v/>
      </c>
      <c r="L79" s="4" t="str">
        <f t="shared" si="32"/>
        <v/>
      </c>
    </row>
    <row r="80" spans="1:15">
      <c r="A80" t="s">
        <v>24</v>
      </c>
      <c r="B80" s="11">
        <f t="shared" ref="B80:C95" si="33">SUM($H23:$J23)/SUM($B42:$D42)*B42</f>
        <v>-110334.82629061351</v>
      </c>
      <c r="C80" s="11">
        <f t="shared" si="33"/>
        <v>-117291.45208127258</v>
      </c>
      <c r="D80" s="11">
        <f t="shared" ref="D80:F80" si="34">SUM($H23:$J23)/SUM($B42:$D42)*D42</f>
        <v>-117306.18069387796</v>
      </c>
      <c r="E80" s="11">
        <f t="shared" si="34"/>
        <v>-114290.42441629185</v>
      </c>
      <c r="F80" s="11">
        <f t="shared" si="34"/>
        <v>-117306.18069387796</v>
      </c>
      <c r="H80" s="4" t="str">
        <f t="shared" ref="H80:L80" si="35">IFERROR(B80/H42*1000,"")</f>
        <v/>
      </c>
      <c r="I80" s="4" t="str">
        <f t="shared" si="35"/>
        <v/>
      </c>
      <c r="J80" s="4" t="str">
        <f t="shared" si="35"/>
        <v/>
      </c>
      <c r="K80" s="4" t="str">
        <f t="shared" si="35"/>
        <v/>
      </c>
      <c r="L80" s="4" t="str">
        <f t="shared" si="35"/>
        <v/>
      </c>
    </row>
    <row r="81" spans="1:12">
      <c r="A81" t="s">
        <v>25</v>
      </c>
      <c r="B81" s="11">
        <f t="shared" si="33"/>
        <v>-84230.176023978842</v>
      </c>
      <c r="C81" s="11">
        <f t="shared" si="33"/>
        <v>-92555.933304925624</v>
      </c>
      <c r="D81" s="11">
        <f t="shared" ref="D81:F81" si="36">SUM($H24:$J24)/SUM($B43:$D43)*D43</f>
        <v>-95473.441381818091</v>
      </c>
      <c r="E81" s="11">
        <f t="shared" si="36"/>
        <v>-90065.922450546655</v>
      </c>
      <c r="F81" s="11">
        <f t="shared" si="36"/>
        <v>-94450.522082779818</v>
      </c>
      <c r="H81" s="4" t="str">
        <f t="shared" ref="H81:L81" si="37">IFERROR(B81/H43*1000,"")</f>
        <v/>
      </c>
      <c r="I81" s="4" t="str">
        <f t="shared" si="37"/>
        <v/>
      </c>
      <c r="J81" s="4" t="str">
        <f t="shared" si="37"/>
        <v/>
      </c>
      <c r="K81" s="4" t="str">
        <f t="shared" si="37"/>
        <v/>
      </c>
      <c r="L81" s="4" t="str">
        <f t="shared" si="37"/>
        <v/>
      </c>
    </row>
    <row r="82" spans="1:12">
      <c r="A82" t="s">
        <v>26</v>
      </c>
      <c r="B82" s="11">
        <f t="shared" si="33"/>
        <v>75785.611089203274</v>
      </c>
      <c r="C82" s="11">
        <f t="shared" si="33"/>
        <v>128728.37801629062</v>
      </c>
      <c r="D82" s="11">
        <f t="shared" ref="D82:F82" si="38">SUM($H25:$J25)/SUM($B44:$D44)*D44</f>
        <v>68636.167660817257</v>
      </c>
      <c r="E82" s="11">
        <f t="shared" si="38"/>
        <v>111121.17763115028</v>
      </c>
      <c r="F82" s="11">
        <f t="shared" si="38"/>
        <v>138427.71418107321</v>
      </c>
      <c r="H82" s="4" t="str">
        <f t="shared" ref="H82:L82" si="39">IFERROR(B82/H44*1000,"")</f>
        <v/>
      </c>
      <c r="I82" s="4" t="str">
        <f t="shared" si="39"/>
        <v/>
      </c>
      <c r="J82" s="4" t="str">
        <f t="shared" si="39"/>
        <v/>
      </c>
      <c r="K82" s="4" t="str">
        <f t="shared" si="39"/>
        <v/>
      </c>
      <c r="L82" s="4" t="str">
        <f t="shared" si="39"/>
        <v/>
      </c>
    </row>
    <row r="83" spans="1:12">
      <c r="A83" t="s">
        <v>27</v>
      </c>
      <c r="B83" s="11">
        <f t="shared" si="33"/>
        <v>56494.416077466383</v>
      </c>
      <c r="C83" s="11">
        <f t="shared" si="33"/>
        <v>49883.715978687811</v>
      </c>
      <c r="D83" s="11">
        <f t="shared" ref="D83:F83" si="40">SUM($H26:$J26)/SUM($B45:$D45)*D45</f>
        <v>19662.418564305954</v>
      </c>
      <c r="E83" s="11">
        <f t="shared" si="40"/>
        <v>66373.733156953691</v>
      </c>
      <c r="F83" s="11">
        <f t="shared" si="40"/>
        <v>37888.281948341253</v>
      </c>
      <c r="H83" s="4">
        <f t="shared" ref="H83:L83" si="41">IFERROR(B83/H45*1000,"")</f>
        <v>1.0799829034132333</v>
      </c>
      <c r="I83" s="4">
        <f t="shared" si="41"/>
        <v>1.0504951131585318</v>
      </c>
      <c r="J83" s="4">
        <f t="shared" si="41"/>
        <v>1.1777728272595565</v>
      </c>
      <c r="K83" s="4">
        <f t="shared" si="41"/>
        <v>1.2967401172968942</v>
      </c>
      <c r="L83" s="4">
        <f t="shared" si="41"/>
        <v>0.65493484771452459</v>
      </c>
    </row>
    <row r="84" spans="1:12">
      <c r="A84" t="s">
        <v>28</v>
      </c>
      <c r="B84" s="11">
        <f t="shared" si="33"/>
        <v>5402.7208108383675</v>
      </c>
      <c r="C84" s="11">
        <f t="shared" si="33"/>
        <v>9734.1311019544046</v>
      </c>
      <c r="D84" s="11">
        <f t="shared" ref="D84:F84" si="42">SUM($H27:$J27)/SUM($B46:$D46)*D46</f>
        <v>13722.856719349913</v>
      </c>
      <c r="E84" s="11">
        <f t="shared" si="42"/>
        <v>8864.9126310485044</v>
      </c>
      <c r="F84" s="11">
        <f t="shared" si="42"/>
        <v>18874.743859304886</v>
      </c>
      <c r="H84" s="4">
        <f t="shared" ref="H84:L84" si="43">IFERROR(B84/H46*1000,"")</f>
        <v>0.84291915081755331</v>
      </c>
      <c r="I84" s="4">
        <f t="shared" si="43"/>
        <v>1.2996553345459108</v>
      </c>
      <c r="J84" s="4">
        <f t="shared" si="43"/>
        <v>1.8856849799672439</v>
      </c>
      <c r="K84" s="4">
        <f t="shared" si="43"/>
        <v>0.94016343553385384</v>
      </c>
      <c r="L84" s="4">
        <f t="shared" si="43"/>
        <v>1.7847762204730075</v>
      </c>
    </row>
    <row r="85" spans="1:12">
      <c r="A85" t="s">
        <v>29</v>
      </c>
      <c r="B85" s="11">
        <f t="shared" si="33"/>
        <v>5609.8130445770184</v>
      </c>
      <c r="C85" s="11">
        <f t="shared" si="33"/>
        <v>6840.7424572655873</v>
      </c>
      <c r="D85" s="11">
        <f t="shared" ref="D85:F85" si="44">SUM($H28:$J28)/SUM($B47:$D47)*D47</f>
        <v>4104.0139145664953</v>
      </c>
      <c r="E85" s="11">
        <f t="shared" si="44"/>
        <v>5866.7020771600419</v>
      </c>
      <c r="F85" s="11">
        <f t="shared" si="44"/>
        <v>7906.014811172342</v>
      </c>
      <c r="H85" s="4">
        <f t="shared" ref="H85:L85" si="45">IFERROR(B85/H47*1000,"")</f>
        <v>2.0728878807146729</v>
      </c>
      <c r="I85" s="4">
        <f t="shared" si="45"/>
        <v>2.0699182739311963</v>
      </c>
      <c r="J85" s="4">
        <f t="shared" si="45"/>
        <v>1.9940328839038621</v>
      </c>
      <c r="K85" s="4">
        <f t="shared" si="45"/>
        <v>1.8951746068775681</v>
      </c>
      <c r="L85" s="4">
        <f t="shared" si="45"/>
        <v>2.0670204452521408</v>
      </c>
    </row>
    <row r="86" spans="1:12">
      <c r="A86" t="s">
        <v>30</v>
      </c>
      <c r="B86" s="11">
        <f t="shared" si="33"/>
        <v>129.38609530645633</v>
      </c>
      <c r="C86" s="11">
        <f t="shared" si="33"/>
        <v>363.93445274736467</v>
      </c>
      <c r="D86" s="11">
        <f t="shared" ref="D86:F86" si="46">SUM($H29:$J29)/SUM($B48:$D48)*D48</f>
        <v>1235.5452954872501</v>
      </c>
      <c r="E86" s="11">
        <f t="shared" si="46"/>
        <v>81.12246171436729</v>
      </c>
      <c r="F86" s="11">
        <f t="shared" si="46"/>
        <v>1599.4797482346148</v>
      </c>
      <c r="H86" s="4">
        <f t="shared" ref="H86:L86" si="47">IFERROR(B86/H48*1000,"")</f>
        <v>2.8436504471957117E-2</v>
      </c>
      <c r="I86" s="4">
        <f t="shared" si="47"/>
        <v>8.1511128524344154E-2</v>
      </c>
      <c r="J86" s="4">
        <f t="shared" si="47"/>
        <v>0.20592421591454169</v>
      </c>
      <c r="K86" s="4">
        <f t="shared" si="47"/>
        <v>2.7244805328528184E-2</v>
      </c>
      <c r="L86" s="4">
        <f t="shared" si="47"/>
        <v>0.15284315623294567</v>
      </c>
    </row>
    <row r="87" spans="1:12">
      <c r="A87" t="s">
        <v>31</v>
      </c>
      <c r="B87" s="11">
        <f t="shared" si="33"/>
        <v>10133.008844868533</v>
      </c>
      <c r="C87" s="11">
        <f t="shared" si="33"/>
        <v>159.85932124895498</v>
      </c>
      <c r="D87" s="11">
        <f t="shared" ref="D87:F87" si="48">SUM($H30:$J30)/SUM($B49:$D49)*D49</f>
        <v>580.94519848533753</v>
      </c>
      <c r="E87" s="11">
        <f t="shared" si="48"/>
        <v>9807.5576078591512</v>
      </c>
      <c r="F87" s="11">
        <f t="shared" si="48"/>
        <v>689.41145501222252</v>
      </c>
      <c r="H87" s="4">
        <f t="shared" ref="H87:L87" si="49">IFERROR(B87/H49*1000,"")</f>
        <v>11.067698083408551</v>
      </c>
      <c r="I87" s="4">
        <f t="shared" si="49"/>
        <v>0.1987172962212414</v>
      </c>
      <c r="J87" s="4">
        <f t="shared" si="49"/>
        <v>1.2236966641332743</v>
      </c>
      <c r="K87" s="4">
        <f t="shared" si="49"/>
        <v>11.404110232138009</v>
      </c>
      <c r="L87" s="4">
        <f t="shared" si="49"/>
        <v>0.78612523233503684</v>
      </c>
    </row>
    <row r="88" spans="1:12">
      <c r="A88" t="s">
        <v>32</v>
      </c>
      <c r="B88" s="11">
        <f t="shared" si="33"/>
        <v>0</v>
      </c>
      <c r="C88" s="11">
        <f t="shared" si="33"/>
        <v>4222.8230349524019</v>
      </c>
      <c r="D88" s="11">
        <f t="shared" ref="D88:F88" si="50">SUM($H31:$J31)/SUM($B50:$D50)*D50</f>
        <v>983.97173495598224</v>
      </c>
      <c r="E88" s="11">
        <f t="shared" si="50"/>
        <v>2546.1023802559512</v>
      </c>
      <c r="F88" s="11">
        <f t="shared" si="50"/>
        <v>2660.6923896524331</v>
      </c>
      <c r="H88" s="4" t="str">
        <f t="shared" ref="H88:L88" si="51">IFERROR(B88/H50*1000,"")</f>
        <v/>
      </c>
      <c r="I88" s="4">
        <f t="shared" si="51"/>
        <v>1.8977760238116841</v>
      </c>
      <c r="J88" s="4">
        <f t="shared" si="51"/>
        <v>1.5485546171639268</v>
      </c>
      <c r="K88" s="4">
        <f t="shared" si="51"/>
        <v>1.7637417948821341</v>
      </c>
      <c r="L88" s="4">
        <f t="shared" si="51"/>
        <v>1.8777244723467164</v>
      </c>
    </row>
    <row r="89" spans="1:12">
      <c r="A89" t="s">
        <v>33</v>
      </c>
      <c r="B89" s="11">
        <f t="shared" si="33"/>
        <v>0</v>
      </c>
      <c r="C89" s="11">
        <f t="shared" si="33"/>
        <v>3291.0555526357894</v>
      </c>
      <c r="D89" s="11">
        <f t="shared" ref="D89:F89" si="52">SUM($H32:$J32)/SUM($B51:$D51)*D51</f>
        <v>423.4230125357376</v>
      </c>
      <c r="E89" s="11">
        <f t="shared" si="52"/>
        <v>2037.0683027284838</v>
      </c>
      <c r="F89" s="11">
        <f t="shared" si="52"/>
        <v>1677.4102624430429</v>
      </c>
      <c r="H89" s="4" t="str">
        <f t="shared" ref="H89:L89" si="53">IFERROR(B89/H51*1000,"")</f>
        <v/>
      </c>
      <c r="I89" s="4">
        <f t="shared" si="53"/>
        <v>1.5223610561191097</v>
      </c>
      <c r="J89" s="4">
        <f t="shared" si="53"/>
        <v>0.77698007038047168</v>
      </c>
      <c r="K89" s="4">
        <f t="shared" si="53"/>
        <v>1.9581545189619556</v>
      </c>
      <c r="L89" s="4">
        <f t="shared" si="53"/>
        <v>1.0065649381679191</v>
      </c>
    </row>
    <row r="90" spans="1:12">
      <c r="A90" t="s">
        <v>34</v>
      </c>
      <c r="B90" s="11">
        <f t="shared" si="33"/>
        <v>678.0302851996554</v>
      </c>
      <c r="C90" s="11">
        <f t="shared" si="33"/>
        <v>477.25854887623228</v>
      </c>
      <c r="D90" s="11">
        <f t="shared" ref="D90:F90" si="54">SUM($H33:$J33)/SUM($B52:$D52)*D52</f>
        <v>49.319828203357233</v>
      </c>
      <c r="E90" s="11">
        <f t="shared" si="54"/>
        <v>738.43475080651763</v>
      </c>
      <c r="F90" s="11">
        <f t="shared" si="54"/>
        <v>261.71625422827634</v>
      </c>
      <c r="H90" s="4">
        <f t="shared" ref="H90:L90" si="55">IFERROR(B90/H52*1000,"")</f>
        <v>0.18015878379643907</v>
      </c>
      <c r="I90" s="4">
        <f t="shared" si="55"/>
        <v>0.418369817458356</v>
      </c>
      <c r="J90" s="4">
        <f t="shared" si="55"/>
        <v>0.35632753205735962</v>
      </c>
      <c r="K90" s="4">
        <f t="shared" si="55"/>
        <v>0.33516136134763636</v>
      </c>
      <c r="L90" s="4">
        <f t="shared" si="55"/>
        <v>0.40441827608027031</v>
      </c>
    </row>
    <row r="91" spans="1:12">
      <c r="A91" t="s">
        <v>35</v>
      </c>
      <c r="B91" s="11">
        <f t="shared" si="33"/>
        <v>167.14617187014528</v>
      </c>
      <c r="C91" s="11">
        <f t="shared" si="33"/>
        <v>400.86542089625391</v>
      </c>
      <c r="D91" s="11">
        <f t="shared" ref="D91:F91" si="56">SUM($H34:$J34)/SUM($B53:$D53)*D53</f>
        <v>185.28500286770989</v>
      </c>
      <c r="E91" s="11">
        <f t="shared" si="56"/>
        <v>284.29393212521842</v>
      </c>
      <c r="F91" s="11">
        <f t="shared" si="56"/>
        <v>374.21972513432462</v>
      </c>
      <c r="H91" s="4" t="str">
        <f t="shared" ref="H91:L91" si="57">IFERROR(B91/H53*1000,"")</f>
        <v/>
      </c>
      <c r="I91" s="4" t="str">
        <f t="shared" si="57"/>
        <v/>
      </c>
      <c r="J91" s="4" t="str">
        <f t="shared" si="57"/>
        <v/>
      </c>
      <c r="K91" s="4" t="str">
        <f t="shared" si="57"/>
        <v/>
      </c>
      <c r="L91" s="4" t="str">
        <f t="shared" si="57"/>
        <v/>
      </c>
    </row>
    <row r="92" spans="1:12">
      <c r="A92" t="s">
        <v>12</v>
      </c>
      <c r="B92" s="11" t="e">
        <f t="shared" si="33"/>
        <v>#DIV/0!</v>
      </c>
      <c r="C92" s="11" t="e">
        <f t="shared" si="33"/>
        <v>#DIV/0!</v>
      </c>
      <c r="D92" s="11" t="e">
        <f t="shared" ref="D92:F92" si="58">SUM($H35:$J35)/SUM($B54:$D54)*D54</f>
        <v>#DIV/0!</v>
      </c>
      <c r="E92" s="11" t="e">
        <f t="shared" si="58"/>
        <v>#DIV/0!</v>
      </c>
      <c r="F92" s="11" t="e">
        <f t="shared" si="58"/>
        <v>#DIV/0!</v>
      </c>
      <c r="H92" s="4" t="str">
        <f t="shared" ref="H92:L92" si="59">IFERROR(B92/H54*1000,"")</f>
        <v/>
      </c>
      <c r="I92" s="4" t="str">
        <f t="shared" si="59"/>
        <v/>
      </c>
      <c r="J92" s="4" t="str">
        <f t="shared" si="59"/>
        <v/>
      </c>
      <c r="K92" s="4" t="str">
        <f t="shared" si="59"/>
        <v/>
      </c>
      <c r="L92" s="4" t="str">
        <f t="shared" si="59"/>
        <v/>
      </c>
    </row>
    <row r="93" spans="1:12">
      <c r="A93" t="s">
        <v>13</v>
      </c>
      <c r="B93" s="11" t="e">
        <f t="shared" si="33"/>
        <v>#DIV/0!</v>
      </c>
      <c r="C93" s="11" t="e">
        <f t="shared" si="33"/>
        <v>#DIV/0!</v>
      </c>
      <c r="D93" s="11" t="e">
        <f t="shared" ref="D93:F93" si="60">SUM($H36:$J36)/SUM($B55:$D55)*D55</f>
        <v>#DIV/0!</v>
      </c>
      <c r="E93" s="11" t="e">
        <f t="shared" si="60"/>
        <v>#DIV/0!</v>
      </c>
      <c r="F93" s="11" t="e">
        <f t="shared" si="60"/>
        <v>#DIV/0!</v>
      </c>
      <c r="H93" s="4" t="str">
        <f t="shared" ref="H93:L93" si="61">IFERROR(B93/H55*1000,"")</f>
        <v/>
      </c>
      <c r="I93" s="4" t="str">
        <f t="shared" si="61"/>
        <v/>
      </c>
      <c r="J93" s="4" t="str">
        <f t="shared" si="61"/>
        <v/>
      </c>
      <c r="K93" s="4" t="str">
        <f t="shared" si="61"/>
        <v/>
      </c>
      <c r="L93" s="4" t="str">
        <f t="shared" si="61"/>
        <v/>
      </c>
    </row>
    <row r="94" spans="1:12">
      <c r="A94" t="s">
        <v>14</v>
      </c>
      <c r="B94" s="11" t="e">
        <f t="shared" si="33"/>
        <v>#DIV/0!</v>
      </c>
      <c r="C94" s="11" t="e">
        <f t="shared" si="33"/>
        <v>#DIV/0!</v>
      </c>
      <c r="D94" s="11" t="e">
        <f t="shared" ref="D94:F94" si="62">SUM($H37:$J37)/SUM($B56:$D56)*D56</f>
        <v>#DIV/0!</v>
      </c>
      <c r="E94" s="11" t="e">
        <f t="shared" si="62"/>
        <v>#DIV/0!</v>
      </c>
      <c r="F94" s="11" t="e">
        <f t="shared" si="62"/>
        <v>#DIV/0!</v>
      </c>
      <c r="H94" s="4" t="str">
        <f t="shared" ref="H94:L94" si="63">IFERROR(B94/H56*1000,"")</f>
        <v/>
      </c>
      <c r="I94" s="4" t="str">
        <f t="shared" si="63"/>
        <v/>
      </c>
      <c r="J94" s="4" t="str">
        <f t="shared" si="63"/>
        <v/>
      </c>
      <c r="K94" s="4" t="str">
        <f t="shared" si="63"/>
        <v/>
      </c>
      <c r="L94" s="4" t="str">
        <f t="shared" si="63"/>
        <v/>
      </c>
    </row>
    <row r="95" spans="1:12">
      <c r="A95" t="s">
        <v>37</v>
      </c>
      <c r="B95" s="11" t="e">
        <f t="shared" si="33"/>
        <v>#DIV/0!</v>
      </c>
      <c r="C95" s="11" t="e">
        <f t="shared" si="33"/>
        <v>#DIV/0!</v>
      </c>
      <c r="D95" s="11" t="e">
        <f t="shared" ref="D95:F95" si="64">SUM($H38:$J38)/SUM($B57:$D57)*D57</f>
        <v>#DIV/0!</v>
      </c>
      <c r="E95" s="11" t="e">
        <f t="shared" si="64"/>
        <v>#DIV/0!</v>
      </c>
      <c r="F95" s="11" t="e">
        <f t="shared" si="64"/>
        <v>#DIV/0!</v>
      </c>
      <c r="H95" s="4" t="str">
        <f t="shared" ref="H95:L95" si="65">IFERROR(B95/H57*1000,"")</f>
        <v/>
      </c>
      <c r="I95" s="4" t="str">
        <f t="shared" si="65"/>
        <v/>
      </c>
      <c r="J95" s="4" t="str">
        <f t="shared" si="65"/>
        <v/>
      </c>
      <c r="K95" s="4" t="str">
        <f t="shared" si="65"/>
        <v/>
      </c>
      <c r="L95" s="4" t="str">
        <f t="shared" si="65"/>
        <v/>
      </c>
    </row>
  </sheetData>
  <phoneticPr fontId="18" type="noConversion"/>
  <conditionalFormatting sqref="N3:P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{BB639ED5-9543-4466-98DD-7B56DFD5EAC3}</x14:id>
        </ext>
      </extLst>
    </cfRule>
  </conditionalFormatting>
  <conditionalFormatting sqref="H3:L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{F297980D-F4B7-4C80-B64E-A386FD45FA3F}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639ED5-9543-4466-98DD-7B56DFD5E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N3:P19</xm:sqref>
        </x14:conditionalFormatting>
        <x14:conditionalFormatting xmlns:xm="http://schemas.microsoft.com/office/excel/2006/main">
          <x14:cfRule type="dataBar" id="{F297980D-F4B7-4C80-B64E-A386FD45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H3:L19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decomp_flx</vt:lpstr>
      <vt:lpstr>decomp_fbd</vt:lpstr>
      <vt:lpstr>Calcualtion_Flx</vt:lpstr>
      <vt:lpstr>Calculation_Fbd</vt:lpstr>
      <vt:lpstr>FLX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胡子欣</dc:creator>
  <cp:lastModifiedBy>admin</cp:lastModifiedBy>
  <dcterms:created xsi:type="dcterms:W3CDTF">2018-10-16T08:13:09Z</dcterms:created>
  <dcterms:modified xsi:type="dcterms:W3CDTF">2018-10-17T06:34:10Z</dcterms:modified>
</cp:coreProperties>
</file>