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heckCompatibility="1" autoCompressPictures="0"/>
  <bookViews>
    <workbookView xWindow="240" yWindow="105" windowWidth="25260" windowHeight="14505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Tabelle1!$A$1:$L$70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C16" i="2"/>
  <c r="C15" i="2"/>
  <c r="E13" i="2"/>
  <c r="E12" i="2"/>
  <c r="D13" i="2"/>
  <c r="D12" i="2"/>
  <c r="C12" i="2"/>
  <c r="C13" i="2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D70" i="1"/>
  <c r="D67" i="1"/>
  <c r="D66" i="1"/>
  <c r="D19" i="1"/>
  <c r="D20" i="1"/>
  <c r="D22" i="1"/>
  <c r="D23" i="1"/>
  <c r="D25" i="1"/>
  <c r="D30" i="1"/>
  <c r="D32" i="1"/>
  <c r="D33" i="1"/>
  <c r="D34" i="1"/>
  <c r="D35" i="1"/>
  <c r="D36" i="1"/>
  <c r="D5" i="1"/>
  <c r="D3" i="1"/>
  <c r="D4" i="1"/>
  <c r="D7" i="1"/>
  <c r="D8" i="1"/>
  <c r="D9" i="1"/>
  <c r="D10" i="1"/>
  <c r="D11" i="1"/>
  <c r="D12" i="1"/>
  <c r="D13" i="1"/>
  <c r="D14" i="1"/>
  <c r="D54" i="1"/>
  <c r="D55" i="1"/>
  <c r="D56" i="1"/>
  <c r="D61" i="1"/>
  <c r="D62" i="1"/>
  <c r="D63" i="1"/>
  <c r="D64" i="1"/>
  <c r="D65" i="1"/>
  <c r="D38" i="1"/>
  <c r="D39" i="1"/>
  <c r="D40" i="1"/>
  <c r="D41" i="1"/>
  <c r="D43" i="1"/>
  <c r="D44" i="1"/>
  <c r="D45" i="1"/>
  <c r="D46" i="1"/>
  <c r="D47" i="1"/>
  <c r="D48" i="1"/>
  <c r="D49" i="1"/>
  <c r="D50" i="1"/>
  <c r="D18" i="1"/>
  <c r="D2" i="1"/>
</calcChain>
</file>

<file path=xl/sharedStrings.xml><?xml version="1.0" encoding="utf-8"?>
<sst xmlns="http://schemas.openxmlformats.org/spreadsheetml/2006/main" count="127" uniqueCount="89">
  <si>
    <t>Accuracy Top-1</t>
  </si>
  <si>
    <t>Duration norm.*</t>
  </si>
  <si>
    <t>#activations [M]</t>
  </si>
  <si>
    <t>#params [M]</t>
  </si>
  <si>
    <t>#MACC [M]</t>
  </si>
  <si>
    <t>Training Duration</t>
  </si>
  <si>
    <t>#GPUs</t>
  </si>
  <si>
    <t>SqueezeNet_256_crop256_base2_batch96_lr0.01</t>
  </si>
  <si>
    <t>SqueezeNet_256_crop227_base2_batch64_lr0.01</t>
  </si>
  <si>
    <t>SqueezeNet_300_crop256_base2_batch64_lr0.01</t>
  </si>
  <si>
    <t>SqueezeNet_300_crop256_base2allconv_batch112_lr0.01</t>
  </si>
  <si>
    <t>SqueezeNet_256_replace_7x7_(3x3)/16x(3x3)/16x(3x3)_MSRA</t>
  </si>
  <si>
    <t>SqueezeNet_256_base</t>
  </si>
  <si>
    <t>SqueezeNet_256_replace_7x7_3x3</t>
  </si>
  <si>
    <t>SqueezeNet_256_replace_7x7_(3x3)/16x(3x3)/16x(3x3)</t>
  </si>
  <si>
    <t>SqueezeNet_256_replace_7x7_5x5</t>
  </si>
  <si>
    <t>SqueezeNet_256_replace_7x7_11x11</t>
  </si>
  <si>
    <t>SqueezeNet_256_replace_7x7_(3x3)/8x(3x3)/16x(3x3)_pad0</t>
  </si>
  <si>
    <t>SqueezeNet_256_replace_7x7_(3x3)/16x(3x3)/16S2x(3x3)</t>
  </si>
  <si>
    <t>SqueezeNet_256_replace_7x7_(3x3)/16x(3x3)/32x(3x3)</t>
  </si>
  <si>
    <t>SqueezeNet_256_replace_7x7_(3x3)/16x(3x3)/96</t>
  </si>
  <si>
    <t>SqueezeNet_256_replace_7x7_(3x3)/16x(3x3)/96_pad0</t>
  </si>
  <si>
    <t>SqueezeNet_256_replace_7x7_(3x3)/8x(3x3)/96</t>
  </si>
  <si>
    <t>doesn't converge</t>
  </si>
  <si>
    <t>SqueezeNet_128_replace7x7_(3x3)/16x(3x3)/16s2x(3x3)/96_withpool</t>
  </si>
  <si>
    <t>SqueezeNet_128_replace7x7_(3x3)/16x(3x3)/16s2x(3x3)/96_nopool</t>
  </si>
  <si>
    <t>SqueezeNet_128_replace7x7_(3x3)/16x(3x3)/32s2x(3x3)/96</t>
  </si>
  <si>
    <t>SqueezeNet_300_v1.1</t>
  </si>
  <si>
    <t>SqueezeNet_300_v1.1_base2</t>
  </si>
  <si>
    <t>SqueezeNet_300_crop256_b2allconv_b2aa_batch96_lr0.01</t>
  </si>
  <si>
    <t>SqueezeNet_300_v1.1_base2_onlypool1</t>
  </si>
  <si>
    <t>SqueezeNet_300_v1.1_base2_allconv_squeeze3x3S2</t>
  </si>
  <si>
    <t>SqueezeNet_300_v1.1_base2_AllPoolToSq3x3S2</t>
  </si>
  <si>
    <t>SqueezeNet_300_v1.1_base2_allconv_squeeze3x3S2_80epochs</t>
  </si>
  <si>
    <t>BEST RESULT</t>
  </si>
  <si>
    <t>SqueezeNet_300_v1.1_base2_AllPoolToSq3x3S2_80epochs</t>
  </si>
  <si>
    <t>SqueezeNet_300_v1.1_b2a_ext2</t>
  </si>
  <si>
    <t>SqueezeNet_300_v1.1_b2a_ext1_b160_augmented6x</t>
  </si>
  <si>
    <t>SqueezeNet_300_v1.1_b2a_ext3</t>
  </si>
  <si>
    <t xml:space="preserve">SqueezeNet_300_v1.1b2a_ext3_noFinalReLU   </t>
  </si>
  <si>
    <t xml:space="preserve">SqueezeNet_300_v1.1b2a_ext3_ReLUAfterPool   </t>
  </si>
  <si>
    <t xml:space="preserve">SqueezeNet_300_v1.1b2a_ext3_ReLUAfterConv10   </t>
  </si>
  <si>
    <t xml:space="preserve">SqueezeNet_300_v1.1b2a_ext2_noFinalReLU   </t>
  </si>
  <si>
    <t>SqueezeNet_300_v1.1_b2a_ext4</t>
  </si>
  <si>
    <t>SqueezeNet_300_v1.1_b2a_ext5</t>
  </si>
  <si>
    <t>ReLU yes/no at End?</t>
  </si>
  <si>
    <t>lr0.04: 59.0</t>
  </si>
  <si>
    <t>lr0.02: 59.7</t>
  </si>
  <si>
    <t>lr0.01: 59.2</t>
  </si>
  <si>
    <t>lr0.03: 59.6</t>
  </si>
  <si>
    <t>Sq300_v11b2a_ext8_lr0.05_batch256_augment6x_60epochs_2gpu</t>
  </si>
  <si>
    <t>super small network</t>
  </si>
  <si>
    <t>SqueezeNet_300_v1.1_b2a_ext8 (batch 160)</t>
  </si>
  <si>
    <t>SqueezeNet_128_base</t>
  </si>
  <si>
    <t>SqueezeNet_128_replace_7x7_(3x3)/16x(3x3)/16x(3x3)/96</t>
  </si>
  <si>
    <t>SqueezeNet_128_replace_7x7_11x11</t>
  </si>
  <si>
    <t>SqueezeNet_128_conv10_nopadding</t>
  </si>
  <si>
    <t>SqueezeNet_128_conv1_pad3_conv10_pad0_lr0.02</t>
  </si>
  <si>
    <t>SqueezeNet_128_2xBatchNorm_pool48_drop0.2_lr0.08</t>
  </si>
  <si>
    <t>SqueezeNet_128_2xBatchNorm_pool48_drop0.2_lr0.01</t>
  </si>
  <si>
    <t>SqueezeNet_128_replace_7x7_3x3</t>
  </si>
  <si>
    <t>(not finished)</t>
  </si>
  <si>
    <t xml:space="preserve"> </t>
  </si>
  <si>
    <t>SqueezeNet_128_v1.1 (squeezenet v1.1 on 128x128 crops)</t>
  </si>
  <si>
    <t>lr0.02: 42.8</t>
  </si>
  <si>
    <t>lr0.04: 42.9</t>
  </si>
  <si>
    <t>lr0.06: 43.5</t>
  </si>
  <si>
    <t>Augmented and Many-Epoch Trainings</t>
  </si>
  <si>
    <t>SqueezeNet v1.1 Modifications (256x256 crops)</t>
  </si>
  <si>
    <t>SqueezeNet v1.0 Modifications (227x227 crops)</t>
  </si>
  <si>
    <t>SqueezeNet v1.0 Experiments (112x112 crops)</t>
  </si>
  <si>
    <t xml:space="preserve">-&gt; +25% MACC, +22% Activations, </t>
  </si>
  <si>
    <t xml:space="preserve">     +11% Weights vs. v11_b2a (above)</t>
  </si>
  <si>
    <t>SqueezeNet_300_v1.1b2a_ext8_continue_lr0.005_30epochs</t>
  </si>
  <si>
    <t>SqueezeNet_300_v1.1b2a_ext8_continue_lr0.005_10epochs</t>
  </si>
  <si>
    <t>SqueezeNet_256_v1.1b2a_ext8_anneal_lr0.003_b160_10epochs</t>
  </si>
  <si>
    <t>(fine-tuning)</t>
  </si>
  <si>
    <t>MSRA Init doesn't converge</t>
  </si>
  <si>
    <t>SqueezeNet_300_v1.1_b2a_ext1_ADAM_MSRA_lr.0.0003</t>
  </si>
  <si>
    <r>
      <t xml:space="preserve">SqueezeNet_300_v1.1_b2a_ext1   </t>
    </r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>b2a</t>
    </r>
    <r>
      <rPr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base2 + AllPoolToSqueez]</t>
    </r>
  </si>
  <si>
    <t>Total GPU hours:</t>
  </si>
  <si>
    <t>base2 works: 2x longer, same accuracy</t>
  </si>
  <si>
    <t>single-center-crop training = bad idea</t>
  </si>
  <si>
    <r>
      <t>SqueezeNet v1.1 nice</t>
    </r>
    <r>
      <rPr>
        <i/>
        <sz val="9"/>
        <color theme="1"/>
        <rFont val="Calibri"/>
        <scheme val="minor"/>
      </rPr>
      <t xml:space="preserve"> and base2 helps!</t>
    </r>
  </si>
  <si>
    <r>
      <rPr>
        <b/>
        <sz val="9"/>
        <color theme="1"/>
        <rFont val="Calibri"/>
        <scheme val="minor"/>
      </rPr>
      <t>*</t>
    </r>
    <r>
      <rPr>
        <sz val="9"/>
        <color theme="1"/>
        <rFont val="Calibri"/>
        <scheme val="minor"/>
      </rPr>
      <t xml:space="preserve"> dual-GPU training: x</t>
    </r>
  </si>
  <si>
    <t>sqv1.0</t>
  </si>
  <si>
    <t>sqv1.1</t>
  </si>
  <si>
    <t>zynqnet</t>
  </si>
  <si>
    <t>SqueezeNet_128_base_LR_policy_sqrt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</si>
</sst>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h&quot;"/>
    <numFmt numFmtId="165" formatCode="0.0&quot; h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scheme val="minor"/>
    </font>
    <font>
      <sz val="9"/>
      <color rgb="FF000000"/>
      <name val="Calibri"/>
      <scheme val="minor"/>
    </font>
    <font>
      <i/>
      <sz val="9"/>
      <color theme="1"/>
      <name val="Calibri"/>
      <scheme val="minor"/>
    </font>
    <font>
      <b/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4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10" fontId="0" fillId="0" borderId="2" xfId="1" applyNumberFormat="1" applyFon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Border="1"/>
    <xf numFmtId="165" fontId="0" fillId="0" borderId="0" xfId="0" applyNumberFormat="1" applyAlignment="1">
      <alignment horizontal="right"/>
    </xf>
    <xf numFmtId="0" fontId="8" fillId="0" borderId="0" xfId="0" applyFont="1"/>
    <xf numFmtId="0" fontId="8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vertical="top" wrapText="1"/>
    </xf>
    <xf numFmtId="0" fontId="8" fillId="0" borderId="2" xfId="0" applyFont="1" applyBorder="1"/>
    <xf numFmtId="0" fontId="8" fillId="0" borderId="0" xfId="0" applyFont="1" applyBorder="1"/>
    <xf numFmtId="0" fontId="8" fillId="0" borderId="0" xfId="0" quotePrefix="1" applyFont="1" applyBorder="1"/>
    <xf numFmtId="0" fontId="8" fillId="0" borderId="0" xfId="0" quotePrefix="1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2" fillId="0" borderId="1" xfId="0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10" fontId="2" fillId="0" borderId="1" xfId="1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</cellXfs>
  <cellStyles count="246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Besuchter Hyperlink" xfId="89" builtinId="9" hidden="1"/>
    <cellStyle name="Besuchter Hyperlink" xfId="91" builtinId="9" hidden="1"/>
    <cellStyle name="Besuchter Hyperlink" xfId="93" builtinId="9" hidden="1"/>
    <cellStyle name="Besuchter Hyperlink" xfId="95" builtinId="9" hidden="1"/>
    <cellStyle name="Besuchter Hyperlink" xfId="97" builtinId="9" hidden="1"/>
    <cellStyle name="Besuchter Hyperlink" xfId="99" builtinId="9" hidden="1"/>
    <cellStyle name="Besuchter Hyperlink" xfId="101" builtinId="9" hidden="1"/>
    <cellStyle name="Besuchter Hyperlink" xfId="103" builtinId="9" hidden="1"/>
    <cellStyle name="Besuchter Hyperlink" xfId="105" builtinId="9" hidden="1"/>
    <cellStyle name="Besuchter Hyperlink" xfId="107" builtinId="9" hidden="1"/>
    <cellStyle name="Besuchter Hyperlink" xfId="109" builtinId="9" hidden="1"/>
    <cellStyle name="Besuchter Hyperlink" xfId="111" builtinId="9" hidden="1"/>
    <cellStyle name="Besuchter Hyperlink" xfId="113" builtinId="9" hidden="1"/>
    <cellStyle name="Besuchter Hyperlink" xfId="115" builtinId="9" hidden="1"/>
    <cellStyle name="Besuchter Hyperlink" xfId="117" builtinId="9" hidden="1"/>
    <cellStyle name="Besuchter Hyperlink" xfId="119" builtinId="9" hidden="1"/>
    <cellStyle name="Besuchter Hyperlink" xfId="121" builtinId="9" hidden="1"/>
    <cellStyle name="Besuchter Hyperlink" xfId="123" builtinId="9" hidden="1"/>
    <cellStyle name="Besuchter Hyperlink" xfId="125" builtinId="9" hidden="1"/>
    <cellStyle name="Besuchter Hyperlink" xfId="127" builtinId="9" hidden="1"/>
    <cellStyle name="Besuchter Hyperlink" xfId="129" builtinId="9" hidden="1"/>
    <cellStyle name="Besuchter Hyperlink" xfId="131" builtinId="9" hidden="1"/>
    <cellStyle name="Besuchter Hyperlink" xfId="133" builtinId="9" hidden="1"/>
    <cellStyle name="Besuchter Hyperlink" xfId="135" builtinId="9" hidden="1"/>
    <cellStyle name="Besuchter Hyperlink" xfId="137" builtinId="9" hidden="1"/>
    <cellStyle name="Besuchter Hyperlink" xfId="139" builtinId="9" hidden="1"/>
    <cellStyle name="Besuchter Hyperlink" xfId="141" builtinId="9" hidden="1"/>
    <cellStyle name="Besuchter Hyperlink" xfId="143" builtinId="9" hidden="1"/>
    <cellStyle name="Besuchter Hyperlink" xfId="145" builtinId="9" hidden="1"/>
    <cellStyle name="Besuchter Hyperlink" xfId="147" builtinId="9" hidden="1"/>
    <cellStyle name="Besuchter Hyperlink" xfId="149" builtinId="9" hidden="1"/>
    <cellStyle name="Besuchter Hyperlink" xfId="151" builtinId="9" hidden="1"/>
    <cellStyle name="Besuchter Hyperlink" xfId="153" builtinId="9" hidden="1"/>
    <cellStyle name="Besuchter Hyperlink" xfId="155" builtinId="9" hidden="1"/>
    <cellStyle name="Besuchter Hyperlink" xfId="157" builtinId="9" hidden="1"/>
    <cellStyle name="Besuchter Hyperlink" xfId="159" builtinId="9" hidden="1"/>
    <cellStyle name="Besuchter Hyperlink" xfId="161" builtinId="9" hidden="1"/>
    <cellStyle name="Besuchter Hyperlink" xfId="163" builtinId="9" hidden="1"/>
    <cellStyle name="Besuchter Hyperlink" xfId="165" builtinId="9" hidden="1"/>
    <cellStyle name="Besuchter Hyperlink" xfId="167" builtinId="9" hidden="1"/>
    <cellStyle name="Besuchter Hyperlink" xfId="169" builtinId="9" hidden="1"/>
    <cellStyle name="Besuchter Hyperlink" xfId="171" builtinId="9" hidden="1"/>
    <cellStyle name="Besuchter Hyperlink" xfId="173" builtinId="9" hidden="1"/>
    <cellStyle name="Besuchter Hyperlink" xfId="175" builtinId="9" hidden="1"/>
    <cellStyle name="Besuchter Hyperlink" xfId="177" builtinId="9" hidden="1"/>
    <cellStyle name="Besuchter Hyperlink" xfId="179" builtinId="9" hidden="1"/>
    <cellStyle name="Besuchter Hyperlink" xfId="181" builtinId="9" hidden="1"/>
    <cellStyle name="Besuchter Hyperlink" xfId="183" builtinId="9" hidden="1"/>
    <cellStyle name="Besuchter Hyperlink" xfId="185" builtinId="9" hidden="1"/>
    <cellStyle name="Besuchter Hyperlink" xfId="187" builtinId="9" hidden="1"/>
    <cellStyle name="Besuchter Hyperlink" xfId="189" builtinId="9" hidden="1"/>
    <cellStyle name="Besuchter Hyperlink" xfId="191" builtinId="9" hidden="1"/>
    <cellStyle name="Besuchter Hyperlink" xfId="193" builtinId="9" hidden="1"/>
    <cellStyle name="Besuchter Hyperlink" xfId="195" builtinId="9" hidden="1"/>
    <cellStyle name="Besuchter Hyperlink" xfId="197" builtinId="9" hidden="1"/>
    <cellStyle name="Besuchter Hyperlink" xfId="199" builtinId="9" hidden="1"/>
    <cellStyle name="Besuchter Hyperlink" xfId="201" builtinId="9" hidden="1"/>
    <cellStyle name="Besuchter Hyperlink" xfId="203" builtinId="9" hidden="1"/>
    <cellStyle name="Besuchter Hyperlink" xfId="205" builtinId="9" hidden="1"/>
    <cellStyle name="Besuchter Hyperlink" xfId="207" builtinId="9" hidden="1"/>
    <cellStyle name="Besuchter Hyperlink" xfId="209" builtinId="9" hidden="1"/>
    <cellStyle name="Besuchter Hyperlink" xfId="211" builtinId="9" hidden="1"/>
    <cellStyle name="Besuchter Hyperlink" xfId="213" builtinId="9" hidden="1"/>
    <cellStyle name="Besuchter Hyperlink" xfId="215" builtinId="9" hidden="1"/>
    <cellStyle name="Besuchter Hyperlink" xfId="217" builtinId="9" hidden="1"/>
    <cellStyle name="Besuchter Hyperlink" xfId="219" builtinId="9" hidden="1"/>
    <cellStyle name="Besuchter Hyperlink" xfId="221" builtinId="9" hidden="1"/>
    <cellStyle name="Besuchter Hyperlink" xfId="223" builtinId="9" hidden="1"/>
    <cellStyle name="Besuchter Hyperlink" xfId="225" builtinId="9" hidden="1"/>
    <cellStyle name="Besuchter Hyperlink" xfId="227" builtinId="9" hidden="1"/>
    <cellStyle name="Besuchter Hyperlink" xfId="229" builtinId="9" hidden="1"/>
    <cellStyle name="Besuchter Hyperlink" xfId="231" builtinId="9" hidden="1"/>
    <cellStyle name="Besuchter Hyperlink" xfId="233" builtinId="9" hidden="1"/>
    <cellStyle name="Besuchter Hyperlink" xfId="235" builtinId="9" hidden="1"/>
    <cellStyle name="Besuchter Hyperlink" xfId="237" builtinId="9" hidden="1"/>
    <cellStyle name="Besuchter Hyperlink" xfId="239" builtinId="9" hidden="1"/>
    <cellStyle name="Besuchter Hyperlink" xfId="241" builtinId="9" hidden="1"/>
    <cellStyle name="Besuchter Hyperlink" xfId="243" builtinId="9" hidden="1"/>
    <cellStyle name="Besuchter Hyperlink" xfId="245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Link" xfId="170" builtinId="8" hidden="1"/>
    <cellStyle name="Link" xfId="172" builtinId="8" hidden="1"/>
    <cellStyle name="Link" xfId="174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view="pageLayout" topLeftCell="A7" zoomScale="115" zoomScaleNormal="115" zoomScalePageLayoutView="115" workbookViewId="0">
      <selection activeCell="A15" sqref="A15"/>
    </sheetView>
  </sheetViews>
  <sheetFormatPr baseColWidth="10" defaultColWidth="8.85546875" defaultRowHeight="15" x14ac:dyDescent="0.25"/>
  <cols>
    <col min="1" max="1" width="53.28515625" customWidth="1"/>
    <col min="2" max="2" width="8" style="5" customWidth="1"/>
    <col min="3" max="3" width="6" customWidth="1"/>
    <col min="4" max="4" width="8.28515625" customWidth="1"/>
    <col min="5" max="5" width="8.28515625" style="3" customWidth="1"/>
    <col min="6" max="6" width="6.85546875" bestFit="1" customWidth="1"/>
    <col min="7" max="7" width="7.85546875" bestFit="1" customWidth="1"/>
    <col min="8" max="8" width="7.7109375" customWidth="1"/>
    <col min="9" max="9" width="4.42578125" customWidth="1"/>
    <col min="10" max="11" width="8.140625" style="23" customWidth="1"/>
    <col min="12" max="12" width="8" style="23" customWidth="1"/>
    <col min="14" max="14" width="8.28515625" customWidth="1"/>
    <col min="15" max="15" width="8.85546875" hidden="1" customWidth="1"/>
  </cols>
  <sheetData>
    <row r="1" spans="1:15" s="2" customFormat="1" ht="60" x14ac:dyDescent="0.25">
      <c r="A1" s="35" t="s">
        <v>70</v>
      </c>
      <c r="B1" s="35" t="s">
        <v>5</v>
      </c>
      <c r="C1" s="35" t="s">
        <v>6</v>
      </c>
      <c r="D1" s="35" t="s">
        <v>1</v>
      </c>
      <c r="E1" s="35" t="s">
        <v>0</v>
      </c>
      <c r="F1" s="35" t="s">
        <v>4</v>
      </c>
      <c r="G1" s="35" t="s">
        <v>3</v>
      </c>
      <c r="H1" s="35" t="s">
        <v>2</v>
      </c>
      <c r="I1" s="35"/>
      <c r="J1" s="38"/>
      <c r="K1" s="42" t="s">
        <v>84</v>
      </c>
      <c r="L1" s="41">
        <v>1.7</v>
      </c>
      <c r="O1">
        <f t="shared" ref="O1:O62" si="0">IFERROR(B1*C1,0)</f>
        <v>0</v>
      </c>
    </row>
    <row r="2" spans="1:15" x14ac:dyDescent="0.25">
      <c r="A2" t="s">
        <v>53</v>
      </c>
      <c r="B2" s="5">
        <v>5</v>
      </c>
      <c r="C2">
        <v>2</v>
      </c>
      <c r="D2" s="4">
        <f>IF(C2=2,$L$1*B2,B2)</f>
        <v>8.5</v>
      </c>
      <c r="E2" s="3">
        <v>0.47860000000000003</v>
      </c>
      <c r="F2">
        <v>202</v>
      </c>
      <c r="G2">
        <v>1.24</v>
      </c>
      <c r="H2">
        <v>2.92</v>
      </c>
      <c r="O2">
        <f t="shared" si="0"/>
        <v>10</v>
      </c>
    </row>
    <row r="3" spans="1:15" x14ac:dyDescent="0.25">
      <c r="A3" t="s">
        <v>54</v>
      </c>
      <c r="B3" s="5">
        <v>12.5</v>
      </c>
      <c r="C3">
        <v>1</v>
      </c>
      <c r="D3" s="4">
        <f t="shared" ref="D3:D15" si="1">IF(C3=2,$L$1*B3,B3)</f>
        <v>12.5</v>
      </c>
      <c r="E3" s="3">
        <v>0.49162899999999998</v>
      </c>
      <c r="F3">
        <v>243</v>
      </c>
      <c r="G3">
        <v>1.25</v>
      </c>
      <c r="H3">
        <v>3.86</v>
      </c>
      <c r="O3">
        <f t="shared" si="0"/>
        <v>12.5</v>
      </c>
    </row>
    <row r="4" spans="1:15" x14ac:dyDescent="0.25">
      <c r="A4" t="s">
        <v>55</v>
      </c>
      <c r="B4" s="5">
        <v>9</v>
      </c>
      <c r="C4">
        <v>1</v>
      </c>
      <c r="D4" s="4">
        <f>IF(C4=2,$L$1*B4,B4)</f>
        <v>9</v>
      </c>
      <c r="E4" s="3">
        <v>0.47299999999999998</v>
      </c>
      <c r="F4">
        <v>240</v>
      </c>
      <c r="G4">
        <v>1.27</v>
      </c>
      <c r="H4">
        <v>2.66</v>
      </c>
      <c r="O4">
        <f t="shared" si="0"/>
        <v>9</v>
      </c>
    </row>
    <row r="5" spans="1:15" x14ac:dyDescent="0.25">
      <c r="A5" s="17" t="s">
        <v>60</v>
      </c>
      <c r="B5" s="22">
        <v>9</v>
      </c>
      <c r="C5" s="17">
        <v>1</v>
      </c>
      <c r="D5" s="4">
        <f>IF(C5=2,$L$1*B5,B5)</f>
        <v>9</v>
      </c>
      <c r="E5" s="3">
        <v>0.46300000000000002</v>
      </c>
      <c r="F5">
        <v>230</v>
      </c>
      <c r="G5" s="17">
        <v>1.23</v>
      </c>
      <c r="H5">
        <v>4.03</v>
      </c>
      <c r="O5">
        <f t="shared" si="0"/>
        <v>9</v>
      </c>
    </row>
    <row r="6" spans="1:15" x14ac:dyDescent="0.25">
      <c r="A6" s="17"/>
      <c r="B6" s="22"/>
      <c r="C6" s="17"/>
      <c r="D6" s="4"/>
      <c r="G6" s="17"/>
      <c r="O6">
        <f t="shared" si="0"/>
        <v>0</v>
      </c>
    </row>
    <row r="7" spans="1:15" x14ac:dyDescent="0.25">
      <c r="A7" t="s">
        <v>56</v>
      </c>
      <c r="B7" s="5">
        <v>8.75</v>
      </c>
      <c r="C7">
        <v>1</v>
      </c>
      <c r="D7" s="4">
        <f t="shared" si="1"/>
        <v>8.75</v>
      </c>
      <c r="E7" s="3">
        <v>0.48359999999999997</v>
      </c>
      <c r="F7">
        <v>188</v>
      </c>
      <c r="G7">
        <v>1.24</v>
      </c>
      <c r="H7">
        <v>2.86</v>
      </c>
      <c r="O7">
        <f t="shared" si="0"/>
        <v>8.75</v>
      </c>
    </row>
    <row r="8" spans="1:15" x14ac:dyDescent="0.25">
      <c r="A8" t="s">
        <v>57</v>
      </c>
      <c r="B8" s="5">
        <v>8.8000000000000007</v>
      </c>
      <c r="C8">
        <v>1</v>
      </c>
      <c r="D8" s="4">
        <f t="shared" si="1"/>
        <v>8.8000000000000007</v>
      </c>
      <c r="E8" s="3">
        <v>0.49340000000000001</v>
      </c>
      <c r="F8">
        <v>221</v>
      </c>
      <c r="G8">
        <v>1.24</v>
      </c>
      <c r="H8">
        <v>3.32</v>
      </c>
      <c r="O8">
        <f t="shared" si="0"/>
        <v>8.8000000000000007</v>
      </c>
    </row>
    <row r="9" spans="1:15" x14ac:dyDescent="0.25">
      <c r="A9" t="s">
        <v>58</v>
      </c>
      <c r="B9" s="5">
        <v>9</v>
      </c>
      <c r="C9">
        <v>1</v>
      </c>
      <c r="D9" s="4">
        <f t="shared" si="1"/>
        <v>9</v>
      </c>
      <c r="E9" s="3">
        <v>0.45700000000000002</v>
      </c>
      <c r="F9">
        <v>203</v>
      </c>
      <c r="G9">
        <v>1.25</v>
      </c>
      <c r="H9">
        <v>2.98</v>
      </c>
      <c r="O9">
        <f t="shared" si="0"/>
        <v>9</v>
      </c>
    </row>
    <row r="10" spans="1:15" x14ac:dyDescent="0.25">
      <c r="A10" t="s">
        <v>59</v>
      </c>
      <c r="B10" s="5">
        <v>9</v>
      </c>
      <c r="C10">
        <v>1</v>
      </c>
      <c r="D10" s="4">
        <f t="shared" si="1"/>
        <v>9</v>
      </c>
      <c r="E10" s="3">
        <v>0.438</v>
      </c>
      <c r="F10">
        <v>203</v>
      </c>
      <c r="G10">
        <v>1.25</v>
      </c>
      <c r="H10">
        <v>2.98</v>
      </c>
      <c r="O10">
        <f t="shared" si="0"/>
        <v>9</v>
      </c>
    </row>
    <row r="11" spans="1:15" x14ac:dyDescent="0.25">
      <c r="A11" t="s">
        <v>24</v>
      </c>
      <c r="B11" s="5">
        <v>9</v>
      </c>
      <c r="C11">
        <v>1</v>
      </c>
      <c r="D11" s="4">
        <f t="shared" si="1"/>
        <v>9</v>
      </c>
      <c r="E11" s="3">
        <v>0.3896</v>
      </c>
      <c r="F11">
        <v>65</v>
      </c>
      <c r="G11">
        <v>1.25</v>
      </c>
      <c r="H11">
        <v>1.28</v>
      </c>
      <c r="O11">
        <f t="shared" si="0"/>
        <v>9</v>
      </c>
    </row>
    <row r="12" spans="1:15" x14ac:dyDescent="0.25">
      <c r="A12" t="s">
        <v>25</v>
      </c>
      <c r="B12" s="5">
        <v>9.5</v>
      </c>
      <c r="C12">
        <v>1</v>
      </c>
      <c r="D12" s="4">
        <f t="shared" si="1"/>
        <v>9.5</v>
      </c>
      <c r="E12" s="3">
        <v>0.49270000000000003</v>
      </c>
      <c r="F12">
        <v>190</v>
      </c>
      <c r="G12">
        <v>1.25</v>
      </c>
      <c r="H12">
        <v>3.04</v>
      </c>
      <c r="I12" s="1"/>
      <c r="O12">
        <f t="shared" si="0"/>
        <v>9.5</v>
      </c>
    </row>
    <row r="13" spans="1:15" x14ac:dyDescent="0.25">
      <c r="A13" t="s">
        <v>26</v>
      </c>
      <c r="B13" s="5">
        <v>9.8000000000000007</v>
      </c>
      <c r="C13">
        <v>1</v>
      </c>
      <c r="D13" s="4">
        <f t="shared" si="1"/>
        <v>9.8000000000000007</v>
      </c>
      <c r="E13" s="3">
        <v>0.47599999999999998</v>
      </c>
      <c r="F13">
        <v>207</v>
      </c>
      <c r="G13">
        <v>1.26</v>
      </c>
      <c r="H13">
        <v>3.14</v>
      </c>
      <c r="O13">
        <f t="shared" si="0"/>
        <v>9.8000000000000007</v>
      </c>
    </row>
    <row r="14" spans="1:15" x14ac:dyDescent="0.25">
      <c r="A14" t="s">
        <v>63</v>
      </c>
      <c r="B14" s="5">
        <v>9</v>
      </c>
      <c r="C14">
        <v>1</v>
      </c>
      <c r="D14" s="4">
        <f t="shared" si="1"/>
        <v>9</v>
      </c>
      <c r="E14" s="3">
        <v>0.43469999999999998</v>
      </c>
      <c r="F14">
        <v>78</v>
      </c>
      <c r="G14">
        <v>1.23</v>
      </c>
      <c r="H14">
        <v>1.73</v>
      </c>
      <c r="J14" s="23" t="s">
        <v>64</v>
      </c>
      <c r="K14" s="23" t="s">
        <v>65</v>
      </c>
      <c r="L14" s="23" t="s">
        <v>66</v>
      </c>
      <c r="O14">
        <f t="shared" si="0"/>
        <v>9</v>
      </c>
    </row>
    <row r="15" spans="1:15" x14ac:dyDescent="0.25">
      <c r="A15" t="s">
        <v>88</v>
      </c>
      <c r="B15" s="5">
        <v>4.82</v>
      </c>
      <c r="C15">
        <v>2</v>
      </c>
      <c r="D15" s="4">
        <f t="shared" si="1"/>
        <v>8.1940000000000008</v>
      </c>
      <c r="E15" s="3">
        <v>0.45200000000000001</v>
      </c>
      <c r="F15">
        <v>202</v>
      </c>
      <c r="G15">
        <v>1.24</v>
      </c>
      <c r="H15">
        <v>2.92</v>
      </c>
      <c r="O15">
        <f t="shared" si="0"/>
        <v>9.64</v>
      </c>
    </row>
    <row r="16" spans="1:15" x14ac:dyDescent="0.25">
      <c r="A16" s="10" t="s">
        <v>62</v>
      </c>
      <c r="B16" s="11"/>
      <c r="C16" s="10"/>
      <c r="D16" s="10"/>
      <c r="E16" s="13"/>
      <c r="F16" s="10"/>
      <c r="G16" s="10"/>
      <c r="H16" s="10"/>
      <c r="I16" s="10"/>
      <c r="O16">
        <f t="shared" si="0"/>
        <v>0</v>
      </c>
    </row>
    <row r="17" spans="1:15" s="2" customFormat="1" ht="60" x14ac:dyDescent="0.25">
      <c r="A17" s="35" t="s">
        <v>69</v>
      </c>
      <c r="B17" s="35" t="s">
        <v>5</v>
      </c>
      <c r="C17" s="35" t="s">
        <v>6</v>
      </c>
      <c r="D17" s="35" t="s">
        <v>1</v>
      </c>
      <c r="E17" s="35" t="s">
        <v>0</v>
      </c>
      <c r="F17" s="35" t="s">
        <v>4</v>
      </c>
      <c r="G17" s="35" t="s">
        <v>3</v>
      </c>
      <c r="H17" s="35" t="s">
        <v>2</v>
      </c>
      <c r="I17" s="35"/>
      <c r="J17" s="39"/>
      <c r="K17" s="40"/>
      <c r="L17" s="41"/>
      <c r="O17">
        <f t="shared" si="0"/>
        <v>0</v>
      </c>
    </row>
    <row r="18" spans="1:15" x14ac:dyDescent="0.25">
      <c r="A18" t="s">
        <v>12</v>
      </c>
      <c r="B18" s="5">
        <v>32</v>
      </c>
      <c r="C18">
        <v>1</v>
      </c>
      <c r="D18" s="4">
        <f>IF(C18=2,$L$1*B18,B18)</f>
        <v>32</v>
      </c>
      <c r="E18" s="3">
        <v>0.5585</v>
      </c>
      <c r="F18">
        <v>860</v>
      </c>
      <c r="G18">
        <v>1.24</v>
      </c>
      <c r="H18">
        <v>12.7</v>
      </c>
      <c r="O18">
        <f t="shared" si="0"/>
        <v>32</v>
      </c>
    </row>
    <row r="19" spans="1:15" x14ac:dyDescent="0.25">
      <c r="A19" t="s">
        <v>13</v>
      </c>
      <c r="B19" s="5">
        <v>32</v>
      </c>
      <c r="C19">
        <v>1</v>
      </c>
      <c r="D19" s="4">
        <f>IF(C19=2,$L$1*B19,B19)</f>
        <v>32</v>
      </c>
      <c r="E19" s="3">
        <v>0.5504</v>
      </c>
      <c r="F19">
        <v>774</v>
      </c>
      <c r="G19">
        <v>1.23</v>
      </c>
      <c r="H19">
        <v>13.4</v>
      </c>
      <c r="O19">
        <f t="shared" si="0"/>
        <v>32</v>
      </c>
    </row>
    <row r="20" spans="1:15" x14ac:dyDescent="0.25">
      <c r="A20" t="s">
        <v>14</v>
      </c>
      <c r="B20" s="5">
        <v>57</v>
      </c>
      <c r="C20">
        <v>1</v>
      </c>
      <c r="D20" s="4">
        <f>IF(C20=2,$L$1*B20,B20)</f>
        <v>57</v>
      </c>
      <c r="E20" s="3">
        <v>0.55974000000000002</v>
      </c>
      <c r="F20">
        <v>1060</v>
      </c>
      <c r="G20">
        <v>1.25</v>
      </c>
      <c r="H20">
        <v>16.7</v>
      </c>
      <c r="O20">
        <f t="shared" si="0"/>
        <v>57</v>
      </c>
    </row>
    <row r="21" spans="1:15" x14ac:dyDescent="0.25">
      <c r="A21" t="s">
        <v>11</v>
      </c>
      <c r="B21" s="5" t="s">
        <v>23</v>
      </c>
      <c r="D21" s="4"/>
      <c r="F21">
        <v>1060</v>
      </c>
      <c r="G21">
        <v>1.25</v>
      </c>
      <c r="H21">
        <v>16.600000000000001</v>
      </c>
      <c r="J21" s="23" t="s">
        <v>77</v>
      </c>
      <c r="O21">
        <f t="shared" si="0"/>
        <v>0</v>
      </c>
    </row>
    <row r="22" spans="1:15" x14ac:dyDescent="0.25">
      <c r="A22" t="s">
        <v>15</v>
      </c>
      <c r="B22" s="5">
        <v>19</v>
      </c>
      <c r="C22">
        <v>2</v>
      </c>
      <c r="D22" s="4">
        <f>IF(C22=2,$L$1*B22,B22)</f>
        <v>32.299999999999997</v>
      </c>
      <c r="E22" s="3">
        <v>0.55259999999999998</v>
      </c>
      <c r="F22">
        <v>830</v>
      </c>
      <c r="G22">
        <v>1.24</v>
      </c>
      <c r="H22">
        <v>13.4</v>
      </c>
      <c r="O22">
        <f t="shared" si="0"/>
        <v>38</v>
      </c>
    </row>
    <row r="23" spans="1:15" x14ac:dyDescent="0.25">
      <c r="A23" t="s">
        <v>16</v>
      </c>
      <c r="B23" s="5">
        <v>19</v>
      </c>
      <c r="C23">
        <v>2</v>
      </c>
      <c r="D23" s="4">
        <f>IF(C23=2,$L$1*B23,B23)</f>
        <v>32.299999999999997</v>
      </c>
      <c r="E23" s="3">
        <v>0.55600000000000005</v>
      </c>
      <c r="F23">
        <v>1090</v>
      </c>
      <c r="G23">
        <v>1.27</v>
      </c>
      <c r="H23">
        <v>12.5</v>
      </c>
      <c r="O23">
        <f t="shared" si="0"/>
        <v>38</v>
      </c>
    </row>
    <row r="24" spans="1:15" x14ac:dyDescent="0.25">
      <c r="D24" s="4"/>
      <c r="O24">
        <f t="shared" si="0"/>
        <v>0</v>
      </c>
    </row>
    <row r="25" spans="1:15" x14ac:dyDescent="0.25">
      <c r="A25" t="s">
        <v>17</v>
      </c>
      <c r="B25" s="5">
        <v>16</v>
      </c>
      <c r="C25">
        <v>2</v>
      </c>
      <c r="D25" s="4">
        <f>IF(C25=2,$L$1*B25,B25)</f>
        <v>27.2</v>
      </c>
      <c r="E25" s="3">
        <v>0.54100000000000004</v>
      </c>
      <c r="F25">
        <v>926</v>
      </c>
      <c r="G25">
        <v>1.25</v>
      </c>
      <c r="H25">
        <v>15.13</v>
      </c>
      <c r="O25">
        <f t="shared" si="0"/>
        <v>32</v>
      </c>
    </row>
    <row r="26" spans="1:15" x14ac:dyDescent="0.25">
      <c r="A26" t="s">
        <v>18</v>
      </c>
      <c r="D26" s="4"/>
      <c r="F26">
        <v>966</v>
      </c>
      <c r="G26">
        <v>1.25</v>
      </c>
      <c r="H26">
        <v>15.4</v>
      </c>
      <c r="O26">
        <f t="shared" si="0"/>
        <v>0</v>
      </c>
    </row>
    <row r="27" spans="1:15" x14ac:dyDescent="0.25">
      <c r="A27" t="s">
        <v>19</v>
      </c>
      <c r="B27" s="5" t="s">
        <v>61</v>
      </c>
      <c r="D27" s="4"/>
      <c r="F27">
        <v>1350</v>
      </c>
      <c r="G27">
        <v>1.26</v>
      </c>
      <c r="H27">
        <v>18.399999999999999</v>
      </c>
      <c r="O27">
        <f t="shared" si="0"/>
        <v>0</v>
      </c>
    </row>
    <row r="28" spans="1:15" x14ac:dyDescent="0.25">
      <c r="A28" t="s">
        <v>20</v>
      </c>
      <c r="D28" s="4"/>
      <c r="F28">
        <v>950</v>
      </c>
      <c r="G28">
        <v>1.24</v>
      </c>
      <c r="H28">
        <v>15.3</v>
      </c>
      <c r="O28">
        <f t="shared" si="0"/>
        <v>0</v>
      </c>
    </row>
    <row r="29" spans="1:15" x14ac:dyDescent="0.25">
      <c r="A29" t="s">
        <v>21</v>
      </c>
      <c r="D29" s="4"/>
      <c r="F29">
        <v>936</v>
      </c>
      <c r="G29">
        <v>1.24</v>
      </c>
      <c r="H29">
        <v>15</v>
      </c>
      <c r="O29">
        <f t="shared" si="0"/>
        <v>0</v>
      </c>
    </row>
    <row r="30" spans="1:15" x14ac:dyDescent="0.25">
      <c r="A30" t="s">
        <v>22</v>
      </c>
      <c r="B30" s="5">
        <v>19</v>
      </c>
      <c r="C30">
        <v>2</v>
      </c>
      <c r="D30" s="4">
        <f>IF(C30=2,$L$1*B30,B30)</f>
        <v>32.299999999999997</v>
      </c>
      <c r="E30" s="3">
        <v>0.55189999999999995</v>
      </c>
      <c r="F30">
        <v>840</v>
      </c>
      <c r="G30">
        <v>1.24</v>
      </c>
      <c r="H30">
        <v>14.2</v>
      </c>
      <c r="O30">
        <f t="shared" si="0"/>
        <v>38</v>
      </c>
    </row>
    <row r="31" spans="1:15" x14ac:dyDescent="0.25">
      <c r="D31" s="4"/>
      <c r="O31">
        <f t="shared" si="0"/>
        <v>0</v>
      </c>
    </row>
    <row r="32" spans="1:15" x14ac:dyDescent="0.25">
      <c r="A32" t="s">
        <v>8</v>
      </c>
      <c r="B32" s="5">
        <v>59</v>
      </c>
      <c r="C32">
        <v>1</v>
      </c>
      <c r="D32" s="4">
        <f>IF(C32=2,$L$1*B32,B32)</f>
        <v>59</v>
      </c>
      <c r="E32" s="3">
        <v>0.55830000000000002</v>
      </c>
      <c r="F32">
        <v>1230</v>
      </c>
      <c r="G32">
        <v>1.42</v>
      </c>
      <c r="H32">
        <v>18.440000000000001</v>
      </c>
      <c r="J32" s="23" t="s">
        <v>81</v>
      </c>
      <c r="O32">
        <f t="shared" si="0"/>
        <v>59</v>
      </c>
    </row>
    <row r="33" spans="1:15" x14ac:dyDescent="0.25">
      <c r="A33" t="s">
        <v>7</v>
      </c>
      <c r="B33" s="5">
        <v>33</v>
      </c>
      <c r="C33">
        <v>2</v>
      </c>
      <c r="D33" s="4">
        <f>IF(C33=2,$L$1*B33,B33)</f>
        <v>56.1</v>
      </c>
      <c r="E33" s="3">
        <v>0.53171000000000002</v>
      </c>
      <c r="F33">
        <v>1160</v>
      </c>
      <c r="G33">
        <v>1.42</v>
      </c>
      <c r="H33">
        <v>17.62</v>
      </c>
      <c r="J33" s="23" t="s">
        <v>82</v>
      </c>
      <c r="O33">
        <f t="shared" si="0"/>
        <v>66</v>
      </c>
    </row>
    <row r="34" spans="1:15" x14ac:dyDescent="0.25">
      <c r="A34" t="s">
        <v>9</v>
      </c>
      <c r="B34" s="5">
        <v>68</v>
      </c>
      <c r="C34">
        <v>1</v>
      </c>
      <c r="D34" s="4">
        <f>IF(C34=2,$L$1*B34,B34)</f>
        <v>68</v>
      </c>
      <c r="E34" s="3">
        <v>0.5474</v>
      </c>
      <c r="F34">
        <v>1590</v>
      </c>
      <c r="G34">
        <v>1.42</v>
      </c>
      <c r="H34">
        <v>23.55</v>
      </c>
      <c r="O34">
        <f t="shared" si="0"/>
        <v>68</v>
      </c>
    </row>
    <row r="35" spans="1:15" x14ac:dyDescent="0.25">
      <c r="A35" t="s">
        <v>10</v>
      </c>
      <c r="B35" s="5">
        <v>43</v>
      </c>
      <c r="C35">
        <v>1</v>
      </c>
      <c r="D35" s="4">
        <f>IF(C35=2,$L$1*B35,B35)</f>
        <v>43</v>
      </c>
      <c r="E35" s="3">
        <v>0.55469999999999997</v>
      </c>
      <c r="F35">
        <v>994</v>
      </c>
      <c r="G35">
        <v>1.42</v>
      </c>
      <c r="H35">
        <v>14.37</v>
      </c>
      <c r="O35">
        <f t="shared" si="0"/>
        <v>43</v>
      </c>
    </row>
    <row r="36" spans="1:15" x14ac:dyDescent="0.25">
      <c r="A36" t="s">
        <v>29</v>
      </c>
      <c r="B36" s="5">
        <v>45</v>
      </c>
      <c r="C36">
        <v>1</v>
      </c>
      <c r="D36" s="4">
        <f>IF(C36=2,$L$1*B36,B36)</f>
        <v>45</v>
      </c>
      <c r="E36" s="3">
        <v>0.54369999999999996</v>
      </c>
      <c r="F36">
        <v>1090</v>
      </c>
      <c r="G36">
        <v>1.67</v>
      </c>
      <c r="H36">
        <v>15.55</v>
      </c>
      <c r="O36">
        <f t="shared" si="0"/>
        <v>45</v>
      </c>
    </row>
    <row r="37" spans="1:15" ht="60" x14ac:dyDescent="0.25">
      <c r="A37" s="1" t="s">
        <v>68</v>
      </c>
      <c r="B37" s="15" t="s">
        <v>5</v>
      </c>
      <c r="C37" s="14" t="s">
        <v>6</v>
      </c>
      <c r="D37" s="14" t="s">
        <v>1</v>
      </c>
      <c r="E37" s="16" t="s">
        <v>0</v>
      </c>
      <c r="F37" s="14" t="s">
        <v>4</v>
      </c>
      <c r="G37" s="14" t="s">
        <v>3</v>
      </c>
      <c r="H37" s="14" t="s">
        <v>2</v>
      </c>
      <c r="I37" s="18"/>
      <c r="J37" s="25"/>
      <c r="K37" s="26"/>
      <c r="L37" s="32"/>
      <c r="M37" s="18"/>
      <c r="N37" s="18"/>
      <c r="O37">
        <f t="shared" si="0"/>
        <v>0</v>
      </c>
    </row>
    <row r="38" spans="1:15" x14ac:dyDescent="0.25">
      <c r="A38" s="6" t="s">
        <v>27</v>
      </c>
      <c r="B38" s="7">
        <v>43</v>
      </c>
      <c r="C38" s="6">
        <v>1</v>
      </c>
      <c r="D38" s="8">
        <f>IF(C38=2,$L$1*B38,B38)</f>
        <v>43</v>
      </c>
      <c r="E38" s="9">
        <v>0.54930000000000001</v>
      </c>
      <c r="F38" s="6">
        <v>506</v>
      </c>
      <c r="G38" s="6">
        <v>1.23</v>
      </c>
      <c r="H38" s="6">
        <v>10.199999999999999</v>
      </c>
      <c r="I38" s="6"/>
      <c r="J38" s="27" t="s">
        <v>51</v>
      </c>
      <c r="K38" s="27"/>
      <c r="L38" s="27"/>
      <c r="M38" s="6"/>
      <c r="N38" s="6"/>
      <c r="O38">
        <f t="shared" si="0"/>
        <v>43</v>
      </c>
    </row>
    <row r="39" spans="1:15" x14ac:dyDescent="0.25">
      <c r="A39" s="10" t="s">
        <v>28</v>
      </c>
      <c r="B39" s="11">
        <v>43</v>
      </c>
      <c r="C39" s="10">
        <v>1</v>
      </c>
      <c r="D39" s="12">
        <f>IF(C39=2,$L$1*B39,B39)</f>
        <v>43</v>
      </c>
      <c r="E39" s="13">
        <v>0.55900000000000005</v>
      </c>
      <c r="F39" s="10">
        <v>550</v>
      </c>
      <c r="G39" s="10">
        <v>1.4</v>
      </c>
      <c r="H39" s="10">
        <v>10.4</v>
      </c>
      <c r="I39" s="10"/>
      <c r="J39" s="28" t="s">
        <v>83</v>
      </c>
      <c r="K39" s="28"/>
      <c r="L39" s="28"/>
      <c r="M39" s="10"/>
      <c r="N39" s="10"/>
      <c r="O39">
        <f t="shared" si="0"/>
        <v>43</v>
      </c>
    </row>
    <row r="40" spans="1:15" x14ac:dyDescent="0.25">
      <c r="A40" s="10" t="s">
        <v>30</v>
      </c>
      <c r="B40" s="11">
        <v>43</v>
      </c>
      <c r="C40" s="10">
        <v>1</v>
      </c>
      <c r="D40" s="12">
        <f>IF(C40=2,$L$1*B40,B40)</f>
        <v>43</v>
      </c>
      <c r="E40" s="13">
        <v>0.55330000000000001</v>
      </c>
      <c r="F40" s="10">
        <v>486</v>
      </c>
      <c r="G40" s="10">
        <v>1.4</v>
      </c>
      <c r="H40" s="10">
        <v>8.44</v>
      </c>
      <c r="I40" s="10"/>
      <c r="J40" s="28"/>
      <c r="K40" s="28"/>
      <c r="L40" s="28"/>
      <c r="M40" s="10"/>
      <c r="N40" s="10"/>
      <c r="O40">
        <f t="shared" si="0"/>
        <v>43</v>
      </c>
    </row>
    <row r="41" spans="1:15" x14ac:dyDescent="0.25">
      <c r="A41" s="10" t="s">
        <v>31</v>
      </c>
      <c r="B41" s="11">
        <v>43</v>
      </c>
      <c r="C41" s="10">
        <v>1</v>
      </c>
      <c r="D41" s="12">
        <f>IF(C41=2,$L$1*B41,B41)</f>
        <v>43</v>
      </c>
      <c r="E41" s="13">
        <v>0.56159999999999999</v>
      </c>
      <c r="F41" s="10">
        <v>520</v>
      </c>
      <c r="G41" s="10">
        <v>1.41</v>
      </c>
      <c r="H41" s="10">
        <v>8.18</v>
      </c>
      <c r="I41" s="10"/>
      <c r="J41" s="28"/>
      <c r="K41" s="28"/>
      <c r="L41" s="28"/>
      <c r="M41" s="10"/>
      <c r="N41" s="10"/>
      <c r="O41">
        <f t="shared" si="0"/>
        <v>43</v>
      </c>
    </row>
    <row r="42" spans="1:15" x14ac:dyDescent="0.25">
      <c r="A42" s="10"/>
      <c r="B42" s="11"/>
      <c r="C42" s="10"/>
      <c r="D42" s="12"/>
      <c r="E42" s="13"/>
      <c r="F42" s="10"/>
      <c r="G42" s="10"/>
      <c r="H42" s="10"/>
      <c r="I42" s="10"/>
      <c r="J42" s="28"/>
      <c r="K42" s="28"/>
      <c r="L42" s="28"/>
      <c r="M42" s="10"/>
      <c r="N42" s="10"/>
      <c r="O42">
        <f t="shared" si="0"/>
        <v>0</v>
      </c>
    </row>
    <row r="43" spans="1:15" x14ac:dyDescent="0.25">
      <c r="A43" s="10" t="s">
        <v>32</v>
      </c>
      <c r="B43" s="11">
        <v>43</v>
      </c>
      <c r="C43" s="10">
        <v>1</v>
      </c>
      <c r="D43" s="12">
        <f t="shared" ref="D43:D50" si="2">IF(C43=2,$L$1*B43,B43)</f>
        <v>43</v>
      </c>
      <c r="E43" s="13">
        <v>0.57379999999999998</v>
      </c>
      <c r="F43" s="10">
        <v>650</v>
      </c>
      <c r="G43" s="10">
        <v>1.57</v>
      </c>
      <c r="H43" s="10">
        <v>10.07</v>
      </c>
      <c r="J43" s="29" t="s">
        <v>71</v>
      </c>
      <c r="K43" s="28"/>
      <c r="L43" s="28"/>
      <c r="M43" s="10"/>
      <c r="N43" s="10"/>
      <c r="O43">
        <f t="shared" si="0"/>
        <v>43</v>
      </c>
    </row>
    <row r="44" spans="1:15" x14ac:dyDescent="0.25">
      <c r="A44" s="10" t="s">
        <v>79</v>
      </c>
      <c r="B44" s="11">
        <v>43</v>
      </c>
      <c r="C44" s="10">
        <v>1</v>
      </c>
      <c r="D44" s="12">
        <f t="shared" si="2"/>
        <v>43</v>
      </c>
      <c r="E44" s="13">
        <v>0.59540000000000004</v>
      </c>
      <c r="F44" s="10">
        <v>574</v>
      </c>
      <c r="G44" s="10">
        <v>2.5099999999999998</v>
      </c>
      <c r="H44" s="10">
        <v>9.4</v>
      </c>
      <c r="I44" s="10"/>
      <c r="J44" s="30" t="s">
        <v>72</v>
      </c>
      <c r="K44" s="28"/>
      <c r="L44" s="28"/>
      <c r="M44" s="10"/>
      <c r="N44" s="10"/>
      <c r="O44">
        <f t="shared" si="0"/>
        <v>43</v>
      </c>
    </row>
    <row r="45" spans="1:15" x14ac:dyDescent="0.25">
      <c r="A45" s="10" t="s">
        <v>78</v>
      </c>
      <c r="B45" s="11">
        <v>42</v>
      </c>
      <c r="C45" s="10">
        <v>1</v>
      </c>
      <c r="D45" s="12">
        <f t="shared" si="2"/>
        <v>42</v>
      </c>
      <c r="E45" s="13">
        <v>0.49399999999999999</v>
      </c>
      <c r="F45" s="10">
        <v>574</v>
      </c>
      <c r="G45" s="10">
        <v>2.5099999999999998</v>
      </c>
      <c r="H45" s="10">
        <v>9.4</v>
      </c>
      <c r="I45" s="10"/>
      <c r="J45" s="29"/>
      <c r="O45">
        <f t="shared" si="0"/>
        <v>42</v>
      </c>
    </row>
    <row r="46" spans="1:15" x14ac:dyDescent="0.25">
      <c r="A46" s="10" t="s">
        <v>36</v>
      </c>
      <c r="B46" s="11">
        <v>23</v>
      </c>
      <c r="C46" s="10">
        <v>2</v>
      </c>
      <c r="D46" s="12">
        <f t="shared" si="2"/>
        <v>39.1</v>
      </c>
      <c r="E46" s="13">
        <v>0.59889999999999999</v>
      </c>
      <c r="F46" s="10">
        <v>683</v>
      </c>
      <c r="G46" s="10">
        <v>2.94</v>
      </c>
      <c r="H46" s="10">
        <v>9.83</v>
      </c>
      <c r="J46" s="28"/>
      <c r="K46" s="28"/>
      <c r="L46" s="28"/>
      <c r="M46" s="10"/>
      <c r="N46" s="10"/>
      <c r="O46">
        <f t="shared" si="0"/>
        <v>46</v>
      </c>
    </row>
    <row r="47" spans="1:15" x14ac:dyDescent="0.25">
      <c r="A47" s="19" t="s">
        <v>38</v>
      </c>
      <c r="B47" s="5">
        <v>40</v>
      </c>
      <c r="C47" s="19">
        <v>1</v>
      </c>
      <c r="D47" s="20">
        <f t="shared" si="2"/>
        <v>40</v>
      </c>
      <c r="E47" s="13">
        <v>0.60250000000000004</v>
      </c>
      <c r="F47" s="19">
        <v>614</v>
      </c>
      <c r="G47" s="19">
        <v>3.72</v>
      </c>
      <c r="H47" s="19">
        <v>9.19</v>
      </c>
      <c r="J47" s="33" t="s">
        <v>34</v>
      </c>
      <c r="O47">
        <f t="shared" si="0"/>
        <v>40</v>
      </c>
    </row>
    <row r="48" spans="1:15" x14ac:dyDescent="0.25">
      <c r="A48" s="19" t="s">
        <v>43</v>
      </c>
      <c r="B48" s="5">
        <v>40</v>
      </c>
      <c r="C48" s="19">
        <v>1</v>
      </c>
      <c r="D48" s="20">
        <f t="shared" si="2"/>
        <v>40</v>
      </c>
      <c r="E48" s="13">
        <v>0.56669999999999998</v>
      </c>
      <c r="F48" s="19">
        <v>480</v>
      </c>
      <c r="G48" s="19">
        <v>1.93</v>
      </c>
      <c r="H48" s="19">
        <v>8.69</v>
      </c>
      <c r="I48" s="10"/>
      <c r="O48">
        <f t="shared" si="0"/>
        <v>40</v>
      </c>
    </row>
    <row r="49" spans="1:15" x14ac:dyDescent="0.25">
      <c r="A49" s="19" t="s">
        <v>44</v>
      </c>
      <c r="B49" s="5">
        <v>40</v>
      </c>
      <c r="C49" s="19">
        <v>1</v>
      </c>
      <c r="D49" s="20">
        <f t="shared" si="2"/>
        <v>40</v>
      </c>
      <c r="E49" s="13">
        <v>0.58250000000000002</v>
      </c>
      <c r="F49" s="19">
        <v>535</v>
      </c>
      <c r="G49" s="19">
        <v>2.4900000000000002</v>
      </c>
      <c r="H49" s="19">
        <v>9.07</v>
      </c>
      <c r="I49" s="21"/>
      <c r="O49">
        <f t="shared" si="0"/>
        <v>40</v>
      </c>
    </row>
    <row r="50" spans="1:15" x14ac:dyDescent="0.25">
      <c r="A50" s="19" t="s">
        <v>52</v>
      </c>
      <c r="B50" s="5">
        <v>40</v>
      </c>
      <c r="C50" s="19">
        <v>1</v>
      </c>
      <c r="D50" s="20">
        <f t="shared" si="2"/>
        <v>40</v>
      </c>
      <c r="E50" s="13">
        <v>0.59660000000000002</v>
      </c>
      <c r="F50" s="19">
        <v>530</v>
      </c>
      <c r="G50" s="19">
        <v>2.52</v>
      </c>
      <c r="H50" s="19">
        <v>8.8000000000000007</v>
      </c>
      <c r="I50" s="21"/>
      <c r="J50" s="23" t="s">
        <v>48</v>
      </c>
      <c r="K50" s="23" t="s">
        <v>47</v>
      </c>
      <c r="O50">
        <f t="shared" si="0"/>
        <v>40</v>
      </c>
    </row>
    <row r="51" spans="1:15" x14ac:dyDescent="0.25">
      <c r="A51" s="19"/>
      <c r="C51" s="19"/>
      <c r="D51" s="20"/>
      <c r="E51" s="13"/>
      <c r="F51" s="19"/>
      <c r="G51" s="19"/>
      <c r="H51" s="19"/>
      <c r="I51" s="21"/>
      <c r="J51" s="23" t="s">
        <v>49</v>
      </c>
      <c r="K51" s="23" t="s">
        <v>46</v>
      </c>
      <c r="O51">
        <f t="shared" si="0"/>
        <v>0</v>
      </c>
    </row>
    <row r="52" spans="1:15" ht="5.0999999999999996" customHeight="1" x14ac:dyDescent="0.25">
      <c r="O52">
        <f t="shared" si="0"/>
        <v>0</v>
      </c>
    </row>
    <row r="53" spans="1:15" s="2" customFormat="1" ht="60" x14ac:dyDescent="0.25">
      <c r="A53" s="35" t="s">
        <v>45</v>
      </c>
      <c r="B53" s="36" t="s">
        <v>5</v>
      </c>
      <c r="C53" s="35" t="s">
        <v>6</v>
      </c>
      <c r="D53" s="35" t="s">
        <v>1</v>
      </c>
      <c r="E53" s="37" t="s">
        <v>0</v>
      </c>
      <c r="F53" s="35" t="s">
        <v>4</v>
      </c>
      <c r="G53" s="35" t="s">
        <v>3</v>
      </c>
      <c r="H53" s="35" t="s">
        <v>2</v>
      </c>
      <c r="I53" s="38"/>
      <c r="J53" s="23"/>
      <c r="K53" s="24"/>
      <c r="L53" s="31"/>
      <c r="O53">
        <f t="shared" si="0"/>
        <v>0</v>
      </c>
    </row>
    <row r="54" spans="1:15" x14ac:dyDescent="0.25">
      <c r="A54" s="10" t="s">
        <v>39</v>
      </c>
      <c r="B54" s="11">
        <v>40</v>
      </c>
      <c r="C54" s="10">
        <v>1</v>
      </c>
      <c r="D54" s="12">
        <f>IF(C54=2,$L$1*B54,B54)</f>
        <v>40</v>
      </c>
      <c r="E54" s="13">
        <v>0.60250000000000004</v>
      </c>
      <c r="F54" s="19">
        <v>614</v>
      </c>
      <c r="G54" s="19">
        <v>3.72</v>
      </c>
      <c r="H54" s="19">
        <v>9.19</v>
      </c>
      <c r="I54" s="10"/>
      <c r="J54" s="27"/>
      <c r="K54" s="27"/>
      <c r="L54" s="27"/>
      <c r="M54" s="6"/>
      <c r="N54" s="6"/>
      <c r="O54">
        <f t="shared" si="0"/>
        <v>40</v>
      </c>
    </row>
    <row r="55" spans="1:15" x14ac:dyDescent="0.25">
      <c r="A55" s="10" t="s">
        <v>40</v>
      </c>
      <c r="B55" s="11">
        <v>40</v>
      </c>
      <c r="C55" s="10">
        <v>1</v>
      </c>
      <c r="D55" s="12">
        <f>IF(C55=2,$L$1*B55,B55)</f>
        <v>40</v>
      </c>
      <c r="E55" s="13">
        <v>0.59119999999999995</v>
      </c>
      <c r="F55" s="19">
        <v>614</v>
      </c>
      <c r="G55" s="19">
        <v>3.72</v>
      </c>
      <c r="H55" s="19">
        <v>9.19</v>
      </c>
      <c r="J55" s="28"/>
      <c r="K55" s="28"/>
      <c r="L55" s="28"/>
      <c r="M55" s="10"/>
      <c r="N55" s="10"/>
      <c r="O55">
        <f t="shared" si="0"/>
        <v>40</v>
      </c>
    </row>
    <row r="56" spans="1:15" x14ac:dyDescent="0.25">
      <c r="A56" s="10" t="s">
        <v>41</v>
      </c>
      <c r="B56" s="11">
        <v>40</v>
      </c>
      <c r="C56" s="10">
        <v>1</v>
      </c>
      <c r="D56" s="12">
        <f>IF(C56=2,$L$1*B56,B56)</f>
        <v>40</v>
      </c>
      <c r="E56" s="13">
        <v>0.60170000000000001</v>
      </c>
      <c r="F56" s="19">
        <v>614</v>
      </c>
      <c r="G56" s="19">
        <v>3.72</v>
      </c>
      <c r="H56" s="19">
        <v>9.19</v>
      </c>
      <c r="J56" s="33" t="s">
        <v>34</v>
      </c>
      <c r="K56" s="28"/>
      <c r="L56" s="28"/>
      <c r="M56" s="10"/>
      <c r="N56" s="10"/>
      <c r="O56">
        <f t="shared" si="0"/>
        <v>40</v>
      </c>
    </row>
    <row r="57" spans="1:15" x14ac:dyDescent="0.25">
      <c r="A57" t="s">
        <v>42</v>
      </c>
      <c r="B57" s="5">
        <v>40</v>
      </c>
      <c r="C57" s="19">
        <v>1</v>
      </c>
      <c r="D57" s="12">
        <v>40</v>
      </c>
      <c r="E57" s="13">
        <v>0.56410000000000005</v>
      </c>
      <c r="F57" s="10">
        <v>683</v>
      </c>
      <c r="G57" s="10">
        <v>2.94</v>
      </c>
      <c r="H57" s="10">
        <v>9.83</v>
      </c>
      <c r="J57" s="28"/>
      <c r="K57" s="28"/>
      <c r="L57" s="28"/>
      <c r="M57" s="10"/>
      <c r="N57" s="10"/>
      <c r="O57">
        <f t="shared" si="0"/>
        <v>40</v>
      </c>
    </row>
    <row r="58" spans="1:15" x14ac:dyDescent="0.25">
      <c r="J58" s="28"/>
      <c r="K58" s="28"/>
      <c r="L58" s="28"/>
      <c r="M58" s="10"/>
      <c r="N58" s="10"/>
      <c r="O58">
        <f t="shared" si="0"/>
        <v>0</v>
      </c>
    </row>
    <row r="59" spans="1:15" ht="3.95" customHeight="1" x14ac:dyDescent="0.25">
      <c r="A59" s="19"/>
      <c r="B59" s="11"/>
      <c r="C59" s="19"/>
      <c r="D59" s="10"/>
      <c r="E59" s="13"/>
      <c r="F59" s="10"/>
      <c r="G59" s="10"/>
      <c r="H59" s="10"/>
      <c r="I59" s="10"/>
      <c r="J59" s="28"/>
      <c r="K59" s="28"/>
      <c r="L59" s="28"/>
      <c r="M59" s="10"/>
      <c r="N59" s="10"/>
      <c r="O59">
        <f t="shared" si="0"/>
        <v>0</v>
      </c>
    </row>
    <row r="60" spans="1:15" ht="60" x14ac:dyDescent="0.25">
      <c r="A60" s="35" t="s">
        <v>67</v>
      </c>
      <c r="B60" s="36" t="s">
        <v>5</v>
      </c>
      <c r="C60" s="35" t="s">
        <v>6</v>
      </c>
      <c r="D60" s="35" t="s">
        <v>1</v>
      </c>
      <c r="E60" s="37" t="s">
        <v>0</v>
      </c>
      <c r="F60" s="35" t="s">
        <v>4</v>
      </c>
      <c r="G60" s="35" t="s">
        <v>3</v>
      </c>
      <c r="H60" s="35" t="s">
        <v>2</v>
      </c>
      <c r="I60" s="38"/>
      <c r="J60" s="39"/>
      <c r="K60" s="39"/>
      <c r="L60" s="39"/>
      <c r="M60" s="10"/>
      <c r="N60" s="10"/>
      <c r="O60">
        <f t="shared" si="0"/>
        <v>0</v>
      </c>
    </row>
    <row r="61" spans="1:15" x14ac:dyDescent="0.25">
      <c r="A61" s="10" t="s">
        <v>33</v>
      </c>
      <c r="B61" s="11">
        <v>110</v>
      </c>
      <c r="C61" s="10">
        <v>1</v>
      </c>
      <c r="D61" s="12">
        <f t="shared" ref="D61:D67" si="3">IF(C61=2,$L$1*B61,B61)</f>
        <v>110</v>
      </c>
      <c r="E61" s="13">
        <v>0.59079999999999999</v>
      </c>
      <c r="F61" s="10">
        <v>520</v>
      </c>
      <c r="G61" s="10">
        <v>1.41</v>
      </c>
      <c r="H61" s="10">
        <v>8.18</v>
      </c>
      <c r="I61" s="10"/>
      <c r="J61" s="28"/>
      <c r="K61" s="28"/>
      <c r="L61" s="28"/>
      <c r="M61" s="10"/>
      <c r="N61" s="10"/>
      <c r="O61">
        <f t="shared" si="0"/>
        <v>110</v>
      </c>
    </row>
    <row r="62" spans="1:15" x14ac:dyDescent="0.25">
      <c r="A62" s="10" t="s">
        <v>35</v>
      </c>
      <c r="B62" s="11">
        <v>60</v>
      </c>
      <c r="C62" s="10">
        <v>2</v>
      </c>
      <c r="D62" s="12">
        <f t="shared" si="3"/>
        <v>102</v>
      </c>
      <c r="E62" s="13">
        <v>0.61012999999999995</v>
      </c>
      <c r="F62" s="10">
        <v>650</v>
      </c>
      <c r="G62" s="10">
        <v>1.57</v>
      </c>
      <c r="H62" s="10">
        <v>9.9499999999999993</v>
      </c>
      <c r="O62">
        <f t="shared" si="0"/>
        <v>120</v>
      </c>
    </row>
    <row r="63" spans="1:15" x14ac:dyDescent="0.25">
      <c r="A63" s="10" t="s">
        <v>37</v>
      </c>
      <c r="B63" s="11">
        <v>140</v>
      </c>
      <c r="C63" s="10">
        <v>1</v>
      </c>
      <c r="D63" s="12">
        <f t="shared" si="3"/>
        <v>140</v>
      </c>
      <c r="E63" s="13">
        <v>0.62960000000000005</v>
      </c>
      <c r="F63" s="10">
        <v>574</v>
      </c>
      <c r="G63" s="10">
        <v>2.5099999999999998</v>
      </c>
      <c r="H63" s="10">
        <v>9.4</v>
      </c>
      <c r="J63" s="33" t="s">
        <v>34</v>
      </c>
      <c r="O63">
        <f t="shared" ref="O63:O66" si="4">IFERROR(B63*C63,0)</f>
        <v>140</v>
      </c>
    </row>
    <row r="64" spans="1:15" x14ac:dyDescent="0.25">
      <c r="A64" s="19" t="s">
        <v>50</v>
      </c>
      <c r="B64" s="11">
        <v>149</v>
      </c>
      <c r="C64" s="19">
        <v>2</v>
      </c>
      <c r="D64" s="12">
        <f t="shared" si="3"/>
        <v>253.29999999999998</v>
      </c>
      <c r="E64" s="13">
        <v>0.62729999999999997</v>
      </c>
      <c r="F64" s="10">
        <v>530</v>
      </c>
      <c r="G64" s="10">
        <v>2.52</v>
      </c>
      <c r="H64" s="10">
        <v>8.8000000000000007</v>
      </c>
      <c r="I64" s="10"/>
      <c r="J64" s="34"/>
      <c r="O64">
        <f t="shared" si="4"/>
        <v>298</v>
      </c>
    </row>
    <row r="65" spans="1:15" x14ac:dyDescent="0.25">
      <c r="A65" s="19" t="s">
        <v>74</v>
      </c>
      <c r="B65" s="11">
        <v>26</v>
      </c>
      <c r="C65" s="19">
        <v>2</v>
      </c>
      <c r="D65" s="12">
        <f t="shared" si="3"/>
        <v>44.199999999999996</v>
      </c>
      <c r="E65" s="13">
        <v>0.62960000000000005</v>
      </c>
      <c r="F65" s="10">
        <v>530</v>
      </c>
      <c r="G65" s="10">
        <v>2.52</v>
      </c>
      <c r="H65" s="10">
        <v>8.8000000000000007</v>
      </c>
      <c r="J65" s="33" t="s">
        <v>34</v>
      </c>
      <c r="K65" s="23" t="s">
        <v>76</v>
      </c>
      <c r="O65">
        <f t="shared" si="4"/>
        <v>52</v>
      </c>
    </row>
    <row r="66" spans="1:15" x14ac:dyDescent="0.25">
      <c r="A66" s="19" t="s">
        <v>73</v>
      </c>
      <c r="B66" s="11">
        <v>75</v>
      </c>
      <c r="C66" s="19">
        <v>2</v>
      </c>
      <c r="D66" s="12">
        <f t="shared" si="3"/>
        <v>127.5</v>
      </c>
      <c r="E66" s="13">
        <v>0.629</v>
      </c>
      <c r="F66" s="10">
        <v>530</v>
      </c>
      <c r="G66" s="10">
        <v>2.52</v>
      </c>
      <c r="H66" s="10">
        <v>8.8000000000000007</v>
      </c>
      <c r="J66" s="33" t="s">
        <v>34</v>
      </c>
      <c r="K66" s="23" t="s">
        <v>76</v>
      </c>
      <c r="O66">
        <f t="shared" si="4"/>
        <v>150</v>
      </c>
    </row>
    <row r="67" spans="1:15" x14ac:dyDescent="0.25">
      <c r="A67" s="19" t="s">
        <v>75</v>
      </c>
      <c r="B67" s="11">
        <v>7.5</v>
      </c>
      <c r="C67" s="19">
        <v>1</v>
      </c>
      <c r="D67" s="20">
        <f t="shared" si="3"/>
        <v>7.5</v>
      </c>
      <c r="E67" s="13">
        <v>0.61729999999999996</v>
      </c>
      <c r="F67" s="10">
        <v>530</v>
      </c>
      <c r="G67" s="10">
        <v>2.52</v>
      </c>
      <c r="H67" s="10">
        <v>8.8000000000000007</v>
      </c>
      <c r="J67" s="34"/>
      <c r="K67" s="23" t="s">
        <v>76</v>
      </c>
      <c r="O67">
        <f>IFERROR(B67*C67,0)</f>
        <v>7.5</v>
      </c>
    </row>
    <row r="68" spans="1:15" ht="6.95" hidden="1" customHeight="1" x14ac:dyDescent="0.25">
      <c r="J68" s="34"/>
    </row>
    <row r="69" spans="1:15" ht="11.1" customHeight="1" x14ac:dyDescent="0.25"/>
    <row r="70" spans="1:15" ht="17.100000000000001" customHeight="1" x14ac:dyDescent="0.25">
      <c r="B70" t="s">
        <v>80</v>
      </c>
      <c r="D70" s="20">
        <f>SUM(O1:O67)</f>
        <v>2214.4899999999998</v>
      </c>
      <c r="E70"/>
    </row>
    <row r="71" spans="1:15" ht="9.9499999999999993" customHeight="1" x14ac:dyDescent="0.25">
      <c r="B71"/>
      <c r="E71"/>
      <c r="J71"/>
      <c r="K71"/>
      <c r="L71"/>
    </row>
    <row r="72" spans="1:15" x14ac:dyDescent="0.25">
      <c r="B72"/>
      <c r="E72"/>
      <c r="J72"/>
      <c r="K72"/>
      <c r="L72"/>
    </row>
    <row r="73" spans="1:15" x14ac:dyDescent="0.25">
      <c r="B73"/>
      <c r="E73"/>
      <c r="J73"/>
      <c r="K73"/>
      <c r="L73"/>
    </row>
    <row r="74" spans="1:15" x14ac:dyDescent="0.25">
      <c r="B74"/>
      <c r="E74"/>
      <c r="J74"/>
      <c r="K74"/>
      <c r="L74"/>
    </row>
    <row r="75" spans="1:15" x14ac:dyDescent="0.25">
      <c r="B75"/>
      <c r="E75"/>
      <c r="J75"/>
      <c r="K75"/>
      <c r="L75"/>
    </row>
    <row r="76" spans="1:15" x14ac:dyDescent="0.25">
      <c r="B76"/>
      <c r="E76"/>
      <c r="J76"/>
      <c r="K76"/>
      <c r="L76"/>
    </row>
    <row r="77" spans="1:15" x14ac:dyDescent="0.25">
      <c r="B77"/>
      <c r="E77"/>
      <c r="J77"/>
      <c r="K77"/>
      <c r="L77"/>
    </row>
    <row r="78" spans="1:15" x14ac:dyDescent="0.25">
      <c r="B78"/>
      <c r="E78"/>
      <c r="J78"/>
      <c r="K78"/>
      <c r="L78"/>
    </row>
    <row r="79" spans="1:15" x14ac:dyDescent="0.25">
      <c r="B79"/>
      <c r="E79"/>
      <c r="J79"/>
      <c r="K79"/>
      <c r="L79"/>
    </row>
    <row r="80" spans="1:15" x14ac:dyDescent="0.25">
      <c r="B80"/>
      <c r="E80"/>
      <c r="J80"/>
      <c r="K80"/>
      <c r="L80"/>
    </row>
    <row r="81" spans="2:12" x14ac:dyDescent="0.25">
      <c r="B81"/>
      <c r="E81"/>
      <c r="J81"/>
      <c r="K81"/>
      <c r="L81"/>
    </row>
    <row r="82" spans="2:12" x14ac:dyDescent="0.25">
      <c r="B82"/>
      <c r="E82"/>
      <c r="J82"/>
      <c r="K82"/>
      <c r="L82"/>
    </row>
    <row r="83" spans="2:12" x14ac:dyDescent="0.25">
      <c r="B83"/>
      <c r="E83"/>
      <c r="J83"/>
      <c r="K83"/>
      <c r="L83"/>
    </row>
    <row r="84" spans="2:12" x14ac:dyDescent="0.25">
      <c r="B84"/>
      <c r="E84"/>
      <c r="J84"/>
      <c r="K84"/>
      <c r="L84"/>
    </row>
    <row r="85" spans="2:12" x14ac:dyDescent="0.25">
      <c r="B85"/>
      <c r="E85"/>
      <c r="J85"/>
      <c r="K85"/>
      <c r="L85"/>
    </row>
    <row r="86" spans="2:12" x14ac:dyDescent="0.25">
      <c r="B86"/>
      <c r="E86"/>
      <c r="J86"/>
      <c r="K86"/>
      <c r="L86"/>
    </row>
    <row r="87" spans="2:12" x14ac:dyDescent="0.25">
      <c r="B87"/>
      <c r="E87"/>
      <c r="J87"/>
      <c r="K87"/>
      <c r="L87"/>
    </row>
    <row r="88" spans="2:12" x14ac:dyDescent="0.25">
      <c r="B88"/>
      <c r="E88"/>
      <c r="J88"/>
      <c r="K88"/>
      <c r="L88"/>
    </row>
    <row r="89" spans="2:12" x14ac:dyDescent="0.25">
      <c r="B89"/>
      <c r="E89"/>
      <c r="J89"/>
      <c r="K89"/>
      <c r="L89"/>
    </row>
    <row r="90" spans="2:12" x14ac:dyDescent="0.25">
      <c r="B90"/>
      <c r="E90"/>
      <c r="J90"/>
      <c r="K90"/>
      <c r="L90"/>
    </row>
    <row r="91" spans="2:12" x14ac:dyDescent="0.25">
      <c r="B91"/>
      <c r="E91"/>
      <c r="J91"/>
      <c r="K91"/>
      <c r="L91"/>
    </row>
    <row r="92" spans="2:12" x14ac:dyDescent="0.25">
      <c r="B92"/>
      <c r="E92"/>
      <c r="J92"/>
      <c r="K92"/>
      <c r="L92"/>
    </row>
    <row r="93" spans="2:12" x14ac:dyDescent="0.25">
      <c r="B93"/>
      <c r="E93"/>
      <c r="J93"/>
      <c r="K93"/>
      <c r="L93"/>
    </row>
    <row r="94" spans="2:12" x14ac:dyDescent="0.25">
      <c r="B94"/>
      <c r="E94"/>
      <c r="J94"/>
      <c r="K94"/>
      <c r="L94"/>
    </row>
    <row r="95" spans="2:12" x14ac:dyDescent="0.25">
      <c r="B95"/>
      <c r="E95"/>
      <c r="J95"/>
      <c r="K95"/>
      <c r="L95"/>
    </row>
    <row r="96" spans="2:12" x14ac:dyDescent="0.25">
      <c r="B96"/>
      <c r="E96"/>
      <c r="J96"/>
      <c r="K96"/>
      <c r="L96"/>
    </row>
    <row r="97" spans="2:12" x14ac:dyDescent="0.25">
      <c r="B97"/>
      <c r="E97"/>
      <c r="J97"/>
      <c r="K97"/>
      <c r="L97"/>
    </row>
    <row r="98" spans="2:12" x14ac:dyDescent="0.25">
      <c r="B98"/>
      <c r="E98"/>
      <c r="J98"/>
      <c r="K98"/>
      <c r="L98"/>
    </row>
    <row r="99" spans="2:12" x14ac:dyDescent="0.25">
      <c r="B99"/>
      <c r="E99"/>
      <c r="J99"/>
      <c r="K99"/>
      <c r="L99"/>
    </row>
    <row r="100" spans="2:12" x14ac:dyDescent="0.25">
      <c r="B100"/>
      <c r="E100"/>
      <c r="J100"/>
      <c r="K100"/>
      <c r="L100"/>
    </row>
    <row r="101" spans="2:12" x14ac:dyDescent="0.25">
      <c r="B101"/>
      <c r="E101"/>
      <c r="J101"/>
      <c r="K101"/>
      <c r="L101"/>
    </row>
    <row r="102" spans="2:12" x14ac:dyDescent="0.25">
      <c r="B102"/>
      <c r="E102"/>
      <c r="J102"/>
      <c r="K102"/>
      <c r="L102"/>
    </row>
    <row r="103" spans="2:12" x14ac:dyDescent="0.25">
      <c r="B103"/>
      <c r="E103"/>
      <c r="J103"/>
      <c r="K103"/>
      <c r="L103"/>
    </row>
    <row r="104" spans="2:12" x14ac:dyDescent="0.25">
      <c r="B104"/>
      <c r="E104"/>
      <c r="J104"/>
      <c r="K104"/>
      <c r="L104"/>
    </row>
    <row r="105" spans="2:12" x14ac:dyDescent="0.25">
      <c r="B105"/>
      <c r="E105"/>
      <c r="J105"/>
      <c r="K105"/>
      <c r="L105"/>
    </row>
    <row r="106" spans="2:12" x14ac:dyDescent="0.25">
      <c r="B106"/>
      <c r="E106"/>
      <c r="J106"/>
      <c r="K106"/>
      <c r="L106"/>
    </row>
    <row r="107" spans="2:12" x14ac:dyDescent="0.25">
      <c r="B107"/>
      <c r="E107"/>
      <c r="J107"/>
      <c r="K107"/>
      <c r="L107"/>
    </row>
    <row r="108" spans="2:12" x14ac:dyDescent="0.25">
      <c r="B108"/>
      <c r="E108"/>
      <c r="J108"/>
      <c r="K108"/>
      <c r="L108"/>
    </row>
    <row r="109" spans="2:12" x14ac:dyDescent="0.25">
      <c r="B109"/>
      <c r="E109"/>
      <c r="J109"/>
      <c r="K109"/>
      <c r="L109"/>
    </row>
    <row r="110" spans="2:12" x14ac:dyDescent="0.25">
      <c r="B110"/>
      <c r="E110"/>
      <c r="J110"/>
      <c r="K110"/>
      <c r="L110"/>
    </row>
    <row r="111" spans="2:12" x14ac:dyDescent="0.25">
      <c r="B111"/>
      <c r="E111"/>
      <c r="J111"/>
      <c r="K111"/>
      <c r="L111"/>
    </row>
  </sheetData>
  <phoneticPr fontId="5" type="noConversion"/>
  <conditionalFormatting sqref="D38:D51 D18:D3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9 E18:E3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7 H5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:F67 F5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7 F5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7 H5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5 E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4 D5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 H18:H36 H43:H5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 F18:F36 F43:F5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5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5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49 E18:E36 E2:E16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51 D18:D36 D2:D1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5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5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5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6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3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3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3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70000000000000007" right="0.70000000000000007" top="0.75000000000000011" bottom="0.75000000000000011" header="0.30000000000000004" footer="0.30000000000000004"/>
  <pageSetup paperSize="9" scale="90" fitToHeight="2" orientation="landscape" verticalDpi="0" r:id="rId1"/>
  <rowBreaks count="1" manualBreakCount="1">
    <brk id="36" max="16383" man="1"/>
  </rowBreaks>
  <extLst>
    <ext xmlns:mx="http://schemas.microsoft.com/office/mac/excel/2008/main" uri="{64002731-A6B0-56B0-2670-7721B7C09600}">
      <mx:PLV Mode="1" OnePage="0" WScale="9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6"/>
  <sheetViews>
    <sheetView workbookViewId="0">
      <selection activeCell="B2" sqref="B2"/>
    </sheetView>
  </sheetViews>
  <sheetFormatPr baseColWidth="10" defaultColWidth="8.85546875" defaultRowHeight="15" x14ac:dyDescent="0.25"/>
  <sheetData>
    <row r="6" spans="2:5" ht="30" x14ac:dyDescent="0.25">
      <c r="B6" s="16" t="s">
        <v>0</v>
      </c>
      <c r="C6" s="14" t="s">
        <v>4</v>
      </c>
      <c r="D6" s="14" t="s">
        <v>3</v>
      </c>
      <c r="E6" s="14" t="s">
        <v>2</v>
      </c>
    </row>
    <row r="8" spans="2:5" x14ac:dyDescent="0.25">
      <c r="B8" t="s">
        <v>85</v>
      </c>
      <c r="C8">
        <v>860</v>
      </c>
      <c r="D8">
        <v>1.24</v>
      </c>
      <c r="E8">
        <v>12.7</v>
      </c>
    </row>
    <row r="9" spans="2:5" x14ac:dyDescent="0.25">
      <c r="B9" s="9" t="s">
        <v>86</v>
      </c>
      <c r="C9" s="6">
        <v>506</v>
      </c>
      <c r="D9" s="6">
        <v>1.23</v>
      </c>
      <c r="E9" s="6">
        <v>10.199999999999999</v>
      </c>
    </row>
    <row r="10" spans="2:5" x14ac:dyDescent="0.25">
      <c r="B10" t="s">
        <v>87</v>
      </c>
      <c r="C10" s="10">
        <v>530</v>
      </c>
      <c r="D10" s="10">
        <v>2.52</v>
      </c>
      <c r="E10" s="10">
        <v>8.8000000000000007</v>
      </c>
    </row>
    <row r="12" spans="2:5" x14ac:dyDescent="0.25">
      <c r="C12">
        <f>C10/C8</f>
        <v>0.61627906976744184</v>
      </c>
      <c r="D12">
        <f>D10/D8</f>
        <v>2.032258064516129</v>
      </c>
      <c r="E12">
        <f>E10/E8</f>
        <v>0.69291338582677175</v>
      </c>
    </row>
    <row r="13" spans="2:5" x14ac:dyDescent="0.25">
      <c r="C13">
        <f>C10/C9</f>
        <v>1.0474308300395256</v>
      </c>
      <c r="D13">
        <f>D10/D9</f>
        <v>2.0487804878048781</v>
      </c>
      <c r="E13">
        <f>E10/E9</f>
        <v>0.86274509803921584</v>
      </c>
    </row>
    <row r="15" spans="2:5" x14ac:dyDescent="0.25">
      <c r="C15">
        <f>1-C12</f>
        <v>0.38372093023255816</v>
      </c>
    </row>
    <row r="16" spans="2:5" x14ac:dyDescent="0.25">
      <c r="C16">
        <f>1-C13</f>
        <v>-4.743083003952564E-2</v>
      </c>
    </row>
  </sheetData>
  <phoneticPr fontId="5" type="noConversion"/>
  <conditionalFormatting sqref="E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honeticPr fontId="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2016-07-27T07:08:03Z</cp:lastPrinted>
  <dcterms:created xsi:type="dcterms:W3CDTF">2006-09-16T00:00:00Z</dcterms:created>
  <dcterms:modified xsi:type="dcterms:W3CDTF">2016-07-28T21:24:48Z</dcterms:modified>
</cp:coreProperties>
</file>