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I33" i="1"/>
  <c r="L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D27" i="1"/>
  <c r="D4" i="1" s="1"/>
  <c r="G4" i="1" l="1"/>
  <c r="H4" i="1" s="1"/>
  <c r="D25" i="1"/>
  <c r="G25" i="1" s="1"/>
  <c r="H25" i="1" s="1"/>
  <c r="D18" i="1"/>
  <c r="G18" i="1" s="1"/>
  <c r="D10" i="1"/>
  <c r="G10" i="1" s="1"/>
  <c r="D24" i="1"/>
  <c r="G24" i="1" s="1"/>
  <c r="H24" i="1" s="1"/>
  <c r="D15" i="1"/>
  <c r="G15" i="1" s="1"/>
  <c r="H15" i="1" s="1"/>
  <c r="D11" i="1"/>
  <c r="G11" i="1" s="1"/>
  <c r="H11" i="1" s="1"/>
  <c r="D17" i="1"/>
  <c r="G17" i="1" s="1"/>
  <c r="D9" i="1"/>
  <c r="G9" i="1" s="1"/>
  <c r="D23" i="1"/>
  <c r="G23" i="1" s="1"/>
  <c r="H23" i="1" s="1"/>
  <c r="D19" i="1"/>
  <c r="G19" i="1" s="1"/>
  <c r="D16" i="1"/>
  <c r="G16" i="1" s="1"/>
  <c r="H16" i="1" s="1"/>
  <c r="D8" i="1"/>
  <c r="G8" i="1" s="1"/>
  <c r="H8" i="1" s="1"/>
  <c r="D22" i="1"/>
  <c r="G22" i="1" s="1"/>
  <c r="H22" i="1" s="1"/>
  <c r="D21" i="1"/>
  <c r="G21" i="1" s="1"/>
  <c r="H21" i="1" s="1"/>
  <c r="D6" i="1"/>
  <c r="D7" i="1"/>
  <c r="G7" i="1" s="1"/>
  <c r="H7" i="1" s="1"/>
  <c r="D14" i="1"/>
  <c r="D3" i="1"/>
  <c r="G3" i="1" s="1"/>
  <c r="D13" i="1"/>
  <c r="D5" i="1"/>
  <c r="D2" i="1"/>
  <c r="D20" i="1"/>
  <c r="D12" i="1"/>
  <c r="H17" i="1"/>
  <c r="H9" i="1"/>
  <c r="H3" i="1"/>
  <c r="H18" i="1"/>
  <c r="H10" i="1"/>
  <c r="H19" i="1"/>
  <c r="H2" i="1" l="1"/>
  <c r="G13" i="1"/>
  <c r="H13" i="1" s="1"/>
  <c r="G20" i="1"/>
  <c r="H20" i="1" s="1"/>
  <c r="G5" i="1"/>
  <c r="H5" i="1" s="1"/>
  <c r="G14" i="1"/>
  <c r="H14" i="1" s="1"/>
  <c r="G12" i="1"/>
  <c r="H12" i="1" s="1"/>
  <c r="G6" i="1"/>
  <c r="H6" i="1" s="1"/>
</calcChain>
</file>

<file path=xl/sharedStrings.xml><?xml version="1.0" encoding="utf-8"?>
<sst xmlns="http://schemas.openxmlformats.org/spreadsheetml/2006/main" count="30" uniqueCount="30">
  <si>
    <t>Target variable</t>
  </si>
  <si>
    <t>Leaderboard score</t>
  </si>
  <si>
    <t>ind_reca_fin_ult1</t>
  </si>
  <si>
    <t>Target variable id</t>
  </si>
  <si>
    <t>Relative MAP contribution</t>
  </si>
  <si>
    <t>ind_cco_fin_ult1</t>
  </si>
  <si>
    <t>ind_recibo_ult1</t>
  </si>
  <si>
    <t>ind_tjcr_fin_ult1</t>
  </si>
  <si>
    <t>ind_nom_pens_ult1</t>
  </si>
  <si>
    <t>ind_cno_fin_ult1</t>
  </si>
  <si>
    <t>ind_ecue_fin_ult1</t>
  </si>
  <si>
    <t>ind_nomina_ult1</t>
  </si>
  <si>
    <t>ind_ctma_fin_ult1</t>
  </si>
  <si>
    <t>ind_deco_fin_ult1</t>
  </si>
  <si>
    <t>ind_dela_fin_ult1</t>
  </si>
  <si>
    <t>ind_valo_fin_ult1</t>
  </si>
  <si>
    <t>ind_ctop_fin_ult1</t>
  </si>
  <si>
    <t>ind_ctpp_fin_ult1</t>
  </si>
  <si>
    <t>ind_fond_fin_ult1</t>
  </si>
  <si>
    <t>ind_deme_fin_ult1</t>
  </si>
  <si>
    <t>ind_viv_fin_ult1</t>
  </si>
  <si>
    <t>ind_ahor_fin_ult1</t>
  </si>
  <si>
    <t>ind_aval_fin_ult1</t>
  </si>
  <si>
    <t>ind_cder_fin_ult1</t>
  </si>
  <si>
    <t>ind_ctju_fin_ult1</t>
  </si>
  <si>
    <t>ind_hip_fin_ult1</t>
  </si>
  <si>
    <t>ind_plan_fin_ult1</t>
  </si>
  <si>
    <t>ind_pres_fin_ult1</t>
  </si>
  <si>
    <t>Summed score public leaderboard upper bound)</t>
  </si>
  <si>
    <t>Estimated relative count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</si>
</sst>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"/>
    <numFmt numFmtId="170" formatCode="0.000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9">
    <xf numFmtId="0" fontId="0" fillId="0" borderId="0" xfId="0"/>
    <xf numFmtId="0" fontId="5" fillId="0" borderId="0" xfId="0" applyFont="1"/>
    <xf numFmtId="10" fontId="5" fillId="0" borderId="0" xfId="0" applyNumberFormat="1" applyFont="1"/>
    <xf numFmtId="10" fontId="0" fillId="0" borderId="0" xfId="0" applyNumberFormat="1"/>
    <xf numFmtId="0" fontId="5" fillId="0" borderId="0" xfId="0" applyFont="1" applyAlignment="1">
      <alignment horizontal="center" vertical="center"/>
    </xf>
    <xf numFmtId="169" fontId="5" fillId="0" borderId="0" xfId="0" applyNumberFormat="1" applyFont="1"/>
    <xf numFmtId="169" fontId="0" fillId="0" borderId="0" xfId="0" applyNumberFormat="1"/>
    <xf numFmtId="0" fontId="3" fillId="4" borderId="0" xfId="3"/>
    <xf numFmtId="0" fontId="1" fillId="2" borderId="0" xfId="1"/>
    <xf numFmtId="0" fontId="2" fillId="3" borderId="0" xfId="2"/>
    <xf numFmtId="0" fontId="0" fillId="6" borderId="0" xfId="0" applyFill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3" fillId="4" borderId="0" xfId="3" applyNumberFormat="1"/>
    <xf numFmtId="170" fontId="0" fillId="0" borderId="0" xfId="0" applyNumberFormat="1"/>
    <xf numFmtId="170" fontId="4" fillId="5" borderId="1" xfId="4" applyNumberFormat="1"/>
    <xf numFmtId="170" fontId="3" fillId="4" borderId="1" xfId="3" applyNumberFormat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B13" sqref="B13"/>
    </sheetView>
  </sheetViews>
  <sheetFormatPr defaultRowHeight="15" x14ac:dyDescent="0.25"/>
  <cols>
    <col min="1" max="1" width="16.42578125" bestFit="1" customWidth="1"/>
    <col min="2" max="2" width="20.7109375" bestFit="1" customWidth="1"/>
    <col min="3" max="3" width="17.5703125" bestFit="1" customWidth="1"/>
    <col min="4" max="4" width="24.85546875" style="3" bestFit="1" customWidth="1"/>
    <col min="5" max="5" width="34.85546875" bestFit="1" customWidth="1"/>
    <col min="7" max="7" width="9.140625" style="6"/>
    <col min="8" max="8" width="38.28515625" customWidth="1"/>
    <col min="9" max="9" width="32.42578125" bestFit="1" customWidth="1"/>
  </cols>
  <sheetData>
    <row r="1" spans="1:12" s="1" customFormat="1" x14ac:dyDescent="0.25">
      <c r="A1" s="1" t="s">
        <v>3</v>
      </c>
      <c r="B1" s="1" t="s">
        <v>0</v>
      </c>
      <c r="C1" s="1" t="s">
        <v>1</v>
      </c>
      <c r="D1" s="2" t="s">
        <v>4</v>
      </c>
      <c r="E1" s="1" t="s">
        <v>29</v>
      </c>
      <c r="G1" s="5"/>
    </row>
    <row r="2" spans="1:12" x14ac:dyDescent="0.25">
      <c r="A2">
        <v>18</v>
      </c>
      <c r="B2" t="s">
        <v>2</v>
      </c>
      <c r="C2" s="17">
        <v>3.2092000000000002E-3</v>
      </c>
      <c r="D2" s="3">
        <f>IF(C2="", "", C2/$D$27)</f>
        <v>9.139374608418295E-2</v>
      </c>
      <c r="E2">
        <f>D2*$D$27*929615*1.25</f>
        <v>3729.1505725000002</v>
      </c>
      <c r="G2" s="6">
        <f>ROUND(D2,4)</f>
        <v>9.1399999999999995E-2</v>
      </c>
      <c r="H2" t="str">
        <f>"testContributions["&amp;A2&amp;",6] &lt;- " &amp; G2</f>
        <v>testContributions[18,6] &lt;- 0.0914</v>
      </c>
      <c r="I2" t="str">
        <f>"testContributions["&amp;A2&amp;",6] &lt;- " &amp; C2</f>
        <v>testContributions[18,6] &lt;- 0.0032092</v>
      </c>
      <c r="L2">
        <f>C2*10000000</f>
        <v>32092</v>
      </c>
    </row>
    <row r="3" spans="1:12" x14ac:dyDescent="0.25">
      <c r="A3" s="8">
        <v>3</v>
      </c>
      <c r="B3" s="8" t="s">
        <v>5</v>
      </c>
      <c r="C3" s="17">
        <v>9.6681000000000007E-3</v>
      </c>
      <c r="D3" s="3">
        <f>IF(C3="", "", C3/$D$27)</f>
        <v>0.27533462436634965</v>
      </c>
      <c r="E3">
        <f t="shared" ref="E3:E25" si="0">D3*$D$27*929615*1.25</f>
        <v>11234.513476875001</v>
      </c>
      <c r="G3" s="6">
        <f>ROUND(D3,4)</f>
        <v>0.27529999999999999</v>
      </c>
      <c r="H3" t="str">
        <f>"testContributions["&amp;A3&amp;",6] &lt;- " &amp; G3</f>
        <v>testContributions[3,6] &lt;- 0.2753</v>
      </c>
      <c r="I3" t="str">
        <f t="shared" ref="I3:I25" si="1">"testContributions["&amp;A3&amp;",6] &lt;- " &amp; C3</f>
        <v>testContributions[3,6] &lt;- 0.0096681</v>
      </c>
      <c r="L3">
        <f t="shared" ref="L3:L25" si="2">C3*10000000</f>
        <v>96681</v>
      </c>
    </row>
    <row r="4" spans="1:12" x14ac:dyDescent="0.25">
      <c r="A4">
        <v>24</v>
      </c>
      <c r="B4" t="s">
        <v>6</v>
      </c>
      <c r="C4" s="17">
        <v>8.6844999999999995E-3</v>
      </c>
      <c r="D4" s="3">
        <f>IF(C4="", "", C4/$D$27)</f>
        <v>0.24732300506920316</v>
      </c>
      <c r="E4">
        <f t="shared" si="0"/>
        <v>10091.551834375001</v>
      </c>
      <c r="G4" s="6">
        <f>ROUND(D4,4)</f>
        <v>0.24729999999999999</v>
      </c>
      <c r="H4" t="str">
        <f>"testContributions["&amp;A4&amp;",6] &lt;- " &amp; G4</f>
        <v>testContributions[24,6] &lt;- 0.2473</v>
      </c>
      <c r="I4" t="str">
        <f t="shared" si="1"/>
        <v>testContributions[24,6] &lt;- 0.0086845</v>
      </c>
      <c r="L4">
        <f t="shared" si="2"/>
        <v>86845</v>
      </c>
    </row>
    <row r="5" spans="1:12" x14ac:dyDescent="0.25">
      <c r="A5">
        <v>19</v>
      </c>
      <c r="B5" t="s">
        <v>7</v>
      </c>
      <c r="C5" s="17">
        <v>4.1177999999999996E-3</v>
      </c>
      <c r="D5" s="3">
        <f>IF(C5="", "", C5/$D$27)</f>
        <v>0.11726946517058721</v>
      </c>
      <c r="E5">
        <f t="shared" si="0"/>
        <v>4784.9608087500001</v>
      </c>
      <c r="G5" s="6">
        <f>ROUND(D5,4)</f>
        <v>0.1173</v>
      </c>
      <c r="H5" t="str">
        <f>"testContributions["&amp;A5&amp;",6] &lt;- " &amp; G5</f>
        <v>testContributions[19,6] &lt;- 0.1173</v>
      </c>
      <c r="I5" t="str">
        <f t="shared" si="1"/>
        <v>testContributions[19,6] &lt;- 0.0041178</v>
      </c>
      <c r="L5">
        <f t="shared" si="2"/>
        <v>41177.999999999993</v>
      </c>
    </row>
    <row r="6" spans="1:12" x14ac:dyDescent="0.25">
      <c r="A6" s="9">
        <v>23</v>
      </c>
      <c r="B6" s="9" t="s">
        <v>8</v>
      </c>
      <c r="C6" s="17">
        <v>2.1800999999999999E-3</v>
      </c>
      <c r="D6" s="3">
        <f>IF(C6="", "", C6/$D$27)</f>
        <v>6.2086347325852935E-2</v>
      </c>
      <c r="E6">
        <f t="shared" si="0"/>
        <v>2533.3170768750001</v>
      </c>
      <c r="G6" s="6">
        <f>ROUND(D6,4)</f>
        <v>6.2100000000000002E-2</v>
      </c>
      <c r="H6" t="str">
        <f>"testContributions["&amp;A6&amp;",6] &lt;- " &amp; G6</f>
        <v>testContributions[23,6] &lt;- 0.0621</v>
      </c>
      <c r="I6" t="str">
        <f t="shared" si="1"/>
        <v>testContributions[23,6] &lt;- 0.0021801</v>
      </c>
      <c r="L6">
        <f t="shared" si="2"/>
        <v>21801</v>
      </c>
    </row>
    <row r="7" spans="1:12" x14ac:dyDescent="0.25">
      <c r="A7">
        <v>5</v>
      </c>
      <c r="B7" t="s">
        <v>9</v>
      </c>
      <c r="C7" s="17">
        <v>1.7838999999999999E-3</v>
      </c>
      <c r="D7" s="3">
        <f>IF(C7="", "", C7/$D$27)</f>
        <v>5.0803098479239049E-2</v>
      </c>
      <c r="E7">
        <f t="shared" si="0"/>
        <v>2072.9252481250001</v>
      </c>
      <c r="G7" s="6">
        <f>ROUND(D7,4)</f>
        <v>5.0799999999999998E-2</v>
      </c>
      <c r="H7" t="str">
        <f>"testContributions["&amp;A7&amp;",6] &lt;- " &amp; G7</f>
        <v>testContributions[5,6] &lt;- 0.0508</v>
      </c>
      <c r="I7" t="str">
        <f t="shared" si="1"/>
        <v>testContributions[5,6] &lt;- 0.0017839</v>
      </c>
      <c r="L7">
        <f t="shared" si="2"/>
        <v>17839</v>
      </c>
    </row>
    <row r="8" spans="1:12" x14ac:dyDescent="0.25">
      <c r="A8">
        <v>13</v>
      </c>
      <c r="B8" s="8" t="s">
        <v>10</v>
      </c>
      <c r="C8" s="17">
        <v>1.9960999999999998E-3</v>
      </c>
      <c r="D8" s="3">
        <f>IF(C8="", "", C8/$D$27)</f>
        <v>5.6846272142165512E-2</v>
      </c>
      <c r="E8">
        <f t="shared" si="0"/>
        <v>2319.5056268749995</v>
      </c>
      <c r="G8" s="6">
        <f>ROUND(D8,4)</f>
        <v>5.6800000000000003E-2</v>
      </c>
      <c r="H8" t="str">
        <f>"testContributions["&amp;A8&amp;",6] &lt;- " &amp; G8</f>
        <v>testContributions[13,6] &lt;- 0.0568</v>
      </c>
      <c r="I8" t="str">
        <f t="shared" si="1"/>
        <v>testContributions[13,6] &lt;- 0.0019961</v>
      </c>
      <c r="L8">
        <f t="shared" si="2"/>
        <v>19960.999999999996</v>
      </c>
    </row>
    <row r="9" spans="1:12" x14ac:dyDescent="0.25">
      <c r="A9">
        <v>22</v>
      </c>
      <c r="B9" s="9" t="s">
        <v>11</v>
      </c>
      <c r="C9" s="17">
        <v>2.1478000000000001E-3</v>
      </c>
      <c r="D9" s="3">
        <f>IF(C9="", "", C9/$D$27)</f>
        <v>6.1166486301759984E-2</v>
      </c>
      <c r="E9">
        <f t="shared" si="0"/>
        <v>2495.7838712500002</v>
      </c>
      <c r="G9" s="6">
        <f>ROUND(D9,4)</f>
        <v>6.1199999999999997E-2</v>
      </c>
      <c r="H9" t="str">
        <f>"testContributions["&amp;A9&amp;",6] &lt;- " &amp; G9</f>
        <v>testContributions[22,6] &lt;- 0.0612</v>
      </c>
      <c r="I9" t="str">
        <f t="shared" si="1"/>
        <v>testContributions[22,6] &lt;- 0.0021478</v>
      </c>
      <c r="L9">
        <f t="shared" si="2"/>
        <v>21478</v>
      </c>
    </row>
    <row r="10" spans="1:12" x14ac:dyDescent="0.25">
      <c r="A10">
        <v>7</v>
      </c>
      <c r="B10" s="8" t="s">
        <v>12</v>
      </c>
      <c r="C10" s="17">
        <v>4.4880000000000001E-4</v>
      </c>
      <c r="D10" s="3">
        <f>IF(C10="", "", C10/$D$27)</f>
        <v>1.2781226861081052E-2</v>
      </c>
      <c r="E10">
        <f t="shared" si="0"/>
        <v>521.51401499999997</v>
      </c>
      <c r="G10" s="6">
        <f>ROUND(D10,4)</f>
        <v>1.2800000000000001E-2</v>
      </c>
      <c r="H10" t="str">
        <f>"testContributions["&amp;A10&amp;",6] &lt;- " &amp; G10</f>
        <v>testContributions[7,6] &lt;- 0.0128</v>
      </c>
      <c r="I10" t="str">
        <f t="shared" si="1"/>
        <v>testContributions[7,6] &lt;- 0.0004488</v>
      </c>
      <c r="L10">
        <f t="shared" si="2"/>
        <v>4488</v>
      </c>
    </row>
    <row r="11" spans="1:12" x14ac:dyDescent="0.25">
      <c r="A11" s="10">
        <v>12</v>
      </c>
      <c r="B11" s="9" t="s">
        <v>14</v>
      </c>
      <c r="C11" s="17">
        <v>9.3300000000000005E-5</v>
      </c>
      <c r="D11" s="3">
        <f>IF(C11="", "", C11/$D$27)</f>
        <v>2.6570598621632399E-3</v>
      </c>
      <c r="E11">
        <f t="shared" si="0"/>
        <v>108.41634937500001</v>
      </c>
      <c r="G11" s="6">
        <f>ROUND(D11,4)</f>
        <v>2.7000000000000001E-3</v>
      </c>
      <c r="H11" t="str">
        <f>"testContributions["&amp;A11&amp;",6] &lt;- " &amp; G11</f>
        <v>testContributions[12,6] &lt;- 0.0027</v>
      </c>
      <c r="I11" t="str">
        <f t="shared" si="1"/>
        <v>testContributions[12,6] &lt;- 0.0000933</v>
      </c>
      <c r="L11">
        <f t="shared" si="2"/>
        <v>933</v>
      </c>
    </row>
    <row r="12" spans="1:12" x14ac:dyDescent="0.25">
      <c r="A12" s="10">
        <v>10</v>
      </c>
      <c r="B12" s="9" t="s">
        <v>13</v>
      </c>
      <c r="C12" s="17">
        <v>0</v>
      </c>
      <c r="D12" s="3">
        <f>IF(C12="", "", C12/$D$27)</f>
        <v>0</v>
      </c>
      <c r="E12">
        <f t="shared" si="0"/>
        <v>0</v>
      </c>
      <c r="G12" s="6">
        <f>ROUND(D12,4)</f>
        <v>0</v>
      </c>
      <c r="H12" t="str">
        <f>"testContributions["&amp;A12&amp;",6] &lt;- " &amp; G12</f>
        <v>testContributions[10,6] &lt;- 0</v>
      </c>
      <c r="I12" t="str">
        <f t="shared" si="1"/>
        <v>testContributions[10,6] &lt;- 0</v>
      </c>
      <c r="L12">
        <f t="shared" si="2"/>
        <v>0</v>
      </c>
    </row>
    <row r="13" spans="1:12" x14ac:dyDescent="0.25">
      <c r="A13">
        <v>20</v>
      </c>
      <c r="B13" t="s">
        <v>15</v>
      </c>
      <c r="C13" s="17">
        <v>2.7799999999999998E-4</v>
      </c>
      <c r="D13" s="3">
        <f>IF(C13="", "", C13/$D$27)</f>
        <v>7.9170701144842502E-3</v>
      </c>
      <c r="E13">
        <f t="shared" si="0"/>
        <v>323.04121249999992</v>
      </c>
      <c r="G13" s="6">
        <f>ROUND(D13,4)</f>
        <v>7.9000000000000008E-3</v>
      </c>
      <c r="H13" t="str">
        <f>"testContributions["&amp;A13&amp;",6] &lt;- " &amp; G13</f>
        <v>testContributions[20,6] &lt;- 0.0079</v>
      </c>
      <c r="I13" t="str">
        <f t="shared" si="1"/>
        <v>testContributions[20,6] &lt;- 0.000278</v>
      </c>
      <c r="L13">
        <f t="shared" si="2"/>
        <v>2780</v>
      </c>
    </row>
    <row r="14" spans="1:12" x14ac:dyDescent="0.25">
      <c r="A14">
        <v>8</v>
      </c>
      <c r="B14" t="s">
        <v>16</v>
      </c>
      <c r="C14" s="17">
        <v>1.9489999999999999E-4</v>
      </c>
      <c r="D14" s="3">
        <f>IF(C14="", "", C14/$D$27)</f>
        <v>5.5504926809819442E-3</v>
      </c>
      <c r="E14">
        <f t="shared" si="0"/>
        <v>226.47745437499998</v>
      </c>
      <c r="G14" s="6">
        <f>ROUND(D14,4)</f>
        <v>5.5999999999999999E-3</v>
      </c>
      <c r="H14" t="str">
        <f>"testContributions["&amp;A14&amp;",6] &lt;- " &amp; G14</f>
        <v>testContributions[8,6] &lt;- 0.0056</v>
      </c>
      <c r="I14" t="str">
        <f t="shared" si="1"/>
        <v>testContributions[8,6] &lt;- 0.0001949</v>
      </c>
      <c r="L14">
        <f t="shared" si="2"/>
        <v>1949</v>
      </c>
    </row>
    <row r="15" spans="1:12" x14ac:dyDescent="0.25">
      <c r="A15">
        <v>9</v>
      </c>
      <c r="B15" t="s">
        <v>17</v>
      </c>
      <c r="C15" s="17">
        <v>1.142E-4</v>
      </c>
      <c r="D15" s="3">
        <f>IF(C15="", "", C15/$D$27)</f>
        <v>3.2522640542233866E-3</v>
      </c>
      <c r="E15">
        <f t="shared" si="0"/>
        <v>132.70254125</v>
      </c>
      <c r="G15" s="6">
        <f>ROUND(D15,4)</f>
        <v>3.3E-3</v>
      </c>
      <c r="H15" t="str">
        <f>"testContributions["&amp;A15&amp;",6] &lt;- " &amp; G15</f>
        <v>testContributions[9,6] &lt;- 0.0033</v>
      </c>
      <c r="I15" t="str">
        <f t="shared" si="1"/>
        <v>testContributions[9,6] &lt;- 0.0001142</v>
      </c>
      <c r="L15">
        <f t="shared" si="2"/>
        <v>1142</v>
      </c>
    </row>
    <row r="16" spans="1:12" x14ac:dyDescent="0.25">
      <c r="A16">
        <v>14</v>
      </c>
      <c r="B16" t="s">
        <v>18</v>
      </c>
      <c r="C16" s="17">
        <v>1.0399999999999999E-4</v>
      </c>
      <c r="D16" s="3">
        <f>IF(C16="", "", C16/$D$27)</f>
        <v>2.9617816255624535E-3</v>
      </c>
      <c r="E16">
        <f t="shared" si="0"/>
        <v>120.84994999999999</v>
      </c>
      <c r="G16" s="6">
        <f>ROUND(D16,4)</f>
        <v>3.0000000000000001E-3</v>
      </c>
      <c r="H16" t="str">
        <f>"testContributions["&amp;A16&amp;",6] &lt;- " &amp; G16</f>
        <v>testContributions[14,6] &lt;- 0.003</v>
      </c>
      <c r="I16" t="str">
        <f t="shared" si="1"/>
        <v>testContributions[14,6] &lt;- 0.000104</v>
      </c>
      <c r="L16">
        <f t="shared" si="2"/>
        <v>1040</v>
      </c>
    </row>
    <row r="17" spans="1:12" x14ac:dyDescent="0.25">
      <c r="A17">
        <v>11</v>
      </c>
      <c r="B17" t="s">
        <v>19</v>
      </c>
      <c r="C17" s="17">
        <v>0</v>
      </c>
      <c r="D17" s="3">
        <f>IF(C17="", "", C17/$D$27)</f>
        <v>0</v>
      </c>
      <c r="E17">
        <f t="shared" si="0"/>
        <v>0</v>
      </c>
      <c r="G17" s="6">
        <f>ROUND(D17,4)</f>
        <v>0</v>
      </c>
      <c r="H17" t="str">
        <f>"testContributions["&amp;A17&amp;",6] &lt;- " &amp; G17</f>
        <v>testContributions[11,6] &lt;- 0</v>
      </c>
      <c r="I17" t="str">
        <f t="shared" si="1"/>
        <v>testContributions[11,6] &lt;- 0</v>
      </c>
      <c r="L17">
        <f t="shared" si="2"/>
        <v>0</v>
      </c>
    </row>
    <row r="18" spans="1:12" x14ac:dyDescent="0.25">
      <c r="A18">
        <v>21</v>
      </c>
      <c r="B18" t="s">
        <v>20</v>
      </c>
      <c r="C18" s="17">
        <v>0</v>
      </c>
      <c r="D18" s="3">
        <f>IF(C18="", "", C18/$D$27)</f>
        <v>0</v>
      </c>
      <c r="E18">
        <f t="shared" si="0"/>
        <v>0</v>
      </c>
      <c r="G18" s="6">
        <f>ROUND(D18,4)</f>
        <v>0</v>
      </c>
      <c r="H18" t="str">
        <f>"testContributions["&amp;A18&amp;",6] &lt;- " &amp; G18</f>
        <v>testContributions[21,6] &lt;- 0</v>
      </c>
      <c r="I18" t="str">
        <f t="shared" si="1"/>
        <v>testContributions[21,6] &lt;- 0</v>
      </c>
      <c r="L18">
        <f t="shared" si="2"/>
        <v>0</v>
      </c>
    </row>
    <row r="19" spans="1:12" x14ac:dyDescent="0.25">
      <c r="A19">
        <v>1</v>
      </c>
      <c r="B19" t="s">
        <v>21</v>
      </c>
      <c r="C19" s="18">
        <v>0</v>
      </c>
      <c r="D19" s="3">
        <f>IF(C19="", "", C19/$D$27)</f>
        <v>0</v>
      </c>
      <c r="E19">
        <f t="shared" si="0"/>
        <v>0</v>
      </c>
      <c r="G19" s="15">
        <f>ROUND(D19,4)</f>
        <v>0</v>
      </c>
      <c r="H19" s="7" t="str">
        <f>"testContributions["&amp;A19&amp;",6] &lt;- " &amp; G19</f>
        <v>testContributions[1,6] &lt;- 0</v>
      </c>
      <c r="I19" t="str">
        <f t="shared" si="1"/>
        <v>testContributions[1,6] &lt;- 0</v>
      </c>
      <c r="L19">
        <f t="shared" si="2"/>
        <v>0</v>
      </c>
    </row>
    <row r="20" spans="1:12" x14ac:dyDescent="0.25">
      <c r="A20">
        <v>2</v>
      </c>
      <c r="B20" t="s">
        <v>22</v>
      </c>
      <c r="C20" s="18">
        <v>0</v>
      </c>
      <c r="D20" s="3">
        <f>IF(C20="", "", C20/$D$27)</f>
        <v>0</v>
      </c>
      <c r="E20">
        <f t="shared" si="0"/>
        <v>0</v>
      </c>
      <c r="G20" s="15">
        <f>ROUND(D20,4)</f>
        <v>0</v>
      </c>
      <c r="H20" s="7" t="str">
        <f>"testContributions["&amp;A20&amp;",6] &lt;- " &amp; G20</f>
        <v>testContributions[2,6] &lt;- 0</v>
      </c>
      <c r="I20" t="str">
        <f t="shared" si="1"/>
        <v>testContributions[2,6] &lt;- 0</v>
      </c>
      <c r="L20">
        <f t="shared" si="2"/>
        <v>0</v>
      </c>
    </row>
    <row r="21" spans="1:12" x14ac:dyDescent="0.25">
      <c r="A21">
        <v>4</v>
      </c>
      <c r="B21" t="s">
        <v>23</v>
      </c>
      <c r="C21" s="17">
        <v>9.0000000000000002E-6</v>
      </c>
      <c r="D21" s="3">
        <f>IF(C21="", "", C21/$D$27)</f>
        <v>2.5630802528905851E-4</v>
      </c>
      <c r="E21">
        <f t="shared" si="0"/>
        <v>10.45816875</v>
      </c>
      <c r="G21" s="6">
        <f>ROUND(D21,4)</f>
        <v>2.9999999999999997E-4</v>
      </c>
      <c r="H21" t="str">
        <f>"testContributions["&amp;A21&amp;",6] &lt;- " &amp; G21</f>
        <v>testContributions[4,6] &lt;- 0.0003</v>
      </c>
      <c r="I21" t="str">
        <f t="shared" si="1"/>
        <v>testContributions[4,6] &lt;- 0.000009</v>
      </c>
      <c r="L21">
        <f t="shared" si="2"/>
        <v>90</v>
      </c>
    </row>
    <row r="22" spans="1:12" x14ac:dyDescent="0.25">
      <c r="A22">
        <v>6</v>
      </c>
      <c r="B22" t="s">
        <v>24</v>
      </c>
      <c r="C22" s="17">
        <v>5.02E-5</v>
      </c>
      <c r="D22" s="3">
        <f>IF(C22="", "", C22/$D$27)</f>
        <v>1.4296292077234153E-3</v>
      </c>
      <c r="E22">
        <f t="shared" si="0"/>
        <v>58.333341250000004</v>
      </c>
      <c r="G22" s="6">
        <f>ROUND(D22,4)</f>
        <v>1.4E-3</v>
      </c>
      <c r="H22" t="str">
        <f>"testContributions["&amp;A22&amp;",6] &lt;- " &amp; G22</f>
        <v>testContributions[6,6] &lt;- 0.0014</v>
      </c>
      <c r="I22" t="str">
        <f t="shared" si="1"/>
        <v>testContributions[6,6] &lt;- 0.0000502</v>
      </c>
      <c r="L22">
        <f t="shared" si="2"/>
        <v>502</v>
      </c>
    </row>
    <row r="23" spans="1:12" x14ac:dyDescent="0.25">
      <c r="A23">
        <v>15</v>
      </c>
      <c r="B23" t="s">
        <v>25</v>
      </c>
      <c r="C23" s="17">
        <v>1.6099999999999998E-5</v>
      </c>
      <c r="D23" s="3">
        <f>IF(C23="", "", C23/$D$27)</f>
        <v>4.5850657857264906E-4</v>
      </c>
      <c r="E23">
        <f t="shared" si="0"/>
        <v>18.708501875</v>
      </c>
      <c r="G23" s="6">
        <f>ROUND(D23,4)</f>
        <v>5.0000000000000001E-4</v>
      </c>
      <c r="H23" t="str">
        <f>"testContributions["&amp;A23&amp;",6] &lt;- " &amp; G23</f>
        <v>testContributions[15,6] &lt;- 0.0005</v>
      </c>
      <c r="I23" t="str">
        <f t="shared" si="1"/>
        <v>testContributions[15,6] &lt;- 0.0000161</v>
      </c>
      <c r="L23">
        <f t="shared" si="2"/>
        <v>160.99999999999997</v>
      </c>
    </row>
    <row r="24" spans="1:12" x14ac:dyDescent="0.25">
      <c r="A24">
        <v>16</v>
      </c>
      <c r="B24" t="s">
        <v>26</v>
      </c>
      <c r="C24" s="17">
        <v>1.26E-5</v>
      </c>
      <c r="D24" s="3">
        <f>IF(C24="", "", C24/$D$27)</f>
        <v>3.5883123540468191E-4</v>
      </c>
      <c r="E24">
        <f t="shared" si="0"/>
        <v>14.64143625</v>
      </c>
      <c r="G24" s="6">
        <f>ROUND(D24,4)</f>
        <v>4.0000000000000002E-4</v>
      </c>
      <c r="H24" t="str">
        <f>"testContributions["&amp;A24&amp;",6] &lt;- " &amp; G24</f>
        <v>testContributions[16,6] &lt;- 0.0004</v>
      </c>
      <c r="I24" t="str">
        <f t="shared" si="1"/>
        <v>testContributions[16,6] &lt;- 0.0000126</v>
      </c>
      <c r="L24">
        <f t="shared" si="2"/>
        <v>126</v>
      </c>
    </row>
    <row r="25" spans="1:12" x14ac:dyDescent="0.25">
      <c r="A25">
        <v>17</v>
      </c>
      <c r="B25" t="s">
        <v>27</v>
      </c>
      <c r="C25" s="17">
        <v>5.4E-6</v>
      </c>
      <c r="D25" s="3">
        <f>IF(C25="", "", C25/$D$27)</f>
        <v>1.5378481517343509E-4</v>
      </c>
      <c r="E25">
        <f t="shared" si="0"/>
        <v>6.2749012500000001</v>
      </c>
      <c r="G25" s="6">
        <f>ROUND(D25,4)</f>
        <v>2.0000000000000001E-4</v>
      </c>
      <c r="H25" t="str">
        <f>"testContributions["&amp;A25&amp;",6] &lt;- " &amp; G25</f>
        <v>testContributions[17,6] &lt;- 0.0002</v>
      </c>
      <c r="I25" t="str">
        <f t="shared" si="1"/>
        <v>testContributions[17,6] &lt;- 0.0000054</v>
      </c>
      <c r="L25">
        <f t="shared" si="2"/>
        <v>54</v>
      </c>
    </row>
    <row r="26" spans="1:12" x14ac:dyDescent="0.25">
      <c r="C26" s="16"/>
      <c r="L26">
        <f>SUM(L2:L25)</f>
        <v>351140</v>
      </c>
    </row>
    <row r="27" spans="1:12" x14ac:dyDescent="0.25">
      <c r="A27" s="11" t="s">
        <v>28</v>
      </c>
      <c r="B27" s="11"/>
      <c r="C27" s="12"/>
      <c r="D27" s="13">
        <f>SUM(C2:C25)</f>
        <v>3.5113999999999999E-2</v>
      </c>
    </row>
    <row r="28" spans="1:12" x14ac:dyDescent="0.25">
      <c r="A28" s="12"/>
      <c r="B28" s="12"/>
      <c r="C28" s="12"/>
      <c r="D28" s="14"/>
    </row>
    <row r="33" spans="1:9" x14ac:dyDescent="0.25">
      <c r="A33" s="1"/>
      <c r="B33" s="4"/>
      <c r="I33">
        <f>0.035*929615*0.3</f>
        <v>9760.9575000000004</v>
      </c>
    </row>
    <row r="34" spans="1:9" x14ac:dyDescent="0.25">
      <c r="B34" s="1"/>
    </row>
    <row r="36" spans="1:9" x14ac:dyDescent="0.25">
      <c r="E36">
        <v>2.1800999999999999E-3</v>
      </c>
      <c r="F36">
        <v>2.1478000000000001E-3</v>
      </c>
    </row>
  </sheetData>
  <mergeCells count="2">
    <mergeCell ref="A27:C28"/>
    <mergeCell ref="D27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2016-12-17T20:15:36Z</dcterms:modified>
</cp:coreProperties>
</file>