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12435" windowHeight="6945" tabRatio="654" firstSheet="9" activeTab="15"/>
  </bookViews>
  <sheets>
    <sheet name="summary" sheetId="2" r:id="rId1"/>
    <sheet name="emb-gc" sheetId="15" r:id="rId2"/>
    <sheet name="exc-gc" sheetId="14" r:id="rId3"/>
    <sheet name="chol-gc" sheetId="13" r:id="rId4"/>
    <sheet name="lip-tri" sheetId="12" r:id="rId5"/>
    <sheet name="lipitor" sheetId="11" r:id="rId6"/>
    <sheet name="zocor" sheetId="10" r:id="rId7"/>
    <sheet name="gem" sheetId="9" r:id="rId8"/>
    <sheet name="gem-tri" sheetId="8" r:id="rId9"/>
    <sheet name="zocor-tri" sheetId="7" r:id="rId10"/>
    <sheet name="antilipid-tri" sheetId="6" r:id="rId11"/>
    <sheet name="statin-tri" sheetId="5" r:id="rId12"/>
    <sheet name="statin" sheetId="4" r:id="rId13"/>
    <sheet name="antilipid" sheetId="1" r:id="rId14"/>
    <sheet name="statin - train" sheetId="16" r:id="rId15"/>
    <sheet name="enzyme inhib" sheetId="17" r:id="rId16"/>
    <sheet name="Sheet3" sheetId="3" r:id="rId17"/>
  </sheets>
  <calcPr calcId="144525"/>
</workbook>
</file>

<file path=xl/calcChain.xml><?xml version="1.0" encoding="utf-8"?>
<calcChain xmlns="http://schemas.openxmlformats.org/spreadsheetml/2006/main">
  <c r="B17" i="17" l="1"/>
  <c r="C13" i="17"/>
  <c r="C22" i="17" s="1"/>
  <c r="B13" i="17"/>
  <c r="B22" i="17" s="1"/>
  <c r="C12" i="17"/>
  <c r="C21" i="17" s="1"/>
  <c r="B12" i="17"/>
  <c r="B21" i="17" s="1"/>
  <c r="C11" i="17"/>
  <c r="C20" i="17" s="1"/>
  <c r="B11" i="17"/>
  <c r="B20" i="17" s="1"/>
  <c r="C7" i="17"/>
  <c r="B7" i="17"/>
  <c r="E5" i="17"/>
  <c r="E4" i="17"/>
  <c r="E3" i="17"/>
  <c r="C13" i="16"/>
  <c r="C22" i="16" s="1"/>
  <c r="B13" i="16"/>
  <c r="B22" i="16" s="1"/>
  <c r="C12" i="16"/>
  <c r="C21" i="16" s="1"/>
  <c r="B12" i="16"/>
  <c r="B21" i="16" s="1"/>
  <c r="C11" i="16"/>
  <c r="C20" i="16" s="1"/>
  <c r="B11" i="16"/>
  <c r="B20" i="16" s="1"/>
  <c r="C7" i="16"/>
  <c r="B7" i="16"/>
  <c r="E5" i="16"/>
  <c r="E4" i="16"/>
  <c r="E3" i="16"/>
  <c r="C20" i="15"/>
  <c r="C21" i="10"/>
  <c r="C22" i="9"/>
  <c r="C20" i="9"/>
  <c r="C22" i="5"/>
  <c r="C20" i="5"/>
  <c r="C22" i="1"/>
  <c r="C17" i="1"/>
  <c r="C15" i="1"/>
  <c r="C16" i="5"/>
  <c r="C17" i="6"/>
  <c r="C15" i="6"/>
  <c r="C16" i="7"/>
  <c r="C17" i="8"/>
  <c r="C15" i="8"/>
  <c r="C16" i="9"/>
  <c r="B17" i="10"/>
  <c r="C16" i="11"/>
  <c r="C16" i="15"/>
  <c r="D7" i="15"/>
  <c r="D7" i="13"/>
  <c r="D7" i="14"/>
  <c r="C13" i="15"/>
  <c r="C17" i="15" s="1"/>
  <c r="B13" i="15"/>
  <c r="B17" i="15" s="1"/>
  <c r="C12" i="15"/>
  <c r="C21" i="15" s="1"/>
  <c r="B12" i="15"/>
  <c r="B16" i="15" s="1"/>
  <c r="C11" i="15"/>
  <c r="C15" i="15" s="1"/>
  <c r="B11" i="15"/>
  <c r="B15" i="15" s="1"/>
  <c r="C7" i="15"/>
  <c r="B7" i="15"/>
  <c r="B8" i="15" s="1"/>
  <c r="B9" i="15" s="1"/>
  <c r="E4" i="15"/>
  <c r="E3" i="15"/>
  <c r="F3" i="15" s="1"/>
  <c r="G3" i="15" s="1"/>
  <c r="H3" i="15" s="1"/>
  <c r="C13" i="14"/>
  <c r="C17" i="14" s="1"/>
  <c r="B13" i="14"/>
  <c r="B17" i="14" s="1"/>
  <c r="C12" i="14"/>
  <c r="C21" i="14" s="1"/>
  <c r="B12" i="14"/>
  <c r="B21" i="14" s="1"/>
  <c r="C11" i="14"/>
  <c r="C20" i="14" s="1"/>
  <c r="B11" i="14"/>
  <c r="B20" i="14" s="1"/>
  <c r="C7" i="14"/>
  <c r="B7" i="14"/>
  <c r="E4" i="14"/>
  <c r="F4" i="14" s="1"/>
  <c r="G4" i="14" s="1"/>
  <c r="H4" i="14" s="1"/>
  <c r="E3" i="14"/>
  <c r="C13" i="13"/>
  <c r="C17" i="13" s="1"/>
  <c r="B13" i="13"/>
  <c r="B17" i="13" s="1"/>
  <c r="C12" i="13"/>
  <c r="C16" i="13" s="1"/>
  <c r="B12" i="13"/>
  <c r="B16" i="13" s="1"/>
  <c r="C11" i="13"/>
  <c r="C15" i="13" s="1"/>
  <c r="B11" i="13"/>
  <c r="B15" i="13" s="1"/>
  <c r="C7" i="13"/>
  <c r="B7" i="13"/>
  <c r="E4" i="13"/>
  <c r="E3" i="13"/>
  <c r="C13" i="12"/>
  <c r="C17" i="12" s="1"/>
  <c r="B13" i="12"/>
  <c r="B17" i="12" s="1"/>
  <c r="C12" i="12"/>
  <c r="C16" i="12" s="1"/>
  <c r="B12" i="12"/>
  <c r="B21" i="12" s="1"/>
  <c r="C11" i="12"/>
  <c r="C20" i="12" s="1"/>
  <c r="B11" i="12"/>
  <c r="C7" i="12"/>
  <c r="B7" i="12"/>
  <c r="E4" i="12"/>
  <c r="E3" i="12"/>
  <c r="C13" i="11"/>
  <c r="C17" i="11" s="1"/>
  <c r="B13" i="11"/>
  <c r="B22" i="11" s="1"/>
  <c r="C12" i="11"/>
  <c r="C21" i="11" s="1"/>
  <c r="B12" i="11"/>
  <c r="B16" i="11" s="1"/>
  <c r="C11" i="11"/>
  <c r="C15" i="11" s="1"/>
  <c r="B11" i="11"/>
  <c r="B15" i="11" s="1"/>
  <c r="C7" i="11"/>
  <c r="B7" i="11"/>
  <c r="J22" i="11" s="1"/>
  <c r="H7" i="2" s="1"/>
  <c r="E5" i="11"/>
  <c r="E4" i="11"/>
  <c r="F4" i="11" s="1"/>
  <c r="G4" i="11" s="1"/>
  <c r="H4" i="11" s="1"/>
  <c r="E3" i="11"/>
  <c r="F5" i="11" s="1"/>
  <c r="G5" i="11" s="1"/>
  <c r="H5" i="11" s="1"/>
  <c r="C13" i="10"/>
  <c r="C17" i="10" s="1"/>
  <c r="B13" i="10"/>
  <c r="B22" i="10" s="1"/>
  <c r="C12" i="10"/>
  <c r="C16" i="10" s="1"/>
  <c r="B12" i="10"/>
  <c r="B21" i="10" s="1"/>
  <c r="C11" i="10"/>
  <c r="C20" i="10" s="1"/>
  <c r="B11" i="10"/>
  <c r="B15" i="10" s="1"/>
  <c r="C7" i="10"/>
  <c r="B7" i="10"/>
  <c r="J22" i="10" s="1"/>
  <c r="H5" i="2" s="1"/>
  <c r="E5" i="10"/>
  <c r="F5" i="10" s="1"/>
  <c r="G5" i="10" s="1"/>
  <c r="H5" i="10" s="1"/>
  <c r="E4" i="10"/>
  <c r="E3" i="10"/>
  <c r="C13" i="9"/>
  <c r="C17" i="9" s="1"/>
  <c r="B13" i="9"/>
  <c r="B22" i="9" s="1"/>
  <c r="C12" i="9"/>
  <c r="C21" i="9" s="1"/>
  <c r="B12" i="9"/>
  <c r="B16" i="9" s="1"/>
  <c r="C11" i="9"/>
  <c r="C15" i="9" s="1"/>
  <c r="B11" i="9"/>
  <c r="B15" i="9" s="1"/>
  <c r="C7" i="9"/>
  <c r="B7" i="9"/>
  <c r="B8" i="9" s="1"/>
  <c r="B9" i="9" s="1"/>
  <c r="E5" i="9"/>
  <c r="E4" i="9"/>
  <c r="F4" i="9" s="1"/>
  <c r="G4" i="9" s="1"/>
  <c r="H4" i="9" s="1"/>
  <c r="E3" i="9"/>
  <c r="C13" i="8"/>
  <c r="C22" i="8" s="1"/>
  <c r="B13" i="8"/>
  <c r="B17" i="8" s="1"/>
  <c r="C12" i="8"/>
  <c r="C16" i="8" s="1"/>
  <c r="B12" i="8"/>
  <c r="B21" i="8" s="1"/>
  <c r="C11" i="8"/>
  <c r="C20" i="8" s="1"/>
  <c r="B11" i="8"/>
  <c r="B15" i="8" s="1"/>
  <c r="C7" i="8"/>
  <c r="J22" i="8" s="1"/>
  <c r="I6" i="2" s="1"/>
  <c r="B7" i="8"/>
  <c r="E4" i="8"/>
  <c r="E3" i="8"/>
  <c r="C13" i="7"/>
  <c r="C17" i="7" s="1"/>
  <c r="B13" i="7"/>
  <c r="B22" i="7" s="1"/>
  <c r="C12" i="7"/>
  <c r="C21" i="7" s="1"/>
  <c r="B12" i="7"/>
  <c r="B16" i="7" s="1"/>
  <c r="C11" i="7"/>
  <c r="C15" i="7" s="1"/>
  <c r="B11" i="7"/>
  <c r="B20" i="7" s="1"/>
  <c r="C7" i="7"/>
  <c r="B7" i="7"/>
  <c r="E4" i="7"/>
  <c r="E3" i="7"/>
  <c r="C13" i="6"/>
  <c r="C22" i="6" s="1"/>
  <c r="B13" i="6"/>
  <c r="B17" i="6" s="1"/>
  <c r="C12" i="6"/>
  <c r="C21" i="6" s="1"/>
  <c r="B12" i="6"/>
  <c r="B21" i="6" s="1"/>
  <c r="C11" i="6"/>
  <c r="C20" i="6" s="1"/>
  <c r="B11" i="6"/>
  <c r="B15" i="6" s="1"/>
  <c r="C7" i="6"/>
  <c r="B7" i="6"/>
  <c r="J22" i="6" s="1"/>
  <c r="I3" i="2" s="1"/>
  <c r="E4" i="6"/>
  <c r="F4" i="6" s="1"/>
  <c r="G4" i="6" s="1"/>
  <c r="H4" i="6" s="1"/>
  <c r="E3" i="6"/>
  <c r="C7" i="5"/>
  <c r="B7" i="5"/>
  <c r="J22" i="5" s="1"/>
  <c r="I4" i="2" s="1"/>
  <c r="C13" i="5"/>
  <c r="C17" i="5" s="1"/>
  <c r="B13" i="5"/>
  <c r="B22" i="5" s="1"/>
  <c r="C12" i="5"/>
  <c r="C21" i="5" s="1"/>
  <c r="B12" i="5"/>
  <c r="B16" i="5" s="1"/>
  <c r="C11" i="5"/>
  <c r="C15" i="5" s="1"/>
  <c r="B11" i="5"/>
  <c r="B15" i="5" s="1"/>
  <c r="E4" i="5"/>
  <c r="F4" i="5" s="1"/>
  <c r="G4" i="5" s="1"/>
  <c r="H4" i="5" s="1"/>
  <c r="E3" i="5"/>
  <c r="F3" i="5" s="1"/>
  <c r="G3" i="5" s="1"/>
  <c r="H3" i="5" s="1"/>
  <c r="C13" i="4"/>
  <c r="C22" i="4" s="1"/>
  <c r="B13" i="4"/>
  <c r="B17" i="4" s="1"/>
  <c r="C12" i="4"/>
  <c r="C21" i="4" s="1"/>
  <c r="B12" i="4"/>
  <c r="B21" i="4" s="1"/>
  <c r="C11" i="4"/>
  <c r="C20" i="4" s="1"/>
  <c r="B11" i="4"/>
  <c r="B15" i="4" s="1"/>
  <c r="C7" i="4"/>
  <c r="B7" i="4"/>
  <c r="E5" i="4"/>
  <c r="E4" i="4"/>
  <c r="E3" i="4"/>
  <c r="C11" i="1"/>
  <c r="C20" i="1" s="1"/>
  <c r="C12" i="1"/>
  <c r="C16" i="1" s="1"/>
  <c r="C13" i="1"/>
  <c r="B12" i="1"/>
  <c r="B21" i="1" s="1"/>
  <c r="B13" i="1"/>
  <c r="B17" i="1" s="1"/>
  <c r="B11" i="1"/>
  <c r="B15" i="1" s="1"/>
  <c r="C7" i="1"/>
  <c r="C8" i="1" s="1"/>
  <c r="C9" i="1" s="1"/>
  <c r="B7" i="1"/>
  <c r="E4" i="1"/>
  <c r="F4" i="1" s="1"/>
  <c r="G4" i="1" s="1"/>
  <c r="H4" i="1" s="1"/>
  <c r="E5" i="1"/>
  <c r="E3" i="1"/>
  <c r="F5" i="1" s="1"/>
  <c r="G5" i="1" s="1"/>
  <c r="H5" i="1" s="1"/>
  <c r="F3" i="17" l="1"/>
  <c r="G3" i="17" s="1"/>
  <c r="H3" i="17" s="1"/>
  <c r="J22" i="17"/>
  <c r="C15" i="17"/>
  <c r="F4" i="17"/>
  <c r="G4" i="17" s="1"/>
  <c r="H4" i="17" s="1"/>
  <c r="J2" i="17" s="1"/>
  <c r="F5" i="17"/>
  <c r="G5" i="17" s="1"/>
  <c r="H5" i="17" s="1"/>
  <c r="J20" i="17"/>
  <c r="B15" i="17"/>
  <c r="C16" i="17"/>
  <c r="B8" i="17"/>
  <c r="B9" i="17" s="1"/>
  <c r="C17" i="17"/>
  <c r="C8" i="17"/>
  <c r="C9" i="17" s="1"/>
  <c r="B16" i="17"/>
  <c r="J2" i="5"/>
  <c r="C22" i="15"/>
  <c r="C20" i="7"/>
  <c r="J20" i="7" s="1"/>
  <c r="F5" i="2" s="1"/>
  <c r="C22" i="11"/>
  <c r="C21" i="12"/>
  <c r="C20" i="13"/>
  <c r="F3" i="1"/>
  <c r="G3" i="1" s="1"/>
  <c r="H3" i="1" s="1"/>
  <c r="J2" i="1" s="1"/>
  <c r="B8" i="1"/>
  <c r="B9" i="1" s="1"/>
  <c r="J7" i="1" s="1"/>
  <c r="J22" i="4"/>
  <c r="H4" i="2" s="1"/>
  <c r="H10" i="2" s="1"/>
  <c r="F3" i="6"/>
  <c r="G3" i="6" s="1"/>
  <c r="H3" i="6" s="1"/>
  <c r="B8" i="7"/>
  <c r="B9" i="7" s="1"/>
  <c r="F3" i="8"/>
  <c r="G3" i="8" s="1"/>
  <c r="H3" i="8" s="1"/>
  <c r="F3" i="11"/>
  <c r="G3" i="11" s="1"/>
  <c r="H3" i="11" s="1"/>
  <c r="J2" i="11" s="1"/>
  <c r="J22" i="7"/>
  <c r="I5" i="2" s="1"/>
  <c r="I9" i="2" s="1"/>
  <c r="F3" i="12"/>
  <c r="G3" i="12" s="1"/>
  <c r="H3" i="12" s="1"/>
  <c r="B8" i="13"/>
  <c r="B9" i="13" s="1"/>
  <c r="B15" i="14"/>
  <c r="B15" i="12"/>
  <c r="B16" i="10"/>
  <c r="B17" i="9"/>
  <c r="B16" i="8"/>
  <c r="J15" i="8" s="1"/>
  <c r="B15" i="7"/>
  <c r="B17" i="7"/>
  <c r="B16" i="6"/>
  <c r="B17" i="5"/>
  <c r="J15" i="5" s="1"/>
  <c r="B16" i="1"/>
  <c r="J15" i="1" s="1"/>
  <c r="J18" i="1" s="1"/>
  <c r="B3" i="2" s="1"/>
  <c r="B20" i="1"/>
  <c r="C21" i="1"/>
  <c r="B21" i="5"/>
  <c r="B20" i="6"/>
  <c r="J20" i="6" s="1"/>
  <c r="F3" i="2" s="1"/>
  <c r="B22" i="6"/>
  <c r="B21" i="7"/>
  <c r="B20" i="8"/>
  <c r="B22" i="8"/>
  <c r="B21" i="9"/>
  <c r="B20" i="10"/>
  <c r="B21" i="11"/>
  <c r="B20" i="12"/>
  <c r="J20" i="12" s="1"/>
  <c r="F7" i="2" s="1"/>
  <c r="B22" i="12"/>
  <c r="B21" i="13"/>
  <c r="B22" i="14"/>
  <c r="B21" i="15"/>
  <c r="C15" i="10"/>
  <c r="C22" i="7"/>
  <c r="C21" i="8"/>
  <c r="C20" i="11"/>
  <c r="C22" i="13"/>
  <c r="F3" i="10"/>
  <c r="G3" i="10" s="1"/>
  <c r="H3" i="10" s="1"/>
  <c r="C15" i="14"/>
  <c r="C15" i="12"/>
  <c r="B17" i="11"/>
  <c r="C16" i="6"/>
  <c r="B22" i="1"/>
  <c r="C22" i="10"/>
  <c r="C22" i="12"/>
  <c r="C21" i="13"/>
  <c r="C22" i="14"/>
  <c r="J15" i="9"/>
  <c r="J22" i="1"/>
  <c r="H3" i="2" s="1"/>
  <c r="H9" i="2" s="1"/>
  <c r="J20" i="15"/>
  <c r="C16" i="14"/>
  <c r="F3" i="7"/>
  <c r="G3" i="7" s="1"/>
  <c r="H3" i="7" s="1"/>
  <c r="B8" i="8"/>
  <c r="B9" i="8" s="1"/>
  <c r="F4" i="10"/>
  <c r="G4" i="10" s="1"/>
  <c r="H4" i="10" s="1"/>
  <c r="J22" i="9"/>
  <c r="H6" i="2" s="1"/>
  <c r="B8" i="12"/>
  <c r="B9" i="12" s="1"/>
  <c r="F3" i="13"/>
  <c r="G3" i="13" s="1"/>
  <c r="H3" i="13" s="1"/>
  <c r="J2" i="13" s="1"/>
  <c r="B16" i="14"/>
  <c r="B16" i="12"/>
  <c r="B20" i="5"/>
  <c r="J20" i="5" s="1"/>
  <c r="F4" i="2" s="1"/>
  <c r="B20" i="9"/>
  <c r="J20" i="9" s="1"/>
  <c r="E6" i="2" s="1"/>
  <c r="B20" i="11"/>
  <c r="J20" i="11" s="1"/>
  <c r="E7" i="2" s="1"/>
  <c r="B20" i="13"/>
  <c r="J20" i="13" s="1"/>
  <c r="B22" i="13"/>
  <c r="B20" i="15"/>
  <c r="B22" i="15"/>
  <c r="F4" i="16"/>
  <c r="G4" i="16" s="1"/>
  <c r="H4" i="16" s="1"/>
  <c r="B8" i="16"/>
  <c r="B9" i="16" s="1"/>
  <c r="J20" i="16"/>
  <c r="F3" i="16"/>
  <c r="G3" i="16" s="1"/>
  <c r="H3" i="16" s="1"/>
  <c r="F5" i="16"/>
  <c r="G5" i="16" s="1"/>
  <c r="H5" i="16" s="1"/>
  <c r="C8" i="16"/>
  <c r="C9" i="16" s="1"/>
  <c r="C15" i="16"/>
  <c r="B16" i="16"/>
  <c r="B17" i="16"/>
  <c r="J22" i="16"/>
  <c r="B15" i="16"/>
  <c r="C16" i="16"/>
  <c r="C17" i="16"/>
  <c r="B16" i="4"/>
  <c r="B20" i="4"/>
  <c r="B22" i="4"/>
  <c r="J20" i="4"/>
  <c r="E4" i="2" s="1"/>
  <c r="F4" i="4"/>
  <c r="G4" i="4" s="1"/>
  <c r="H4" i="4" s="1"/>
  <c r="B8" i="4"/>
  <c r="B9" i="4" s="1"/>
  <c r="C15" i="4"/>
  <c r="C16" i="4"/>
  <c r="C17" i="4"/>
  <c r="J15" i="7"/>
  <c r="F4" i="15"/>
  <c r="G4" i="15" s="1"/>
  <c r="H4" i="15" s="1"/>
  <c r="J2" i="15"/>
  <c r="C8" i="15"/>
  <c r="C9" i="15" s="1"/>
  <c r="J7" i="15" s="1"/>
  <c r="J22" i="15"/>
  <c r="F3" i="14"/>
  <c r="G3" i="14" s="1"/>
  <c r="H3" i="14" s="1"/>
  <c r="J2" i="14" s="1"/>
  <c r="B8" i="14"/>
  <c r="B9" i="14" s="1"/>
  <c r="J7" i="14" s="1"/>
  <c r="J20" i="14"/>
  <c r="C8" i="14"/>
  <c r="C9" i="14" s="1"/>
  <c r="J22" i="14"/>
  <c r="F4" i="13"/>
  <c r="G4" i="13" s="1"/>
  <c r="H4" i="13" s="1"/>
  <c r="C8" i="13"/>
  <c r="C9" i="13" s="1"/>
  <c r="J7" i="13" s="1"/>
  <c r="J22" i="13"/>
  <c r="J15" i="13"/>
  <c r="F4" i="12"/>
  <c r="G4" i="12" s="1"/>
  <c r="H4" i="12" s="1"/>
  <c r="C8" i="12"/>
  <c r="C9" i="12" s="1"/>
  <c r="J7" i="12" s="1"/>
  <c r="J2" i="12"/>
  <c r="J22" i="12"/>
  <c r="I7" i="2" s="1"/>
  <c r="C8" i="11"/>
  <c r="C9" i="11" s="1"/>
  <c r="B8" i="11"/>
  <c r="B9" i="11" s="1"/>
  <c r="J7" i="11" s="1"/>
  <c r="B8" i="10"/>
  <c r="B9" i="10" s="1"/>
  <c r="J15" i="10"/>
  <c r="C8" i="10"/>
  <c r="C9" i="10" s="1"/>
  <c r="J7" i="10" s="1"/>
  <c r="F3" i="9"/>
  <c r="G3" i="9" s="1"/>
  <c r="H3" i="9" s="1"/>
  <c r="F5" i="9"/>
  <c r="G5" i="9" s="1"/>
  <c r="H5" i="9" s="1"/>
  <c r="C8" i="9"/>
  <c r="C9" i="9" s="1"/>
  <c r="J7" i="9"/>
  <c r="F4" i="8"/>
  <c r="G4" i="8" s="1"/>
  <c r="H4" i="8" s="1"/>
  <c r="J2" i="8" s="1"/>
  <c r="C8" i="8"/>
  <c r="C9" i="8" s="1"/>
  <c r="J7" i="8"/>
  <c r="F4" i="7"/>
  <c r="G4" i="7" s="1"/>
  <c r="H4" i="7" s="1"/>
  <c r="J2" i="7" s="1"/>
  <c r="J18" i="7" s="1"/>
  <c r="C5" i="2" s="1"/>
  <c r="C8" i="7"/>
  <c r="C9" i="7" s="1"/>
  <c r="J7" i="7"/>
  <c r="J2" i="6"/>
  <c r="J15" i="6"/>
  <c r="C8" i="6"/>
  <c r="C9" i="6" s="1"/>
  <c r="B8" i="6"/>
  <c r="B9" i="6" s="1"/>
  <c r="J7" i="6" s="1"/>
  <c r="B8" i="5"/>
  <c r="B9" i="5" s="1"/>
  <c r="C8" i="5"/>
  <c r="C9" i="5" s="1"/>
  <c r="F3" i="4"/>
  <c r="G3" i="4" s="1"/>
  <c r="H3" i="4" s="1"/>
  <c r="F5" i="4"/>
  <c r="G5" i="4" s="1"/>
  <c r="H5" i="4" s="1"/>
  <c r="C8" i="4"/>
  <c r="C9" i="4" s="1"/>
  <c r="J7" i="4" s="1"/>
  <c r="J15" i="17" l="1"/>
  <c r="J7" i="17"/>
  <c r="J18" i="17" s="1"/>
  <c r="F10" i="2"/>
  <c r="E10" i="2"/>
  <c r="J18" i="6"/>
  <c r="C3" i="2" s="1"/>
  <c r="J7" i="5"/>
  <c r="J2" i="9"/>
  <c r="J18" i="9" s="1"/>
  <c r="B6" i="2" s="1"/>
  <c r="J15" i="4"/>
  <c r="J2" i="10"/>
  <c r="J20" i="10"/>
  <c r="E5" i="2" s="1"/>
  <c r="I10" i="2"/>
  <c r="J20" i="8"/>
  <c r="F6" i="2" s="1"/>
  <c r="F9" i="2" s="1"/>
  <c r="J20" i="1"/>
  <c r="E3" i="2" s="1"/>
  <c r="E9" i="2" s="1"/>
  <c r="J7" i="16"/>
  <c r="J2" i="16"/>
  <c r="J15" i="16"/>
  <c r="J2" i="4"/>
  <c r="J18" i="4" s="1"/>
  <c r="B4" i="2" s="1"/>
  <c r="J15" i="15"/>
  <c r="J18" i="15" s="1"/>
  <c r="J15" i="14"/>
  <c r="J18" i="14" s="1"/>
  <c r="J18" i="13"/>
  <c r="J15" i="12"/>
  <c r="J18" i="12" s="1"/>
  <c r="C7" i="2" s="1"/>
  <c r="J15" i="11"/>
  <c r="J18" i="11" s="1"/>
  <c r="B7" i="2" s="1"/>
  <c r="J18" i="10"/>
  <c r="B5" i="2" s="1"/>
  <c r="B9" i="2" s="1"/>
  <c r="J18" i="8"/>
  <c r="C6" i="2" s="1"/>
  <c r="C9" i="2" s="1"/>
  <c r="J18" i="5"/>
  <c r="C4" i="2" s="1"/>
  <c r="J18" i="16" l="1"/>
  <c r="C10" i="2"/>
  <c r="B10" i="2"/>
</calcChain>
</file>

<file path=xl/sharedStrings.xml><?xml version="1.0" encoding="utf-8"?>
<sst xmlns="http://schemas.openxmlformats.org/spreadsheetml/2006/main" count="281" uniqueCount="44">
  <si>
    <t>N</t>
  </si>
  <si>
    <t>Q</t>
  </si>
  <si>
    <t>Y</t>
  </si>
  <si>
    <t>present</t>
  </si>
  <si>
    <t>absent</t>
  </si>
  <si>
    <t>Hypercholesterolemia * antilipid</t>
  </si>
  <si>
    <t>h(y)</t>
  </si>
  <si>
    <t>h(x)</t>
  </si>
  <si>
    <t>-p * log(p)</t>
  </si>
  <si>
    <t>p</t>
  </si>
  <si>
    <t>-p * LOG(p)</t>
  </si>
  <si>
    <t>h(x*y)</t>
  </si>
  <si>
    <t>mi</t>
  </si>
  <si>
    <t>Hypercholesterolemia * statin</t>
  </si>
  <si>
    <t>Hypertriglyceridemia * statin</t>
  </si>
  <si>
    <t>Hypertriglyceridemia * antilipid</t>
  </si>
  <si>
    <t>Hypertriglyceridemia * gemfibrozil</t>
  </si>
  <si>
    <t>Hypertriglyceridemia * zocor</t>
  </si>
  <si>
    <t>antilipid</t>
  </si>
  <si>
    <t>hypercholesteremia</t>
  </si>
  <si>
    <t>hypertriglyceremia</t>
  </si>
  <si>
    <t>statin</t>
  </si>
  <si>
    <t>zocor</t>
  </si>
  <si>
    <t>gemfibrozil</t>
  </si>
  <si>
    <t>mutual info</t>
  </si>
  <si>
    <t>Hypercholesterolemia * gemfibrozil</t>
  </si>
  <si>
    <t>Hypercholesterolemia * zocor</t>
  </si>
  <si>
    <t>ic</t>
  </si>
  <si>
    <t>-log(p)</t>
  </si>
  <si>
    <t>lipitor</t>
  </si>
  <si>
    <t>antilipid/gem+zocor</t>
  </si>
  <si>
    <t>statin/zocor+lipitor</t>
  </si>
  <si>
    <t>ic joint</t>
  </si>
  <si>
    <t>ic marginal</t>
  </si>
  <si>
    <t>ic margin</t>
  </si>
  <si>
    <t>Hypertriglyceridemia * lipitor</t>
  </si>
  <si>
    <t>cholecsytectomy * gallstones</t>
  </si>
  <si>
    <t>excision * gallstones</t>
  </si>
  <si>
    <t>embolectomy * gallstones</t>
  </si>
  <si>
    <t>'N'</t>
  </si>
  <si>
    <t>'Q'</t>
  </si>
  <si>
    <t>'Y'</t>
  </si>
  <si>
    <t>training set raw</t>
  </si>
  <si>
    <t>create temporary table inhib_cuis ( cui char(8) primary key ) engine=myisam;
load data local infile 'E:/projects/ytex/i2b2.2008/data/C0014432.idlist' into table inhib_cuis;
select judgement, present, total-present absent
from
(
 select a.judgement, count(*) total, sum(case when c.docId is null then 0 else 1 end) present
 from i2b2_2008_doc d
 inner join i2b2_2008_anno a on a.docId = d.docId and a.source = 'intuitive'
left join  
(
    select distinct d.docId
  from i2b2_2008_doc d
  inner join i2b2_2008_anno a on a.docId = d.docId and a.source = 'intuitive'
  inner join ytex.anno_dockey k on d.docId = k.uid
  inner join ytex.anno_base ak on ak.anno_base_id = k.anno_base_id
  inner join ytex.document yd on yd.document_id = ak.document_id and yd.analysis_batch = 'i2b2.2008'
  inner join ytex.anno_base ac on ac.document_id = yd.document_id
  inner join ytex.anno_ontology_concept c on ac.anno_base_id = c.anno_base_id
    inner join inhib_cuis ic on ic.cui = c.code
  where d.documentSet = 'train'
  and a.disease = 'Hypercholesterolemia'
) c on d.docId = c.docId
 where d.documentSet = 'train'
 and a.disease in ('Hypercholesterolemia') 
    group by a.judgement
) s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</si>
</sst>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0" sqref="B10"/>
    </sheetView>
  </sheetViews>
  <sheetFormatPr defaultRowHeight="15" x14ac:dyDescent="0.25"/>
  <cols>
    <col min="1" max="1" width="21.5703125" customWidth="1"/>
    <col min="2" max="2" width="21.140625" customWidth="1"/>
    <col min="3" max="3" width="18.28515625" customWidth="1"/>
    <col min="5" max="5" width="25" customWidth="1"/>
  </cols>
  <sheetData>
    <row r="1" spans="1:9" x14ac:dyDescent="0.25">
      <c r="B1" t="s">
        <v>24</v>
      </c>
      <c r="E1" t="s">
        <v>32</v>
      </c>
      <c r="H1" t="s">
        <v>33</v>
      </c>
    </row>
    <row r="2" spans="1:9" x14ac:dyDescent="0.25">
      <c r="B2" t="s">
        <v>19</v>
      </c>
      <c r="C2" t="s">
        <v>20</v>
      </c>
      <c r="E2" t="s">
        <v>19</v>
      </c>
      <c r="F2" t="s">
        <v>20</v>
      </c>
      <c r="H2" t="s">
        <v>19</v>
      </c>
      <c r="I2" t="s">
        <v>20</v>
      </c>
    </row>
    <row r="3" spans="1:9" x14ac:dyDescent="0.25">
      <c r="A3" t="s">
        <v>18</v>
      </c>
      <c r="B3">
        <f>antilipid!J18</f>
        <v>0.15046359138507803</v>
      </c>
      <c r="C3">
        <f>'antilipid-tri'!J18</f>
        <v>2.2930785776652529E-2</v>
      </c>
      <c r="E3">
        <f>antilipid!J20</f>
        <v>1.6516017709619697</v>
      </c>
      <c r="F3">
        <f>'antilipid-tri'!J20</f>
        <v>1.0905721746950434</v>
      </c>
      <c r="H3">
        <f>antilipid!J22</f>
        <v>0.11965088201267116</v>
      </c>
      <c r="I3">
        <f>'antilipid-tri'!J22</f>
        <v>0.12738271875812399</v>
      </c>
    </row>
    <row r="4" spans="1:9" x14ac:dyDescent="0.25">
      <c r="A4" t="s">
        <v>21</v>
      </c>
      <c r="B4">
        <f>statin!J18</f>
        <v>0.27626830451486661</v>
      </c>
      <c r="C4">
        <f>'statin-tri'!J18</f>
        <v>1.1608613026801162E-3</v>
      </c>
      <c r="E4">
        <f>statin!J20</f>
        <v>1.7011455337998793</v>
      </c>
      <c r="F4">
        <f>'statin-tri'!J20</f>
        <v>1.2863315389225043</v>
      </c>
      <c r="H4">
        <f>statin!J22</f>
        <v>0.22282988973780574</v>
      </c>
      <c r="I4">
        <f>'statin-tri'!J22</f>
        <v>0.25725107108539402</v>
      </c>
    </row>
    <row r="5" spans="1:9" x14ac:dyDescent="0.25">
      <c r="A5" t="s">
        <v>22</v>
      </c>
      <c r="B5">
        <f>zocor!J18</f>
        <v>8.7305017871288859E-2</v>
      </c>
      <c r="C5">
        <f>'zocor-tri'!J18</f>
        <v>4.7538037565963975E-5</v>
      </c>
      <c r="E5">
        <f>zocor!J20</f>
        <v>1.5423089601300182</v>
      </c>
      <c r="F5">
        <f>'zocor-tri'!J20</f>
        <v>0.9759460624828451</v>
      </c>
      <c r="H5">
        <f>zocor!J22</f>
        <v>7.3506295052353968E-2</v>
      </c>
      <c r="I5">
        <f>'zocor-tri'!J22</f>
        <v>8.6257483766559229E-2</v>
      </c>
    </row>
    <row r="6" spans="1:9" x14ac:dyDescent="0.25">
      <c r="A6" t="s">
        <v>23</v>
      </c>
      <c r="B6">
        <f>gem!J18</f>
        <v>2.2841846456803205E-2</v>
      </c>
      <c r="C6">
        <f>'gem-tri'!J18</f>
        <v>7.5092747507012281E-2</v>
      </c>
      <c r="E6">
        <f>gem!J20</f>
        <v>1.1522619374491174</v>
      </c>
      <c r="F6">
        <f>'gem-tri'!J20</f>
        <v>0.35356891462640144</v>
      </c>
      <c r="H6">
        <f>gem!J22</f>
        <v>1.1060006648417216E-2</v>
      </c>
      <c r="I6">
        <f>'gem-tri'!J22</f>
        <v>8.1178902221794493E-3</v>
      </c>
    </row>
    <row r="7" spans="1:9" x14ac:dyDescent="0.25">
      <c r="A7" t="s">
        <v>29</v>
      </c>
      <c r="B7">
        <f>lipitor!J18</f>
        <v>0.12256991183185439</v>
      </c>
      <c r="C7">
        <f>'lip-tri'!J18</f>
        <v>1.1985374018239625E-3</v>
      </c>
      <c r="E7">
        <f>lipitor!J20</f>
        <v>1.6280139363636201</v>
      </c>
      <c r="F7">
        <f>'lip-tri'!J20</f>
        <v>1.0478327576707613</v>
      </c>
      <c r="H7">
        <f>lipitor!J22</f>
        <v>0.10336293001794709</v>
      </c>
      <c r="I7">
        <f>'lip-tri'!J22</f>
        <v>0.10586675966383215</v>
      </c>
    </row>
    <row r="9" spans="1:9" x14ac:dyDescent="0.25">
      <c r="A9" t="s">
        <v>30</v>
      </c>
      <c r="B9">
        <f>B3/(B5+B6)</f>
        <v>1.3660270067870059</v>
      </c>
      <c r="C9">
        <f>C3/(C5+C6)</f>
        <v>0.30517299222995969</v>
      </c>
      <c r="E9">
        <f>E3/(E5+E6)</f>
        <v>0.61293683994205039</v>
      </c>
      <c r="F9">
        <f>F3/(F5+F6)</f>
        <v>0.82027821684736912</v>
      </c>
      <c r="H9">
        <f>H3/(H5+H6)</f>
        <v>1.4148766069496925</v>
      </c>
      <c r="I9">
        <f>I3/(I5+I6)</f>
        <v>1.349745313574322</v>
      </c>
    </row>
    <row r="10" spans="1:9" x14ac:dyDescent="0.25">
      <c r="A10" t="s">
        <v>31</v>
      </c>
      <c r="B10">
        <f>B4/(B5+B7)</f>
        <v>1.3163473355566251</v>
      </c>
      <c r="C10">
        <f>C4/(C5+C7)</f>
        <v>0.93161398257594197</v>
      </c>
      <c r="E10">
        <f>E4/(E5+E7)</f>
        <v>0.53658431312511989</v>
      </c>
      <c r="F10">
        <f>F4/(F5+F7)</f>
        <v>0.63560875630908653</v>
      </c>
      <c r="H10">
        <f>H4/(H5+H7)</f>
        <v>1.2598567650716876</v>
      </c>
      <c r="I10">
        <f>I4/(I5+I7)</f>
        <v>1.3389828711471221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20" sqref="A20"/>
    </sheetView>
  </sheetViews>
  <sheetFormatPr defaultRowHeight="15" x14ac:dyDescent="0.25"/>
  <cols>
    <col min="1" max="1" width="11" customWidth="1"/>
    <col min="8" max="8" width="11.5703125" customWidth="1"/>
  </cols>
  <sheetData>
    <row r="1" spans="1:10" x14ac:dyDescent="0.25">
      <c r="A1" t="s">
        <v>38</v>
      </c>
    </row>
    <row r="2" spans="1:10" x14ac:dyDescent="0.25">
      <c r="B2" t="s">
        <v>3</v>
      </c>
      <c r="C2" t="s">
        <v>4</v>
      </c>
      <c r="H2" s="1" t="s">
        <v>8</v>
      </c>
      <c r="I2" t="s">
        <v>6</v>
      </c>
      <c r="J2">
        <f>SUM(H3:H4)</f>
        <v>0.61160860293453068</v>
      </c>
    </row>
    <row r="3" spans="1:10" x14ac:dyDescent="0.25">
      <c r="A3" t="s">
        <v>0</v>
      </c>
      <c r="B3">
        <v>1018</v>
      </c>
      <c r="C3">
        <v>2</v>
      </c>
      <c r="E3">
        <f>SUM(B3:C3)</f>
        <v>1020</v>
      </c>
      <c r="F3">
        <f>E3/SUM($E$3:$E$5)</f>
        <v>0.84929225645295592</v>
      </c>
      <c r="G3">
        <f>LOG(F3,2)</f>
        <v>-0.23566699884677608</v>
      </c>
      <c r="H3">
        <f>G3*F3*-1</f>
        <v>0.20015015722207463</v>
      </c>
    </row>
    <row r="4" spans="1:10" x14ac:dyDescent="0.25">
      <c r="A4" t="s">
        <v>2</v>
      </c>
      <c r="B4">
        <v>180</v>
      </c>
      <c r="C4">
        <v>1</v>
      </c>
      <c r="E4">
        <f t="shared" ref="E4" si="0">SUM(B4:C4)</f>
        <v>181</v>
      </c>
      <c r="F4">
        <f t="shared" ref="F4" si="1">E4/SUM($E$3:$E$5)</f>
        <v>0.15070774354704414</v>
      </c>
      <c r="G4">
        <f t="shared" ref="G4" si="2">LOG(F4,2)</f>
        <v>-2.7301745486224287</v>
      </c>
      <c r="H4">
        <f t="shared" ref="H4" si="3">G4*F4*-1</f>
        <v>0.41145844571245599</v>
      </c>
    </row>
    <row r="7" spans="1:10" x14ac:dyDescent="0.25">
      <c r="B7">
        <f>SUM(B3:B4)</f>
        <v>1198</v>
      </c>
      <c r="C7">
        <f>SUM(C3:C4)</f>
        <v>3</v>
      </c>
      <c r="D7">
        <f>SUM(B3:C4)</f>
        <v>1201</v>
      </c>
      <c r="I7" t="s">
        <v>7</v>
      </c>
      <c r="J7">
        <f>SUM(B9:C9)</f>
        <v>2.5193879116850768E-2</v>
      </c>
    </row>
    <row r="8" spans="1:10" x14ac:dyDescent="0.25">
      <c r="A8" t="s">
        <v>9</v>
      </c>
      <c r="B8">
        <f>B7/SUM($B7:$C7)</f>
        <v>0.99750208159866782</v>
      </c>
      <c r="C8">
        <f>C7/SUM($B7:$C7)</f>
        <v>2.4979184013322231E-3</v>
      </c>
    </row>
    <row r="9" spans="1:10" x14ac:dyDescent="0.25">
      <c r="A9" s="1" t="s">
        <v>8</v>
      </c>
      <c r="B9">
        <f>LOG(B8,2)*-1*B8</f>
        <v>3.5992298204698923E-3</v>
      </c>
      <c r="C9">
        <f>LOG(C8,2)*-1*C8</f>
        <v>2.1594649296380875E-2</v>
      </c>
    </row>
    <row r="11" spans="1:10" x14ac:dyDescent="0.25">
      <c r="A11" t="s">
        <v>9</v>
      </c>
      <c r="B11">
        <f>B3/SUM($B$3:$C$5)</f>
        <v>0.84762697751873439</v>
      </c>
      <c r="C11">
        <f>C3/SUM($B$3:$C$5)</f>
        <v>1.6652789342214821E-3</v>
      </c>
    </row>
    <row r="12" spans="1:10" x14ac:dyDescent="0.25">
      <c r="B12">
        <f t="shared" ref="B12:C13" si="4">B4/SUM($B$3:$C$5)</f>
        <v>0.1498751040799334</v>
      </c>
      <c r="C12">
        <f t="shared" si="4"/>
        <v>8.3263946711074107E-4</v>
      </c>
    </row>
    <row r="13" spans="1:10" x14ac:dyDescent="0.25">
      <c r="B13">
        <f t="shared" si="4"/>
        <v>0</v>
      </c>
      <c r="C13">
        <f t="shared" si="4"/>
        <v>0</v>
      </c>
    </row>
    <row r="15" spans="1:10" x14ac:dyDescent="0.25">
      <c r="A15" s="1" t="s">
        <v>10</v>
      </c>
      <c r="B15">
        <f>IF(B11=0,0,-1*LOG(B11,2)*B11)</f>
        <v>0.20215783867050599</v>
      </c>
      <c r="C15">
        <f>IF(C11=0,0,-1*LOG(C11,2)*C11)</f>
        <v>1.5370558594014381E-2</v>
      </c>
      <c r="I15" t="s">
        <v>11</v>
      </c>
      <c r="J15">
        <f>SUM(B15:C17)</f>
        <v>0.63642943100588456</v>
      </c>
    </row>
    <row r="16" spans="1:10" x14ac:dyDescent="0.25">
      <c r="B16">
        <f>IF(B12=0,0,-1*LOG(B12,2)*B12)</f>
        <v>0.41038311497724628</v>
      </c>
      <c r="C16">
        <f>IF(C12=0,0,-1*LOG(C12,2)*C12)</f>
        <v>8.5179187641179314E-3</v>
      </c>
    </row>
    <row r="17" spans="1:10" x14ac:dyDescent="0.25">
      <c r="B17">
        <f t="shared" ref="B17:C17" si="5">IF(B13=0,0,-1*LOG(B13)*B13)</f>
        <v>0</v>
      </c>
      <c r="C17">
        <f t="shared" si="5"/>
        <v>0</v>
      </c>
    </row>
    <row r="18" spans="1:10" x14ac:dyDescent="0.25">
      <c r="I18" t="s">
        <v>12</v>
      </c>
      <c r="J18">
        <f>J2+J7-J15</f>
        <v>3.7305104549689716E-4</v>
      </c>
    </row>
    <row r="20" spans="1:10" x14ac:dyDescent="0.25">
      <c r="A20" s="1" t="s">
        <v>28</v>
      </c>
      <c r="B20">
        <f>IF(B11=0,0,-1*LOG(B11,2)*B11)</f>
        <v>0.20215783867050599</v>
      </c>
      <c r="C20">
        <f>IF(C11=0,0,-1*LOG(C11,2)*C11)</f>
        <v>1.5370558594014381E-2</v>
      </c>
      <c r="I20" t="s">
        <v>27</v>
      </c>
      <c r="J20">
        <f>SUM(B20:C21)</f>
        <v>0.63642943100588456</v>
      </c>
    </row>
    <row r="21" spans="1:10" x14ac:dyDescent="0.25">
      <c r="B21">
        <f t="shared" ref="B21:C22" si="6">IF(B12=0,0,-1*LOG(B12,2)*B12)</f>
        <v>0.41038311497724628</v>
      </c>
      <c r="C21">
        <f t="shared" si="6"/>
        <v>8.5179187641179314E-3</v>
      </c>
    </row>
    <row r="22" spans="1:10" x14ac:dyDescent="0.25">
      <c r="B22">
        <f t="shared" si="6"/>
        <v>0</v>
      </c>
      <c r="C22">
        <f t="shared" si="6"/>
        <v>0</v>
      </c>
      <c r="I22" t="s">
        <v>34</v>
      </c>
      <c r="J22">
        <f>-LOG(B7/(B7+C7))</f>
        <v>1.0861893496134541E-3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20" sqref="B20:C22"/>
    </sheetView>
  </sheetViews>
  <sheetFormatPr defaultRowHeight="15" x14ac:dyDescent="0.25"/>
  <cols>
    <col min="1" max="1" width="11" customWidth="1"/>
    <col min="8" max="8" width="11.5703125" customWidth="1"/>
  </cols>
  <sheetData>
    <row r="1" spans="1:10" x14ac:dyDescent="0.25">
      <c r="A1" t="s">
        <v>37</v>
      </c>
    </row>
    <row r="2" spans="1:10" x14ac:dyDescent="0.25">
      <c r="B2" t="s">
        <v>3</v>
      </c>
      <c r="C2" t="s">
        <v>4</v>
      </c>
      <c r="H2" s="1" t="s">
        <v>8</v>
      </c>
      <c r="I2" t="s">
        <v>6</v>
      </c>
      <c r="J2">
        <f>SUM(H3:H4)</f>
        <v>0.61160860293453068</v>
      </c>
    </row>
    <row r="3" spans="1:10" x14ac:dyDescent="0.25">
      <c r="A3" t="s">
        <v>0</v>
      </c>
      <c r="B3">
        <v>691</v>
      </c>
      <c r="C3">
        <v>329</v>
      </c>
      <c r="E3">
        <f>SUM(B3:C3)</f>
        <v>1020</v>
      </c>
      <c r="F3">
        <f>E3/SUM($E$3:$E$5)</f>
        <v>0.84929225645295592</v>
      </c>
      <c r="G3">
        <f>LOG(F3,2)</f>
        <v>-0.23566699884677608</v>
      </c>
      <c r="H3">
        <f>G3*F3*-1</f>
        <v>0.20015015722207463</v>
      </c>
    </row>
    <row r="4" spans="1:10" x14ac:dyDescent="0.25">
      <c r="A4" t="s">
        <v>2</v>
      </c>
      <c r="B4">
        <v>24</v>
      </c>
      <c r="C4">
        <v>157</v>
      </c>
      <c r="E4">
        <f t="shared" ref="E4" si="0">SUM(B4:C4)</f>
        <v>181</v>
      </c>
      <c r="F4">
        <f t="shared" ref="F4" si="1">E4/SUM($E$3:$E$5)</f>
        <v>0.15070774354704414</v>
      </c>
      <c r="G4">
        <f t="shared" ref="G4" si="2">LOG(F4,2)</f>
        <v>-2.7301745486224287</v>
      </c>
      <c r="H4">
        <f t="shared" ref="H4" si="3">G4*F4*-1</f>
        <v>0.41145844571245599</v>
      </c>
    </row>
    <row r="7" spans="1:10" x14ac:dyDescent="0.25">
      <c r="B7">
        <f>SUM(B3:B4)</f>
        <v>715</v>
      </c>
      <c r="C7">
        <f>SUM(C3:C4)</f>
        <v>486</v>
      </c>
      <c r="D7">
        <f>SUM(B3:C4)</f>
        <v>1201</v>
      </c>
      <c r="I7" t="s">
        <v>7</v>
      </c>
      <c r="J7">
        <f>SUM(B9:C9)</f>
        <v>0.97361288333808871</v>
      </c>
    </row>
    <row r="8" spans="1:10" x14ac:dyDescent="0.25">
      <c r="A8" t="s">
        <v>9</v>
      </c>
      <c r="B8">
        <f>B7/SUM($B7:$C7)</f>
        <v>0.59533721898417991</v>
      </c>
      <c r="C8">
        <f>C7/SUM($B7:$C7)</f>
        <v>0.40466278101582015</v>
      </c>
    </row>
    <row r="9" spans="1:10" x14ac:dyDescent="0.25">
      <c r="A9" s="1" t="s">
        <v>8</v>
      </c>
      <c r="B9">
        <f>LOG(B8,2)*-1*B8</f>
        <v>0.44544381173065428</v>
      </c>
      <c r="C9">
        <f>LOG(C8,2)*-1*C8</f>
        <v>0.52816907160743443</v>
      </c>
    </row>
    <row r="11" spans="1:10" x14ac:dyDescent="0.25">
      <c r="A11" t="s">
        <v>9</v>
      </c>
      <c r="B11">
        <f>B3/SUM($B$3:$C$5)</f>
        <v>0.57535387177352204</v>
      </c>
      <c r="C11">
        <f>C3/SUM($B$3:$C$5)</f>
        <v>0.27393838467943382</v>
      </c>
    </row>
    <row r="12" spans="1:10" x14ac:dyDescent="0.25">
      <c r="B12">
        <f t="shared" ref="B12:C13" si="4">B4/SUM($B$3:$C$5)</f>
        <v>1.9983347210657785E-2</v>
      </c>
      <c r="C12">
        <f t="shared" si="4"/>
        <v>0.13072439633638636</v>
      </c>
    </row>
    <row r="13" spans="1:10" x14ac:dyDescent="0.25">
      <c r="B13">
        <f t="shared" si="4"/>
        <v>0</v>
      </c>
      <c r="C13">
        <f t="shared" si="4"/>
        <v>0</v>
      </c>
    </row>
    <row r="15" spans="1:10" x14ac:dyDescent="0.25">
      <c r="A15" s="1" t="s">
        <v>10</v>
      </c>
      <c r="B15">
        <f>IF(B11=0,0,-1*LOG(B11,2)*B11)</f>
        <v>0.4588323629511295</v>
      </c>
      <c r="C15">
        <f>IF(C11=0,0,-1*LOG(C11,2)*C11)</f>
        <v>0.51173790323751811</v>
      </c>
      <c r="I15" t="s">
        <v>11</v>
      </c>
      <c r="J15">
        <f>SUM(B15:C17)</f>
        <v>1.4671057709924997</v>
      </c>
    </row>
    <row r="16" spans="1:10" x14ac:dyDescent="0.25">
      <c r="B16">
        <f>IF(B12=0,0,-1*LOG(B12,2)*B12)</f>
        <v>0.11280715273907366</v>
      </c>
      <c r="C16">
        <f>IF(C12=0,0,-1*LOG(C12,2)*C12)</f>
        <v>0.38372835206477862</v>
      </c>
    </row>
    <row r="17" spans="1:10" x14ac:dyDescent="0.25">
      <c r="B17">
        <f t="shared" ref="B17:C17" si="5">IF(B13=0,0,-1*LOG(B13)*B13)</f>
        <v>0</v>
      </c>
      <c r="C17">
        <f t="shared" si="5"/>
        <v>0</v>
      </c>
    </row>
    <row r="18" spans="1:10" x14ac:dyDescent="0.25">
      <c r="I18" t="s">
        <v>12</v>
      </c>
      <c r="J18">
        <f>J2+J7-J15</f>
        <v>0.11811571528011955</v>
      </c>
    </row>
    <row r="20" spans="1:10" x14ac:dyDescent="0.25">
      <c r="A20" s="1" t="s">
        <v>28</v>
      </c>
      <c r="B20">
        <f>IF(B11=0,0,-1*LOG(B11,2)*B11)</f>
        <v>0.4588323629511295</v>
      </c>
      <c r="C20">
        <f>IF(C11=0,0,-1*LOG(C11,2)*C11)</f>
        <v>0.51173790323751811</v>
      </c>
      <c r="I20" t="s">
        <v>27</v>
      </c>
      <c r="J20">
        <f>SUM(B20:C21)</f>
        <v>1.4671057709924997</v>
      </c>
    </row>
    <row r="21" spans="1:10" x14ac:dyDescent="0.25">
      <c r="B21">
        <f t="shared" ref="B21:C22" si="6">IF(B12=0,0,-1*LOG(B12,2)*B12)</f>
        <v>0.11280715273907366</v>
      </c>
      <c r="C21">
        <f t="shared" si="6"/>
        <v>0.38372835206477862</v>
      </c>
    </row>
    <row r="22" spans="1:10" x14ac:dyDescent="0.25">
      <c r="B22">
        <f t="shared" si="6"/>
        <v>0</v>
      </c>
      <c r="C22">
        <f t="shared" si="6"/>
        <v>0</v>
      </c>
      <c r="I22" t="s">
        <v>34</v>
      </c>
      <c r="J22">
        <f>-LOG(B7/(B7+C7))</f>
        <v>0.22523696560182541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20" sqref="B20:C22"/>
    </sheetView>
  </sheetViews>
  <sheetFormatPr defaultRowHeight="15" x14ac:dyDescent="0.25"/>
  <cols>
    <col min="1" max="1" width="11" customWidth="1"/>
    <col min="8" max="8" width="11.5703125" customWidth="1"/>
  </cols>
  <sheetData>
    <row r="1" spans="1:10" x14ac:dyDescent="0.25">
      <c r="A1" t="s">
        <v>36</v>
      </c>
    </row>
    <row r="2" spans="1:10" x14ac:dyDescent="0.25">
      <c r="B2" t="s">
        <v>3</v>
      </c>
      <c r="C2" t="s">
        <v>4</v>
      </c>
      <c r="H2" s="1" t="s">
        <v>8</v>
      </c>
      <c r="I2" t="s">
        <v>6</v>
      </c>
      <c r="J2">
        <f>SUM(H3:H4)</f>
        <v>0.61160860293453068</v>
      </c>
    </row>
    <row r="3" spans="1:10" x14ac:dyDescent="0.25">
      <c r="A3" t="s">
        <v>0</v>
      </c>
      <c r="B3">
        <v>1020</v>
      </c>
      <c r="C3">
        <v>0</v>
      </c>
      <c r="E3">
        <f>SUM(B3:C3)</f>
        <v>1020</v>
      </c>
      <c r="F3">
        <f>E3/SUM($E$3:$E$5)</f>
        <v>0.84929225645295592</v>
      </c>
      <c r="G3">
        <f>LOG(F3,2)</f>
        <v>-0.23566699884677608</v>
      </c>
      <c r="H3">
        <f>G3*F3*-1</f>
        <v>0.20015015722207463</v>
      </c>
    </row>
    <row r="4" spans="1:10" x14ac:dyDescent="0.25">
      <c r="A4" t="s">
        <v>2</v>
      </c>
      <c r="B4">
        <v>49</v>
      </c>
      <c r="C4">
        <v>132</v>
      </c>
      <c r="E4">
        <f t="shared" ref="E4" si="0">SUM(B4:C4)</f>
        <v>181</v>
      </c>
      <c r="F4">
        <f t="shared" ref="F4" si="1">E4/SUM($E$3:$E$5)</f>
        <v>0.15070774354704414</v>
      </c>
      <c r="G4">
        <f t="shared" ref="G4" si="2">LOG(F4,2)</f>
        <v>-2.7301745486224287</v>
      </c>
      <c r="H4">
        <f t="shared" ref="H4" si="3">G4*F4*-1</f>
        <v>0.41145844571245599</v>
      </c>
    </row>
    <row r="7" spans="1:10" x14ac:dyDescent="0.25">
      <c r="B7">
        <f>SUM(B3:B4)</f>
        <v>1069</v>
      </c>
      <c r="C7">
        <f>SUM(C3:C4)</f>
        <v>132</v>
      </c>
      <c r="D7">
        <f>SUM(B3:C4)</f>
        <v>1201</v>
      </c>
      <c r="I7" t="s">
        <v>7</v>
      </c>
      <c r="J7">
        <f>SUM(B9:C9)</f>
        <v>0.49963963222643321</v>
      </c>
    </row>
    <row r="8" spans="1:10" x14ac:dyDescent="0.25">
      <c r="A8" t="s">
        <v>9</v>
      </c>
      <c r="B8">
        <f>B7/SUM($B7:$C7)</f>
        <v>0.89009159034138219</v>
      </c>
      <c r="C8">
        <f>C7/SUM($B7:$C7)</f>
        <v>0.10990840965861781</v>
      </c>
    </row>
    <row r="9" spans="1:10" x14ac:dyDescent="0.25">
      <c r="A9" s="1" t="s">
        <v>8</v>
      </c>
      <c r="B9">
        <f>LOG(B8,2)*-1*B8</f>
        <v>0.1495125100300736</v>
      </c>
      <c r="C9">
        <f>LOG(C8,2)*-1*C8</f>
        <v>0.35012712219635961</v>
      </c>
    </row>
    <row r="11" spans="1:10" x14ac:dyDescent="0.25">
      <c r="A11" t="s">
        <v>9</v>
      </c>
      <c r="B11">
        <f>B3/SUM($B$3:$C$5)</f>
        <v>0.84929225645295592</v>
      </c>
      <c r="C11">
        <f>C3/SUM($B$3:$C$5)</f>
        <v>0</v>
      </c>
    </row>
    <row r="12" spans="1:10" x14ac:dyDescent="0.25">
      <c r="B12">
        <f t="shared" ref="B12:C13" si="4">B4/SUM($B$3:$C$5)</f>
        <v>4.0799333888426312E-2</v>
      </c>
      <c r="C12">
        <f t="shared" si="4"/>
        <v>0.10990840965861781</v>
      </c>
    </row>
    <row r="13" spans="1:10" x14ac:dyDescent="0.25">
      <c r="B13">
        <f t="shared" si="4"/>
        <v>0</v>
      </c>
      <c r="C13">
        <f t="shared" si="4"/>
        <v>0</v>
      </c>
    </row>
    <row r="15" spans="1:10" x14ac:dyDescent="0.25">
      <c r="A15" s="1" t="s">
        <v>10</v>
      </c>
      <c r="B15">
        <f>IF(B11=0,0,-1*LOG(B11,2)*B11)</f>
        <v>0.20015015722207463</v>
      </c>
      <c r="C15">
        <f>IF(C11=0,0,-1*LOG(C11,2)*C11)</f>
        <v>0</v>
      </c>
      <c r="I15" t="s">
        <v>11</v>
      </c>
      <c r="J15">
        <f>SUM(B15:C17)</f>
        <v>0.73857887724352245</v>
      </c>
    </row>
    <row r="16" spans="1:10" x14ac:dyDescent="0.25">
      <c r="B16">
        <f>IF(B12=0,0,-1*LOG(B12,2)*B12)</f>
        <v>0.18830159782508818</v>
      </c>
      <c r="C16">
        <f>IF(C12=0,0,-1*LOG(C12,2)*C12)</f>
        <v>0.35012712219635961</v>
      </c>
    </row>
    <row r="17" spans="1:10" x14ac:dyDescent="0.25">
      <c r="B17">
        <f t="shared" ref="B17:C17" si="5">IF(B13=0,0,-1*LOG(B13)*B13)</f>
        <v>0</v>
      </c>
      <c r="C17">
        <f t="shared" si="5"/>
        <v>0</v>
      </c>
    </row>
    <row r="18" spans="1:10" x14ac:dyDescent="0.25">
      <c r="I18" t="s">
        <v>12</v>
      </c>
      <c r="J18">
        <f>J2+J7-J15</f>
        <v>0.37266935791744138</v>
      </c>
    </row>
    <row r="20" spans="1:10" x14ac:dyDescent="0.25">
      <c r="A20" s="1" t="s">
        <v>28</v>
      </c>
      <c r="B20">
        <f>IF(B11=0,0,-1*LOG(B11,2)*B11)</f>
        <v>0.20015015722207463</v>
      </c>
      <c r="C20">
        <f>IF(C11=0,0,-1*LOG(C11,2)*C11)</f>
        <v>0</v>
      </c>
      <c r="I20" t="s">
        <v>27</v>
      </c>
      <c r="J20">
        <f>SUM(B20:C21)</f>
        <v>0.73857887724352245</v>
      </c>
    </row>
    <row r="21" spans="1:10" x14ac:dyDescent="0.25">
      <c r="B21">
        <f t="shared" ref="B21:C22" si="6">IF(B12=0,0,-1*LOG(B12,2)*B12)</f>
        <v>0.18830159782508818</v>
      </c>
      <c r="C21">
        <f t="shared" si="6"/>
        <v>0.35012712219635961</v>
      </c>
    </row>
    <row r="22" spans="1:10" x14ac:dyDescent="0.25">
      <c r="B22">
        <f t="shared" si="6"/>
        <v>0</v>
      </c>
      <c r="C22">
        <f t="shared" si="6"/>
        <v>0</v>
      </c>
      <c r="I22" t="s">
        <v>34</v>
      </c>
      <c r="J22">
        <f>-LOG(B7/(B7+C7))</f>
        <v>5.0565302194128026E-2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20" sqref="B20:C22"/>
    </sheetView>
  </sheetViews>
  <sheetFormatPr defaultRowHeight="15" x14ac:dyDescent="0.25"/>
  <cols>
    <col min="1" max="1" width="11" customWidth="1"/>
    <col min="8" max="8" width="11.5703125" customWidth="1"/>
  </cols>
  <sheetData>
    <row r="1" spans="1:10" x14ac:dyDescent="0.25">
      <c r="A1" t="s">
        <v>35</v>
      </c>
    </row>
    <row r="2" spans="1:10" x14ac:dyDescent="0.25">
      <c r="B2" t="s">
        <v>3</v>
      </c>
      <c r="C2" t="s">
        <v>4</v>
      </c>
      <c r="H2" s="1" t="s">
        <v>8</v>
      </c>
      <c r="I2" t="s">
        <v>6</v>
      </c>
      <c r="J2">
        <f>SUM(H3:H4)</f>
        <v>0.29562201352271478</v>
      </c>
    </row>
    <row r="3" spans="1:10" x14ac:dyDescent="0.25">
      <c r="A3" t="s">
        <v>0</v>
      </c>
      <c r="B3">
        <v>887</v>
      </c>
      <c r="C3">
        <v>239</v>
      </c>
      <c r="E3">
        <f>SUM(B3:C3)</f>
        <v>1126</v>
      </c>
      <c r="F3">
        <f>E3/SUM($E$3:$E$5)</f>
        <v>0.94781144781144777</v>
      </c>
      <c r="G3">
        <f>LOG(F3,2)</f>
        <v>-7.7328008720536287E-2</v>
      </c>
      <c r="H3">
        <f>G3*F3*-1</f>
        <v>7.3292371901787751E-2</v>
      </c>
    </row>
    <row r="4" spans="1:10" x14ac:dyDescent="0.25">
      <c r="A4" t="s">
        <v>2</v>
      </c>
      <c r="B4">
        <v>44</v>
      </c>
      <c r="C4">
        <v>18</v>
      </c>
      <c r="E4">
        <f t="shared" ref="E4" si="0">SUM(B4:C4)</f>
        <v>62</v>
      </c>
      <c r="F4">
        <f t="shared" ref="F4" si="1">E4/SUM($E$3:$E$5)</f>
        <v>5.2188552188552187E-2</v>
      </c>
      <c r="G4">
        <f t="shared" ref="G4" si="2">LOG(F4,2)</f>
        <v>-4.2601228104138915</v>
      </c>
      <c r="H4">
        <f t="shared" ref="H4" si="3">G4*F4*-1</f>
        <v>0.222329641620927</v>
      </c>
    </row>
    <row r="7" spans="1:10" x14ac:dyDescent="0.25">
      <c r="B7">
        <f>SUM(B3:B4)</f>
        <v>931</v>
      </c>
      <c r="C7">
        <f>SUM(C3:C4)</f>
        <v>257</v>
      </c>
      <c r="I7" t="s">
        <v>7</v>
      </c>
      <c r="J7">
        <f>SUM(B9:C9)</f>
        <v>0.75340928154987052</v>
      </c>
    </row>
    <row r="8" spans="1:10" x14ac:dyDescent="0.25">
      <c r="A8" t="s">
        <v>9</v>
      </c>
      <c r="B8">
        <f>B7/SUM($B7:$C7)</f>
        <v>0.78367003367003363</v>
      </c>
      <c r="C8">
        <f>C7/SUM($B7:$C7)</f>
        <v>0.21632996632996632</v>
      </c>
    </row>
    <row r="9" spans="1:10" x14ac:dyDescent="0.25">
      <c r="A9" s="1" t="s">
        <v>8</v>
      </c>
      <c r="B9">
        <f>LOG(B8,2)*-1*B8</f>
        <v>0.27560245924097315</v>
      </c>
      <c r="C9">
        <f>LOG(C8,2)*-1*C8</f>
        <v>0.47780682230889743</v>
      </c>
    </row>
    <row r="11" spans="1:10" x14ac:dyDescent="0.25">
      <c r="A11" t="s">
        <v>9</v>
      </c>
      <c r="B11">
        <f>B3/SUM($B$3:$C$5)</f>
        <v>0.74663299663299665</v>
      </c>
      <c r="C11">
        <f>C3/SUM($B$3:$C$5)</f>
        <v>0.20117845117845118</v>
      </c>
    </row>
    <row r="12" spans="1:10" x14ac:dyDescent="0.25">
      <c r="B12">
        <f t="shared" ref="B12:C13" si="4">B4/SUM($B$3:$C$5)</f>
        <v>3.7037037037037035E-2</v>
      </c>
      <c r="C12">
        <f t="shared" si="4"/>
        <v>1.5151515151515152E-2</v>
      </c>
    </row>
    <row r="13" spans="1:10" x14ac:dyDescent="0.25">
      <c r="B13">
        <f t="shared" si="4"/>
        <v>0</v>
      </c>
      <c r="C13">
        <f t="shared" si="4"/>
        <v>0</v>
      </c>
    </row>
    <row r="15" spans="1:10" x14ac:dyDescent="0.25">
      <c r="A15" s="1" t="s">
        <v>10</v>
      </c>
      <c r="B15">
        <f>IF(B11=0,0,-1*LOG(B11,2)*B11)</f>
        <v>0.31472733089666294</v>
      </c>
      <c r="C15">
        <f>IF(C11=0,0,-1*LOG(C11,2)*C11)</f>
        <v>0.46541675316833681</v>
      </c>
      <c r="I15" t="s">
        <v>11</v>
      </c>
      <c r="J15">
        <f>SUM(B15:C17)</f>
        <v>1.0478327576707613</v>
      </c>
    </row>
    <row r="16" spans="1:10" x14ac:dyDescent="0.25">
      <c r="B16">
        <f>IF(B12=0,0,-1*LOG(B12,2)*B12)</f>
        <v>0.17610694452457293</v>
      </c>
      <c r="C16">
        <f>IF(C12=0,0,-1*LOG(C12,2)*C12)</f>
        <v>9.1581729081188695E-2</v>
      </c>
    </row>
    <row r="17" spans="1:10" x14ac:dyDescent="0.25">
      <c r="B17">
        <f t="shared" ref="B17:C17" si="5">IF(B13=0,0,-1*LOG(B13)*B13)</f>
        <v>0</v>
      </c>
      <c r="C17">
        <f t="shared" si="5"/>
        <v>0</v>
      </c>
    </row>
    <row r="18" spans="1:10" x14ac:dyDescent="0.25">
      <c r="I18" t="s">
        <v>12</v>
      </c>
      <c r="J18">
        <f>J2+J7-J15</f>
        <v>1.1985374018239625E-3</v>
      </c>
    </row>
    <row r="20" spans="1:10" x14ac:dyDescent="0.25">
      <c r="A20" s="1" t="s">
        <v>28</v>
      </c>
      <c r="B20">
        <f>IF(B11=0,0,-1*LOG(B11,2)*B11)</f>
        <v>0.31472733089666294</v>
      </c>
      <c r="C20">
        <f>IF(C11=0,0,-1*LOG(C11,2)*C11)</f>
        <v>0.46541675316833681</v>
      </c>
      <c r="I20" t="s">
        <v>27</v>
      </c>
      <c r="J20">
        <f>SUM(B20:C21)</f>
        <v>1.0478327576707613</v>
      </c>
    </row>
    <row r="21" spans="1:10" x14ac:dyDescent="0.25">
      <c r="B21">
        <f t="shared" ref="B21:C22" si="6">IF(B12=0,0,-1*LOG(B12,2)*B12)</f>
        <v>0.17610694452457293</v>
      </c>
      <c r="C21">
        <f t="shared" si="6"/>
        <v>9.1581729081188695E-2</v>
      </c>
    </row>
    <row r="22" spans="1:10" x14ac:dyDescent="0.25">
      <c r="B22">
        <f t="shared" si="6"/>
        <v>0</v>
      </c>
      <c r="C22">
        <f t="shared" si="6"/>
        <v>0</v>
      </c>
      <c r="I22" t="s">
        <v>34</v>
      </c>
      <c r="J22">
        <f>-LOG(B7/(B7+C7))</f>
        <v>0.10586675966383215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20" sqref="B20:C22"/>
    </sheetView>
  </sheetViews>
  <sheetFormatPr defaultRowHeight="15" x14ac:dyDescent="0.25"/>
  <cols>
    <col min="1" max="1" width="11" customWidth="1"/>
    <col min="8" max="8" width="11.5703125" customWidth="1"/>
    <col min="10" max="10" width="12.42578125" customWidth="1"/>
  </cols>
  <sheetData>
    <row r="1" spans="1:10" x14ac:dyDescent="0.25">
      <c r="A1" t="s">
        <v>26</v>
      </c>
    </row>
    <row r="2" spans="1:10" x14ac:dyDescent="0.25">
      <c r="B2" t="s">
        <v>3</v>
      </c>
      <c r="C2" t="s">
        <v>4</v>
      </c>
      <c r="H2" s="1" t="s">
        <v>8</v>
      </c>
      <c r="I2" t="s">
        <v>6</v>
      </c>
      <c r="J2">
        <f>SUM(H3:H5)</f>
        <v>1.0056767328942589</v>
      </c>
    </row>
    <row r="3" spans="1:10" x14ac:dyDescent="0.25">
      <c r="A3" t="s">
        <v>0</v>
      </c>
      <c r="B3">
        <v>456</v>
      </c>
      <c r="C3">
        <v>20</v>
      </c>
      <c r="E3">
        <f>SUM(B3:C3)</f>
        <v>476</v>
      </c>
      <c r="F3">
        <f>E3/SUM($E$3:$E$5)</f>
        <v>0.46034816247582205</v>
      </c>
      <c r="G3">
        <f>LOG(F3,2)</f>
        <v>-1.1192027070069912</v>
      </c>
      <c r="H3">
        <f>G3*F3*-1</f>
        <v>0.51522290960863426</v>
      </c>
    </row>
    <row r="4" spans="1:10" x14ac:dyDescent="0.25">
      <c r="A4" t="s">
        <v>1</v>
      </c>
      <c r="B4">
        <v>1</v>
      </c>
      <c r="C4">
        <v>0</v>
      </c>
      <c r="E4">
        <f t="shared" ref="E4:E5" si="0">SUM(B4:C4)</f>
        <v>1</v>
      </c>
      <c r="F4">
        <f t="shared" ref="F4:F5" si="1">E4/SUM($E$3:$E$5)</f>
        <v>9.6711798839458415E-4</v>
      </c>
      <c r="G4">
        <f t="shared" ref="G4:G5" si="2">LOG(F4,2)</f>
        <v>-10.014020470314936</v>
      </c>
      <c r="H4">
        <f t="shared" ref="H4:H5" si="3">G4*F4*-1</f>
        <v>9.684739332993169E-3</v>
      </c>
    </row>
    <row r="5" spans="1:10" x14ac:dyDescent="0.25">
      <c r="A5" t="s">
        <v>2</v>
      </c>
      <c r="B5">
        <v>358</v>
      </c>
      <c r="C5">
        <v>199</v>
      </c>
      <c r="E5">
        <f t="shared" si="0"/>
        <v>557</v>
      </c>
      <c r="F5">
        <f t="shared" si="1"/>
        <v>0.53868471953578334</v>
      </c>
      <c r="G5">
        <f t="shared" si="2"/>
        <v>-0.89248695297490299</v>
      </c>
      <c r="H5">
        <f t="shared" si="3"/>
        <v>0.48076908395263146</v>
      </c>
    </row>
    <row r="7" spans="1:10" x14ac:dyDescent="0.25">
      <c r="B7">
        <f>SUM(B3:B5)</f>
        <v>815</v>
      </c>
      <c r="C7">
        <f>SUM(C3:C5)</f>
        <v>219</v>
      </c>
      <c r="I7" t="s">
        <v>7</v>
      </c>
      <c r="J7">
        <f>SUM(B9:C9)</f>
        <v>0.74490711530121567</v>
      </c>
    </row>
    <row r="8" spans="1:10" x14ac:dyDescent="0.25">
      <c r="A8" t="s">
        <v>9</v>
      </c>
      <c r="B8">
        <f>B7/SUM($B7:$C7)</f>
        <v>0.78820116054158607</v>
      </c>
      <c r="C8">
        <f>C7/SUM($B7:$C7)</f>
        <v>0.21179883945841393</v>
      </c>
    </row>
    <row r="9" spans="1:10" x14ac:dyDescent="0.25">
      <c r="A9" s="1" t="s">
        <v>8</v>
      </c>
      <c r="B9">
        <f>LOG(B8,2)*-1*B8</f>
        <v>0.27064007763553505</v>
      </c>
      <c r="C9">
        <f>LOG(C8,2)*-1*C8</f>
        <v>0.47426703766568057</v>
      </c>
    </row>
    <row r="11" spans="1:10" x14ac:dyDescent="0.25">
      <c r="A11" t="s">
        <v>9</v>
      </c>
      <c r="B11">
        <f>B3/SUM($B$3:$C$5)</f>
        <v>0.44100580270793038</v>
      </c>
      <c r="C11">
        <f>C3/SUM($B$3:$C$5)</f>
        <v>1.9342359767891684E-2</v>
      </c>
    </row>
    <row r="12" spans="1:10" x14ac:dyDescent="0.25">
      <c r="B12">
        <f t="shared" ref="B12:C13" si="4">B4/SUM($B$3:$C$5)</f>
        <v>9.6711798839458415E-4</v>
      </c>
      <c r="C12">
        <f t="shared" si="4"/>
        <v>0</v>
      </c>
    </row>
    <row r="13" spans="1:10" x14ac:dyDescent="0.25">
      <c r="B13">
        <f t="shared" si="4"/>
        <v>0.34622823984526113</v>
      </c>
      <c r="C13">
        <f t="shared" si="4"/>
        <v>0.19245647969052224</v>
      </c>
    </row>
    <row r="15" spans="1:10" x14ac:dyDescent="0.25">
      <c r="A15" s="1" t="s">
        <v>10</v>
      </c>
      <c r="B15">
        <f t="shared" ref="B15:C17" si="5">IF(B11=0,0,-1*LOG(B11,2)*B11)</f>
        <v>0.52088538491729985</v>
      </c>
      <c r="C15">
        <f t="shared" si="5"/>
        <v>0.11009849855759328</v>
      </c>
      <c r="I15" t="s">
        <v>11</v>
      </c>
      <c r="J15">
        <f>SUM(B15:C17)</f>
        <v>1.6280139363636201</v>
      </c>
    </row>
    <row r="16" spans="1:10" x14ac:dyDescent="0.25">
      <c r="B16">
        <f t="shared" si="5"/>
        <v>9.684739332993169E-3</v>
      </c>
      <c r="C16">
        <f t="shared" si="5"/>
        <v>0</v>
      </c>
    </row>
    <row r="17" spans="1:10" x14ac:dyDescent="0.25">
      <c r="B17">
        <f t="shared" si="5"/>
        <v>0.52980007747789448</v>
      </c>
      <c r="C17">
        <f t="shared" si="5"/>
        <v>0.45754523607783931</v>
      </c>
    </row>
    <row r="18" spans="1:10" x14ac:dyDescent="0.25">
      <c r="I18" t="s">
        <v>12</v>
      </c>
      <c r="J18">
        <f>J2+J7-J15</f>
        <v>0.12256991183185439</v>
      </c>
    </row>
    <row r="20" spans="1:10" x14ac:dyDescent="0.25">
      <c r="A20" s="1" t="s">
        <v>28</v>
      </c>
      <c r="B20">
        <f>IF(B11=0,0,-1*LOG(B11,2)*B11)</f>
        <v>0.52088538491729985</v>
      </c>
      <c r="C20">
        <f>IF(C11=0,0,-1*LOG(C11,2)*C11)</f>
        <v>0.11009849855759328</v>
      </c>
      <c r="I20" t="s">
        <v>27</v>
      </c>
      <c r="J20">
        <f>SUM(B20:C22)</f>
        <v>1.6280139363636201</v>
      </c>
    </row>
    <row r="21" spans="1:10" x14ac:dyDescent="0.25">
      <c r="B21">
        <f t="shared" ref="B21:C22" si="6">IF(B12=0,0,-1*LOG(B12,2)*B12)</f>
        <v>9.684739332993169E-3</v>
      </c>
      <c r="C21">
        <f t="shared" si="6"/>
        <v>0</v>
      </c>
    </row>
    <row r="22" spans="1:10" x14ac:dyDescent="0.25">
      <c r="B22">
        <f t="shared" si="6"/>
        <v>0.52980007747789448</v>
      </c>
      <c r="C22">
        <f t="shared" si="6"/>
        <v>0.45754523607783931</v>
      </c>
      <c r="I22" t="s">
        <v>34</v>
      </c>
      <c r="J22">
        <f>-LOG(B7/(B7+C7))</f>
        <v>0.10336293001794709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32" sqref="E32"/>
    </sheetView>
  </sheetViews>
  <sheetFormatPr defaultRowHeight="15" x14ac:dyDescent="0.25"/>
  <cols>
    <col min="1" max="1" width="11" customWidth="1"/>
    <col min="8" max="8" width="11.5703125" customWidth="1"/>
    <col min="10" max="10" width="12.42578125" customWidth="1"/>
  </cols>
  <sheetData>
    <row r="1" spans="1:10" x14ac:dyDescent="0.25">
      <c r="A1" t="s">
        <v>26</v>
      </c>
    </row>
    <row r="2" spans="1:10" x14ac:dyDescent="0.25">
      <c r="B2" t="s">
        <v>3</v>
      </c>
      <c r="C2" t="s">
        <v>4</v>
      </c>
      <c r="H2" s="1" t="s">
        <v>8</v>
      </c>
      <c r="I2" t="s">
        <v>6</v>
      </c>
      <c r="J2">
        <f>SUM(H3:H5)</f>
        <v>1.0056767328942589</v>
      </c>
    </row>
    <row r="3" spans="1:10" x14ac:dyDescent="0.25">
      <c r="A3" t="s">
        <v>0</v>
      </c>
      <c r="B3">
        <v>462</v>
      </c>
      <c r="C3">
        <v>14</v>
      </c>
      <c r="E3">
        <f>SUM(B3:C3)</f>
        <v>476</v>
      </c>
      <c r="F3">
        <f>E3/SUM($E$3:$E$5)</f>
        <v>0.46034816247582205</v>
      </c>
      <c r="G3">
        <f>LOG(F3,2)</f>
        <v>-1.1192027070069912</v>
      </c>
      <c r="H3">
        <f>G3*F3*-1</f>
        <v>0.51522290960863426</v>
      </c>
    </row>
    <row r="4" spans="1:10" x14ac:dyDescent="0.25">
      <c r="A4" t="s">
        <v>1</v>
      </c>
      <c r="B4">
        <v>1</v>
      </c>
      <c r="C4">
        <v>0</v>
      </c>
      <c r="E4">
        <f t="shared" ref="E4:E5" si="0">SUM(B4:C4)</f>
        <v>1</v>
      </c>
      <c r="F4">
        <f t="shared" ref="F4:F5" si="1">E4/SUM($E$3:$E$5)</f>
        <v>9.6711798839458415E-4</v>
      </c>
      <c r="G4">
        <f t="shared" ref="G4:G5" si="2">LOG(F4,2)</f>
        <v>-10.014020470314936</v>
      </c>
      <c r="H4">
        <f t="shared" ref="H4:H5" si="3">G4*F4*-1</f>
        <v>9.684739332993169E-3</v>
      </c>
    </row>
    <row r="5" spans="1:10" x14ac:dyDescent="0.25">
      <c r="A5" t="s">
        <v>2</v>
      </c>
      <c r="B5">
        <v>410</v>
      </c>
      <c r="C5">
        <v>147</v>
      </c>
      <c r="E5">
        <f t="shared" si="0"/>
        <v>557</v>
      </c>
      <c r="F5">
        <f t="shared" si="1"/>
        <v>0.53868471953578334</v>
      </c>
      <c r="G5">
        <f t="shared" si="2"/>
        <v>-0.89248695297490299</v>
      </c>
      <c r="H5">
        <f t="shared" si="3"/>
        <v>0.48076908395263146</v>
      </c>
    </row>
    <row r="7" spans="1:10" x14ac:dyDescent="0.25">
      <c r="B7">
        <f>SUM(B3:B5)</f>
        <v>873</v>
      </c>
      <c r="C7">
        <f>SUM(C3:C5)</f>
        <v>161</v>
      </c>
      <c r="I7" t="s">
        <v>7</v>
      </c>
      <c r="J7">
        <f>SUM(B9:C9)</f>
        <v>0.62393724510704829</v>
      </c>
    </row>
    <row r="8" spans="1:10" x14ac:dyDescent="0.25">
      <c r="A8" t="s">
        <v>9</v>
      </c>
      <c r="B8">
        <f>B7/SUM($B7:$C7)</f>
        <v>0.84429400386847198</v>
      </c>
      <c r="C8">
        <f>C7/SUM($B7:$C7)</f>
        <v>0.15570599613152805</v>
      </c>
    </row>
    <row r="9" spans="1:10" x14ac:dyDescent="0.25">
      <c r="A9" s="1" t="s">
        <v>8</v>
      </c>
      <c r="B9">
        <f>LOG(B8,2)*-1*B8</f>
        <v>0.20616192755941656</v>
      </c>
      <c r="C9">
        <f>LOG(C8,2)*-1*C8</f>
        <v>0.4177753175476317</v>
      </c>
    </row>
    <row r="11" spans="1:10" x14ac:dyDescent="0.25">
      <c r="A11" t="s">
        <v>9</v>
      </c>
      <c r="B11">
        <f>B3/SUM($B$3:$C$5)</f>
        <v>0.44680851063829785</v>
      </c>
      <c r="C11">
        <f>C3/SUM($B$3:$C$5)</f>
        <v>1.3539651837524178E-2</v>
      </c>
    </row>
    <row r="12" spans="1:10" x14ac:dyDescent="0.25">
      <c r="B12">
        <f t="shared" ref="B12:C13" si="4">B4/SUM($B$3:$C$5)</f>
        <v>9.6711798839458415E-4</v>
      </c>
      <c r="C12">
        <f t="shared" si="4"/>
        <v>0</v>
      </c>
    </row>
    <row r="13" spans="1:10" x14ac:dyDescent="0.25">
      <c r="B13">
        <f t="shared" si="4"/>
        <v>0.39651837524177952</v>
      </c>
      <c r="C13">
        <f t="shared" si="4"/>
        <v>0.14216634429400388</v>
      </c>
    </row>
    <row r="15" spans="1:10" x14ac:dyDescent="0.25">
      <c r="A15" s="1" t="s">
        <v>10</v>
      </c>
      <c r="B15">
        <f t="shared" ref="B15:C17" si="5">IF(B11=0,0,-1*LOG(B11,2)*B11)</f>
        <v>0.51931276610375354</v>
      </c>
      <c r="C15">
        <f t="shared" si="5"/>
        <v>8.403609059536038E-2</v>
      </c>
      <c r="I15" t="s">
        <v>11</v>
      </c>
      <c r="J15">
        <f>SUM(B15:C17)</f>
        <v>1.5423089601300182</v>
      </c>
    </row>
    <row r="16" spans="1:10" x14ac:dyDescent="0.25">
      <c r="B16">
        <f t="shared" si="5"/>
        <v>9.684739332993169E-3</v>
      </c>
      <c r="C16">
        <f t="shared" si="5"/>
        <v>0</v>
      </c>
    </row>
    <row r="17" spans="1:10" x14ac:dyDescent="0.25">
      <c r="B17">
        <f t="shared" si="5"/>
        <v>0.52916977952794031</v>
      </c>
      <c r="C17">
        <f t="shared" si="5"/>
        <v>0.40010558456997081</v>
      </c>
    </row>
    <row r="18" spans="1:10" x14ac:dyDescent="0.25">
      <c r="I18" t="s">
        <v>12</v>
      </c>
      <c r="J18">
        <f>J2+J7-J15</f>
        <v>8.7305017871288859E-2</v>
      </c>
    </row>
    <row r="20" spans="1:10" x14ac:dyDescent="0.25">
      <c r="A20" s="1" t="s">
        <v>28</v>
      </c>
      <c r="B20">
        <f>IF(B11=0,0,-1*LOG(B11,2)*B11)</f>
        <v>0.51931276610375354</v>
      </c>
      <c r="C20">
        <f>IF(C11=0,0,-1*LOG(C11,2)*C11)</f>
        <v>8.403609059536038E-2</v>
      </c>
      <c r="I20" t="s">
        <v>27</v>
      </c>
      <c r="J20">
        <f>SUM(B20:C22)</f>
        <v>1.5423089601300182</v>
      </c>
    </row>
    <row r="21" spans="1:10" x14ac:dyDescent="0.25">
      <c r="B21">
        <f t="shared" ref="B21:C22" si="6">IF(B12=0,0,-1*LOG(B12,2)*B12)</f>
        <v>9.684739332993169E-3</v>
      </c>
      <c r="C21">
        <f t="shared" si="6"/>
        <v>0</v>
      </c>
    </row>
    <row r="22" spans="1:10" x14ac:dyDescent="0.25">
      <c r="B22">
        <f t="shared" si="6"/>
        <v>0.52916977952794031</v>
      </c>
      <c r="C22">
        <f t="shared" si="6"/>
        <v>0.40010558456997081</v>
      </c>
      <c r="I22" t="s">
        <v>34</v>
      </c>
      <c r="J22">
        <f>-LOG(B7/(B7+C7))</f>
        <v>7.3506295052353968E-2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20" sqref="B20:C22"/>
    </sheetView>
  </sheetViews>
  <sheetFormatPr defaultRowHeight="15" x14ac:dyDescent="0.25"/>
  <cols>
    <col min="1" max="1" width="11" customWidth="1"/>
    <col min="8" max="8" width="11.5703125" customWidth="1"/>
  </cols>
  <sheetData>
    <row r="1" spans="1:10" x14ac:dyDescent="0.25">
      <c r="A1" t="s">
        <v>25</v>
      </c>
    </row>
    <row r="2" spans="1:10" x14ac:dyDescent="0.25">
      <c r="B2" t="s">
        <v>3</v>
      </c>
      <c r="C2" t="s">
        <v>4</v>
      </c>
      <c r="H2" s="1" t="s">
        <v>8</v>
      </c>
      <c r="I2" t="s">
        <v>6</v>
      </c>
      <c r="J2">
        <f>SUM(H3:H5)</f>
        <v>1.0056767328942589</v>
      </c>
    </row>
    <row r="3" spans="1:10" x14ac:dyDescent="0.25">
      <c r="A3" t="s">
        <v>0</v>
      </c>
      <c r="B3">
        <v>476</v>
      </c>
      <c r="C3">
        <v>0</v>
      </c>
      <c r="E3">
        <f>SUM(B3:C3)</f>
        <v>476</v>
      </c>
      <c r="F3">
        <f>E3/SUM($E$3:$E$5)</f>
        <v>0.46034816247582205</v>
      </c>
      <c r="G3">
        <f>LOG(F3,2)</f>
        <v>-1.1192027070069912</v>
      </c>
      <c r="H3">
        <f>G3*F3*-1</f>
        <v>0.51522290960863426</v>
      </c>
    </row>
    <row r="4" spans="1:10" x14ac:dyDescent="0.25">
      <c r="A4" t="s">
        <v>1</v>
      </c>
      <c r="B4">
        <v>1</v>
      </c>
      <c r="C4">
        <v>0</v>
      </c>
      <c r="E4">
        <f t="shared" ref="E4:E5" si="0">SUM(B4:C4)</f>
        <v>1</v>
      </c>
      <c r="F4">
        <f t="shared" ref="F4:F5" si="1">E4/SUM($E$3:$E$5)</f>
        <v>9.6711798839458415E-4</v>
      </c>
      <c r="G4">
        <f t="shared" ref="G4:G5" si="2">LOG(F4,2)</f>
        <v>-10.014020470314936</v>
      </c>
      <c r="H4">
        <f t="shared" ref="H4:H5" si="3">G4*F4*-1</f>
        <v>9.684739332993169E-3</v>
      </c>
    </row>
    <row r="5" spans="1:10" x14ac:dyDescent="0.25">
      <c r="A5" t="s">
        <v>2</v>
      </c>
      <c r="B5">
        <v>531</v>
      </c>
      <c r="C5">
        <v>26</v>
      </c>
      <c r="E5">
        <f t="shared" si="0"/>
        <v>557</v>
      </c>
      <c r="F5">
        <f t="shared" si="1"/>
        <v>0.53868471953578334</v>
      </c>
      <c r="G5">
        <f t="shared" si="2"/>
        <v>-0.89248695297490299</v>
      </c>
      <c r="H5">
        <f t="shared" si="3"/>
        <v>0.48076908395263146</v>
      </c>
    </row>
    <row r="7" spans="1:10" x14ac:dyDescent="0.25">
      <c r="B7">
        <f>SUM(B3:B5)</f>
        <v>1008</v>
      </c>
      <c r="C7">
        <f>SUM(C3:C5)</f>
        <v>26</v>
      </c>
      <c r="I7" t="s">
        <v>7</v>
      </c>
      <c r="J7">
        <f>SUM(B9:C9)</f>
        <v>0.16942705101166172</v>
      </c>
    </row>
    <row r="8" spans="1:10" x14ac:dyDescent="0.25">
      <c r="A8" t="s">
        <v>9</v>
      </c>
      <c r="B8">
        <f>B7/SUM($B7:$C7)</f>
        <v>0.97485493230174081</v>
      </c>
      <c r="C8">
        <f>C7/SUM($B7:$C7)</f>
        <v>2.5145067698259187E-2</v>
      </c>
    </row>
    <row r="9" spans="1:10" x14ac:dyDescent="0.25">
      <c r="A9" s="1" t="s">
        <v>8</v>
      </c>
      <c r="B9">
        <f>LOG(B8,2)*-1*B8</f>
        <v>3.5816703278083478E-2</v>
      </c>
      <c r="C9">
        <f>LOG(C8,2)*-1*C8</f>
        <v>0.13361034773357824</v>
      </c>
    </row>
    <row r="11" spans="1:10" x14ac:dyDescent="0.25">
      <c r="A11" t="s">
        <v>9</v>
      </c>
      <c r="B11">
        <f>B3/SUM($B$3:$C$5)</f>
        <v>0.46034816247582205</v>
      </c>
      <c r="C11">
        <f>C3/SUM($B$3:$C$5)</f>
        <v>0</v>
      </c>
    </row>
    <row r="12" spans="1:10" x14ac:dyDescent="0.25">
      <c r="B12">
        <f t="shared" ref="B12:C13" si="4">B4/SUM($B$3:$C$5)</f>
        <v>9.6711798839458415E-4</v>
      </c>
      <c r="C12">
        <f t="shared" si="4"/>
        <v>0</v>
      </c>
    </row>
    <row r="13" spans="1:10" x14ac:dyDescent="0.25">
      <c r="B13">
        <f t="shared" si="4"/>
        <v>0.51353965183752415</v>
      </c>
      <c r="C13">
        <f t="shared" si="4"/>
        <v>2.5145067698259187E-2</v>
      </c>
    </row>
    <row r="15" spans="1:10" x14ac:dyDescent="0.25">
      <c r="A15" s="1" t="s">
        <v>10</v>
      </c>
      <c r="B15">
        <f t="shared" ref="B15:C17" si="5">IF(B11=0,0,-1*LOG(B11,2)*B11)</f>
        <v>0.51522290960863426</v>
      </c>
      <c r="C15">
        <f t="shared" si="5"/>
        <v>0</v>
      </c>
      <c r="I15" t="s">
        <v>11</v>
      </c>
      <c r="J15">
        <f>SUM(B15:C17)</f>
        <v>1.1522619374491174</v>
      </c>
    </row>
    <row r="16" spans="1:10" x14ac:dyDescent="0.25">
      <c r="B16">
        <f t="shared" si="5"/>
        <v>9.684739332993169E-3</v>
      </c>
      <c r="C16">
        <f t="shared" si="5"/>
        <v>0</v>
      </c>
    </row>
    <row r="17" spans="1:10" x14ac:dyDescent="0.25">
      <c r="B17">
        <f t="shared" si="5"/>
        <v>0.4937439407739117</v>
      </c>
      <c r="C17">
        <f t="shared" si="5"/>
        <v>0.13361034773357824</v>
      </c>
    </row>
    <row r="18" spans="1:10" x14ac:dyDescent="0.25">
      <c r="I18" t="s">
        <v>12</v>
      </c>
      <c r="J18">
        <f>J2+J7-J15</f>
        <v>2.2841846456803205E-2</v>
      </c>
    </row>
    <row r="20" spans="1:10" x14ac:dyDescent="0.25">
      <c r="A20" s="1" t="s">
        <v>28</v>
      </c>
      <c r="B20">
        <f>IF(B11=0,0,-1*LOG(B11,2)*B11)</f>
        <v>0.51522290960863426</v>
      </c>
      <c r="C20">
        <f>IF(C11=0,0,-1*LOG(C11,2)*C11)</f>
        <v>0</v>
      </c>
      <c r="I20" t="s">
        <v>27</v>
      </c>
      <c r="J20">
        <f>SUM(B20:C22)</f>
        <v>1.1522619374491174</v>
      </c>
    </row>
    <row r="21" spans="1:10" x14ac:dyDescent="0.25">
      <c r="B21">
        <f t="shared" ref="B21:C22" si="6">IF(B12=0,0,-1*LOG(B12,2)*B12)</f>
        <v>9.684739332993169E-3</v>
      </c>
      <c r="C21">
        <f t="shared" si="6"/>
        <v>0</v>
      </c>
    </row>
    <row r="22" spans="1:10" x14ac:dyDescent="0.25">
      <c r="B22">
        <f t="shared" si="6"/>
        <v>0.4937439407739117</v>
      </c>
      <c r="C22">
        <f t="shared" si="6"/>
        <v>0.13361034773357824</v>
      </c>
      <c r="I22" t="s">
        <v>34</v>
      </c>
      <c r="J22">
        <f>-LOG(B7/(B7+C7))</f>
        <v>1.1060006648417216E-2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20" sqref="B20:C22"/>
    </sheetView>
  </sheetViews>
  <sheetFormatPr defaultRowHeight="15" x14ac:dyDescent="0.25"/>
  <cols>
    <col min="1" max="1" width="11" customWidth="1"/>
    <col min="8" max="8" width="11.5703125" customWidth="1"/>
  </cols>
  <sheetData>
    <row r="1" spans="1:10" x14ac:dyDescent="0.25">
      <c r="A1" t="s">
        <v>16</v>
      </c>
    </row>
    <row r="2" spans="1:10" x14ac:dyDescent="0.25">
      <c r="B2" t="s">
        <v>3</v>
      </c>
      <c r="C2" t="s">
        <v>4</v>
      </c>
      <c r="H2" s="1" t="s">
        <v>8</v>
      </c>
      <c r="I2" t="s">
        <v>6</v>
      </c>
      <c r="J2">
        <f>SUM(H3:H4)</f>
        <v>0.29562201352271478</v>
      </c>
    </row>
    <row r="3" spans="1:10" x14ac:dyDescent="0.25">
      <c r="A3" t="s">
        <v>0</v>
      </c>
      <c r="B3">
        <v>1125</v>
      </c>
      <c r="C3">
        <v>1</v>
      </c>
      <c r="E3">
        <f>SUM(B3:C3)</f>
        <v>1126</v>
      </c>
      <c r="F3">
        <f>E3/SUM($E$3:$E$5)</f>
        <v>0.94781144781144777</v>
      </c>
      <c r="G3">
        <f>LOG(F3,2)</f>
        <v>-7.7328008720536287E-2</v>
      </c>
      <c r="H3">
        <f>G3*F3*-1</f>
        <v>7.3292371901787751E-2</v>
      </c>
    </row>
    <row r="4" spans="1:10" x14ac:dyDescent="0.25">
      <c r="A4" t="s">
        <v>2</v>
      </c>
      <c r="B4">
        <v>41</v>
      </c>
      <c r="C4">
        <v>21</v>
      </c>
      <c r="E4">
        <f t="shared" ref="E4" si="0">SUM(B4:C4)</f>
        <v>62</v>
      </c>
      <c r="F4">
        <f t="shared" ref="F4" si="1">E4/SUM($E$3:$E$5)</f>
        <v>5.2188552188552187E-2</v>
      </c>
      <c r="G4">
        <f t="shared" ref="G4" si="2">LOG(F4,2)</f>
        <v>-4.2601228104138915</v>
      </c>
      <c r="H4">
        <f t="shared" ref="H4" si="3">G4*F4*-1</f>
        <v>0.222329641620927</v>
      </c>
    </row>
    <row r="7" spans="1:10" x14ac:dyDescent="0.25">
      <c r="B7">
        <f>SUM(B3:B4)</f>
        <v>1166</v>
      </c>
      <c r="C7">
        <f>SUM(C3:C4)</f>
        <v>22</v>
      </c>
      <c r="I7" t="s">
        <v>7</v>
      </c>
      <c r="J7">
        <f>SUM(B9:C9)</f>
        <v>0.13303964861069895</v>
      </c>
    </row>
    <row r="8" spans="1:10" x14ac:dyDescent="0.25">
      <c r="A8" t="s">
        <v>9</v>
      </c>
      <c r="B8">
        <f>B7/SUM($B7:$C7)</f>
        <v>0.98148148148148151</v>
      </c>
      <c r="C8">
        <f>C7/SUM($B7:$C7)</f>
        <v>1.8518518518518517E-2</v>
      </c>
    </row>
    <row r="9" spans="1:10" x14ac:dyDescent="0.25">
      <c r="A9" s="1" t="s">
        <v>8</v>
      </c>
      <c r="B9">
        <f>LOG(B8,2)*-1*B8</f>
        <v>2.6467657829893968E-2</v>
      </c>
      <c r="C9">
        <f>LOG(C8,2)*-1*C8</f>
        <v>0.10657199078080498</v>
      </c>
    </row>
    <row r="11" spans="1:10" x14ac:dyDescent="0.25">
      <c r="A11" t="s">
        <v>9</v>
      </c>
      <c r="B11">
        <f>B3/SUM($B$3:$C$5)</f>
        <v>0.94696969696969702</v>
      </c>
      <c r="C11">
        <f>C3/SUM($B$3:$C$5)</f>
        <v>8.4175084175084171E-4</v>
      </c>
    </row>
    <row r="12" spans="1:10" x14ac:dyDescent="0.25">
      <c r="B12">
        <f t="shared" ref="B12:C13" si="4">B4/SUM($B$3:$C$5)</f>
        <v>3.4511784511784514E-2</v>
      </c>
      <c r="C12">
        <f t="shared" si="4"/>
        <v>1.7676767676767676E-2</v>
      </c>
    </row>
    <row r="13" spans="1:10" x14ac:dyDescent="0.25">
      <c r="B13">
        <f t="shared" si="4"/>
        <v>0</v>
      </c>
      <c r="C13">
        <f t="shared" si="4"/>
        <v>0</v>
      </c>
    </row>
    <row r="15" spans="1:10" x14ac:dyDescent="0.25">
      <c r="A15" s="1" t="s">
        <v>10</v>
      </c>
      <c r="B15">
        <f t="shared" ref="B15:C17" si="5">IF(B11=0,0,-1*LOG(B11,2)*B11)</f>
        <v>7.4441131341256003E-2</v>
      </c>
      <c r="C15">
        <f t="shared" si="5"/>
        <v>8.5979117178457617E-3</v>
      </c>
      <c r="I15" t="s">
        <v>11</v>
      </c>
      <c r="J15">
        <f>SUM(B15:C17)</f>
        <v>0.35356891462640144</v>
      </c>
    </row>
    <row r="16" spans="1:10" x14ac:dyDescent="0.25">
      <c r="B16">
        <f t="shared" si="5"/>
        <v>0.16761570013761781</v>
      </c>
      <c r="C16">
        <f t="shared" si="5"/>
        <v>0.10291417142968191</v>
      </c>
    </row>
    <row r="17" spans="1:10" x14ac:dyDescent="0.25">
      <c r="B17">
        <f t="shared" si="5"/>
        <v>0</v>
      </c>
      <c r="C17">
        <f t="shared" si="5"/>
        <v>0</v>
      </c>
    </row>
    <row r="18" spans="1:10" x14ac:dyDescent="0.25">
      <c r="I18" t="s">
        <v>12</v>
      </c>
      <c r="J18">
        <f>J2+J7-J15</f>
        <v>7.5092747507012281E-2</v>
      </c>
    </row>
    <row r="20" spans="1:10" x14ac:dyDescent="0.25">
      <c r="A20" s="1" t="s">
        <v>28</v>
      </c>
      <c r="B20">
        <f>IF(B11=0,0,-1*LOG(B11,2)*B11)</f>
        <v>7.4441131341256003E-2</v>
      </c>
      <c r="C20">
        <f>IF(C11=0,0,-1*LOG(C11,2)*C11)</f>
        <v>8.5979117178457617E-3</v>
      </c>
      <c r="I20" t="s">
        <v>27</v>
      </c>
      <c r="J20">
        <f>SUM(B20:C21)</f>
        <v>0.35356891462640144</v>
      </c>
    </row>
    <row r="21" spans="1:10" x14ac:dyDescent="0.25">
      <c r="B21">
        <f t="shared" ref="B21:C22" si="6">IF(B12=0,0,-1*LOG(B12,2)*B12)</f>
        <v>0.16761570013761781</v>
      </c>
      <c r="C21">
        <f t="shared" si="6"/>
        <v>0.10291417142968191</v>
      </c>
    </row>
    <row r="22" spans="1:10" x14ac:dyDescent="0.25">
      <c r="B22">
        <f t="shared" si="6"/>
        <v>0</v>
      </c>
      <c r="C22">
        <f t="shared" si="6"/>
        <v>0</v>
      </c>
      <c r="I22" t="s">
        <v>34</v>
      </c>
      <c r="J22">
        <f>-LOG(B7/(B7+C7))</f>
        <v>8.1178902221794493E-3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20" sqref="B20:C22"/>
    </sheetView>
  </sheetViews>
  <sheetFormatPr defaultRowHeight="15" x14ac:dyDescent="0.25"/>
  <cols>
    <col min="1" max="1" width="11" customWidth="1"/>
    <col min="8" max="8" width="11.5703125" customWidth="1"/>
  </cols>
  <sheetData>
    <row r="1" spans="1:10" x14ac:dyDescent="0.25">
      <c r="A1" t="s">
        <v>17</v>
      </c>
    </row>
    <row r="2" spans="1:10" x14ac:dyDescent="0.25">
      <c r="B2" t="s">
        <v>3</v>
      </c>
      <c r="C2" t="s">
        <v>4</v>
      </c>
      <c r="H2" s="1" t="s">
        <v>8</v>
      </c>
      <c r="I2" t="s">
        <v>6</v>
      </c>
      <c r="J2">
        <f>SUM(H3:H4)</f>
        <v>0.29562201352271478</v>
      </c>
    </row>
    <row r="3" spans="1:10" x14ac:dyDescent="0.25">
      <c r="A3" t="s">
        <v>0</v>
      </c>
      <c r="B3">
        <v>924</v>
      </c>
      <c r="C3">
        <v>202</v>
      </c>
      <c r="E3">
        <f>SUM(B3:C3)</f>
        <v>1126</v>
      </c>
      <c r="F3">
        <f>E3/SUM($E$3:$E$5)</f>
        <v>0.94781144781144777</v>
      </c>
      <c r="G3">
        <f>LOG(F3,2)</f>
        <v>-7.7328008720536287E-2</v>
      </c>
      <c r="H3">
        <f>G3*F3*-1</f>
        <v>7.3292371901787751E-2</v>
      </c>
    </row>
    <row r="4" spans="1:10" x14ac:dyDescent="0.25">
      <c r="A4" t="s">
        <v>2</v>
      </c>
      <c r="B4">
        <v>50</v>
      </c>
      <c r="C4">
        <v>12</v>
      </c>
      <c r="E4">
        <f t="shared" ref="E4" si="0">SUM(B4:C4)</f>
        <v>62</v>
      </c>
      <c r="F4">
        <f t="shared" ref="F4" si="1">E4/SUM($E$3:$E$5)</f>
        <v>5.2188552188552187E-2</v>
      </c>
      <c r="G4">
        <f t="shared" ref="G4" si="2">LOG(F4,2)</f>
        <v>-4.2601228104138915</v>
      </c>
      <c r="H4">
        <f t="shared" ref="H4" si="3">G4*F4*-1</f>
        <v>0.222329641620927</v>
      </c>
    </row>
    <row r="7" spans="1:10" x14ac:dyDescent="0.25">
      <c r="B7">
        <f>SUM(B3:B4)</f>
        <v>974</v>
      </c>
      <c r="C7">
        <f>SUM(C3:C4)</f>
        <v>214</v>
      </c>
      <c r="I7" t="s">
        <v>7</v>
      </c>
      <c r="J7">
        <f>SUM(B9:C9)</f>
        <v>0.68037158699769629</v>
      </c>
    </row>
    <row r="8" spans="1:10" x14ac:dyDescent="0.25">
      <c r="A8" t="s">
        <v>9</v>
      </c>
      <c r="B8">
        <f>B7/SUM($B7:$C7)</f>
        <v>0.81986531986531985</v>
      </c>
      <c r="C8">
        <f>C7/SUM($B7:$C7)</f>
        <v>0.18013468013468015</v>
      </c>
    </row>
    <row r="9" spans="1:10" x14ac:dyDescent="0.25">
      <c r="A9" s="1" t="s">
        <v>8</v>
      </c>
      <c r="B9">
        <f>LOG(B8,2)*-1*B8</f>
        <v>0.2349251587472598</v>
      </c>
      <c r="C9">
        <f>LOG(C8,2)*-1*C8</f>
        <v>0.44544642825043645</v>
      </c>
    </row>
    <row r="11" spans="1:10" x14ac:dyDescent="0.25">
      <c r="A11" t="s">
        <v>9</v>
      </c>
      <c r="B11">
        <f>B3/SUM($B$3:$C$5)</f>
        <v>0.77777777777777779</v>
      </c>
      <c r="C11">
        <f>C3/SUM($B$3:$C$5)</f>
        <v>0.17003367003367004</v>
      </c>
    </row>
    <row r="12" spans="1:10" x14ac:dyDescent="0.25">
      <c r="B12">
        <f t="shared" ref="B12:C13" si="4">B4/SUM($B$3:$C$5)</f>
        <v>4.208754208754209E-2</v>
      </c>
      <c r="C12">
        <f t="shared" si="4"/>
        <v>1.0101010101010102E-2</v>
      </c>
    </row>
    <row r="13" spans="1:10" x14ac:dyDescent="0.25">
      <c r="B13">
        <f t="shared" si="4"/>
        <v>0</v>
      </c>
      <c r="C13">
        <f t="shared" si="4"/>
        <v>0</v>
      </c>
    </row>
    <row r="15" spans="1:10" x14ac:dyDescent="0.25">
      <c r="A15" s="1" t="s">
        <v>10</v>
      </c>
      <c r="B15">
        <f t="shared" ref="B15:C17" si="5">IF(B11=0,0,-1*LOG(B11,2)*B11)</f>
        <v>0.28199895063255087</v>
      </c>
      <c r="C15">
        <f t="shared" si="5"/>
        <v>0.43462436269856247</v>
      </c>
      <c r="I15" t="s">
        <v>11</v>
      </c>
      <c r="J15">
        <f>SUM(B15:C17)</f>
        <v>0.9759460624828451</v>
      </c>
    </row>
    <row r="16" spans="1:10" x14ac:dyDescent="0.25">
      <c r="B16">
        <f t="shared" si="5"/>
        <v>0.19235955096910948</v>
      </c>
      <c r="C16">
        <f t="shared" si="5"/>
        <v>6.6963198182622322E-2</v>
      </c>
    </row>
    <row r="17" spans="1:10" x14ac:dyDescent="0.25">
      <c r="B17">
        <f t="shared" si="5"/>
        <v>0</v>
      </c>
      <c r="C17">
        <f t="shared" si="5"/>
        <v>0</v>
      </c>
    </row>
    <row r="18" spans="1:10" x14ac:dyDescent="0.25">
      <c r="I18" t="s">
        <v>12</v>
      </c>
      <c r="J18">
        <f>J2+J7-J15</f>
        <v>4.7538037565963975E-5</v>
      </c>
    </row>
    <row r="20" spans="1:10" x14ac:dyDescent="0.25">
      <c r="A20" s="1" t="s">
        <v>28</v>
      </c>
      <c r="B20">
        <f>IF(B11=0,0,-1*LOG(B11,2)*B11)</f>
        <v>0.28199895063255087</v>
      </c>
      <c r="C20">
        <f>IF(C11=0,0,-1*LOG(C11,2)*C11)</f>
        <v>0.43462436269856247</v>
      </c>
      <c r="I20" t="s">
        <v>27</v>
      </c>
      <c r="J20">
        <f>SUM(B20:C21)</f>
        <v>0.9759460624828451</v>
      </c>
    </row>
    <row r="21" spans="1:10" x14ac:dyDescent="0.25">
      <c r="B21">
        <f t="shared" ref="B21:C22" si="6">IF(B12=0,0,-1*LOG(B12,2)*B12)</f>
        <v>0.19235955096910948</v>
      </c>
      <c r="C21">
        <f t="shared" si="6"/>
        <v>6.6963198182622322E-2</v>
      </c>
    </row>
    <row r="22" spans="1:10" x14ac:dyDescent="0.25">
      <c r="B22">
        <f t="shared" si="6"/>
        <v>0</v>
      </c>
      <c r="C22">
        <f t="shared" si="6"/>
        <v>0</v>
      </c>
      <c r="I22" t="s">
        <v>34</v>
      </c>
      <c r="J22">
        <f>-LOG(B7/(B7+C7))</f>
        <v>8.6257483766559229E-2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20" sqref="B20:C22"/>
    </sheetView>
  </sheetViews>
  <sheetFormatPr defaultRowHeight="15" x14ac:dyDescent="0.25"/>
  <cols>
    <col min="1" max="1" width="11" customWidth="1"/>
    <col min="8" max="8" width="11.5703125" customWidth="1"/>
  </cols>
  <sheetData>
    <row r="1" spans="1:10" x14ac:dyDescent="0.25">
      <c r="A1" t="s">
        <v>15</v>
      </c>
    </row>
    <row r="2" spans="1:10" x14ac:dyDescent="0.25">
      <c r="B2" t="s">
        <v>3</v>
      </c>
      <c r="C2" t="s">
        <v>4</v>
      </c>
      <c r="H2" s="1" t="s">
        <v>8</v>
      </c>
      <c r="I2" t="s">
        <v>6</v>
      </c>
      <c r="J2">
        <f>SUM(H3:H4)</f>
        <v>0.29562201352271478</v>
      </c>
    </row>
    <row r="3" spans="1:10" x14ac:dyDescent="0.25">
      <c r="A3" t="s">
        <v>0</v>
      </c>
      <c r="B3">
        <v>862</v>
      </c>
      <c r="C3">
        <v>264</v>
      </c>
      <c r="E3">
        <f>SUM(B3:C3)</f>
        <v>1126</v>
      </c>
      <c r="F3">
        <f>E3/SUM($E$3:$E$5)</f>
        <v>0.94781144781144777</v>
      </c>
      <c r="G3">
        <f>LOG(F3,2)</f>
        <v>-7.7328008720536287E-2</v>
      </c>
      <c r="H3">
        <f>G3*F3*-1</f>
        <v>7.3292371901787751E-2</v>
      </c>
    </row>
    <row r="4" spans="1:10" x14ac:dyDescent="0.25">
      <c r="A4" t="s">
        <v>2</v>
      </c>
      <c r="B4">
        <v>24</v>
      </c>
      <c r="C4">
        <v>38</v>
      </c>
      <c r="E4">
        <f t="shared" ref="E4" si="0">SUM(B4:C4)</f>
        <v>62</v>
      </c>
      <c r="F4">
        <f t="shared" ref="F4" si="1">E4/SUM($E$3:$E$5)</f>
        <v>5.2188552188552187E-2</v>
      </c>
      <c r="G4">
        <f t="shared" ref="G4" si="2">LOG(F4,2)</f>
        <v>-4.2601228104138915</v>
      </c>
      <c r="H4">
        <f t="shared" ref="H4" si="3">G4*F4*-1</f>
        <v>0.222329641620927</v>
      </c>
    </row>
    <row r="7" spans="1:10" x14ac:dyDescent="0.25">
      <c r="B7">
        <f>SUM(B3:B4)</f>
        <v>886</v>
      </c>
      <c r="C7">
        <f>SUM(C3:C4)</f>
        <v>302</v>
      </c>
      <c r="I7" t="s">
        <v>7</v>
      </c>
      <c r="J7">
        <f>SUM(B9:C9)</f>
        <v>0.81788094694898117</v>
      </c>
    </row>
    <row r="8" spans="1:10" x14ac:dyDescent="0.25">
      <c r="A8" t="s">
        <v>9</v>
      </c>
      <c r="B8">
        <f>B7/SUM($B7:$C7)</f>
        <v>0.74579124579124578</v>
      </c>
      <c r="C8">
        <f>C7/SUM($B7:$C7)</f>
        <v>0.25420875420875422</v>
      </c>
    </row>
    <row r="9" spans="1:10" x14ac:dyDescent="0.25">
      <c r="A9" s="1" t="s">
        <v>8</v>
      </c>
      <c r="B9">
        <f>LOG(B8,2)*-1*B8</f>
        <v>0.31558621361088574</v>
      </c>
      <c r="C9">
        <f>LOG(C8,2)*-1*C8</f>
        <v>0.50229473333809549</v>
      </c>
    </row>
    <row r="11" spans="1:10" x14ac:dyDescent="0.25">
      <c r="A11" t="s">
        <v>9</v>
      </c>
      <c r="B11">
        <f>B3/SUM($B$3:$C$5)</f>
        <v>0.72558922558922556</v>
      </c>
      <c r="C11">
        <f>C3/SUM($B$3:$C$5)</f>
        <v>0.22222222222222221</v>
      </c>
    </row>
    <row r="12" spans="1:10" x14ac:dyDescent="0.25">
      <c r="B12">
        <f t="shared" ref="B12:C13" si="4">B4/SUM($B$3:$C$5)</f>
        <v>2.0202020202020204E-2</v>
      </c>
      <c r="C12">
        <f t="shared" si="4"/>
        <v>3.1986531986531987E-2</v>
      </c>
    </row>
    <row r="13" spans="1:10" x14ac:dyDescent="0.25">
      <c r="B13">
        <f t="shared" si="4"/>
        <v>0</v>
      </c>
      <c r="C13">
        <f t="shared" si="4"/>
        <v>0</v>
      </c>
    </row>
    <row r="15" spans="1:10" x14ac:dyDescent="0.25">
      <c r="A15" s="1" t="s">
        <v>10</v>
      </c>
      <c r="B15">
        <f t="shared" ref="B15:C17" si="5">IF(B11=0,0,-1*LOG(B11,2)*B11)</f>
        <v>0.33578459864937504</v>
      </c>
      <c r="C15">
        <f t="shared" si="5"/>
        <v>0.48220555587606945</v>
      </c>
      <c r="I15" t="s">
        <v>11</v>
      </c>
      <c r="J15">
        <f>SUM(B15:C17)</f>
        <v>1.0905721746950434</v>
      </c>
    </row>
    <row r="16" spans="1:10" x14ac:dyDescent="0.25">
      <c r="B16">
        <f t="shared" si="5"/>
        <v>0.11372437616322445</v>
      </c>
      <c r="C16">
        <f t="shared" si="5"/>
        <v>0.15885764400637445</v>
      </c>
    </row>
    <row r="17" spans="1:10" x14ac:dyDescent="0.25">
      <c r="B17">
        <f t="shared" si="5"/>
        <v>0</v>
      </c>
      <c r="C17">
        <f t="shared" si="5"/>
        <v>0</v>
      </c>
    </row>
    <row r="18" spans="1:10" x14ac:dyDescent="0.25">
      <c r="I18" t="s">
        <v>12</v>
      </c>
      <c r="J18">
        <f>J2+J7-J15</f>
        <v>2.2930785776652529E-2</v>
      </c>
    </row>
    <row r="20" spans="1:10" x14ac:dyDescent="0.25">
      <c r="A20" s="1" t="s">
        <v>28</v>
      </c>
      <c r="B20">
        <f>IF(B11=0,0,-1*LOG(B11,2)*B11)</f>
        <v>0.33578459864937504</v>
      </c>
      <c r="C20">
        <f>IF(C11=0,0,-1*LOG(C11,2)*C11)</f>
        <v>0.48220555587606945</v>
      </c>
      <c r="I20" t="s">
        <v>27</v>
      </c>
      <c r="J20">
        <f>SUM(B20:C21)</f>
        <v>1.0905721746950434</v>
      </c>
    </row>
    <row r="21" spans="1:10" x14ac:dyDescent="0.25">
      <c r="B21">
        <f t="shared" ref="B21:C22" si="6">IF(B12=0,0,-1*LOG(B12,2)*B12)</f>
        <v>0.11372437616322445</v>
      </c>
      <c r="C21">
        <f t="shared" si="6"/>
        <v>0.15885764400637445</v>
      </c>
    </row>
    <row r="22" spans="1:10" x14ac:dyDescent="0.25">
      <c r="B22">
        <f t="shared" si="6"/>
        <v>0</v>
      </c>
      <c r="C22">
        <f t="shared" si="6"/>
        <v>0</v>
      </c>
      <c r="I22" t="s">
        <v>34</v>
      </c>
      <c r="J22">
        <f>-LOG(B7/(B7+C7))</f>
        <v>0.12738271875812399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20" sqref="B20:C22"/>
    </sheetView>
  </sheetViews>
  <sheetFormatPr defaultRowHeight="15" x14ac:dyDescent="0.25"/>
  <cols>
    <col min="1" max="1" width="11" customWidth="1"/>
    <col min="8" max="8" width="11.5703125" customWidth="1"/>
  </cols>
  <sheetData>
    <row r="1" spans="1:10" x14ac:dyDescent="0.25">
      <c r="A1" t="s">
        <v>14</v>
      </c>
    </row>
    <row r="2" spans="1:10" x14ac:dyDescent="0.25">
      <c r="B2" t="s">
        <v>3</v>
      </c>
      <c r="C2" t="s">
        <v>4</v>
      </c>
      <c r="H2" s="1" t="s">
        <v>8</v>
      </c>
      <c r="I2" t="s">
        <v>6</v>
      </c>
      <c r="J2">
        <f>SUM(H3:H4)</f>
        <v>0.29562201352271478</v>
      </c>
    </row>
    <row r="3" spans="1:10" x14ac:dyDescent="0.25">
      <c r="A3" t="s">
        <v>0</v>
      </c>
      <c r="B3">
        <v>628</v>
      </c>
      <c r="C3">
        <v>498</v>
      </c>
      <c r="E3">
        <f>SUM(B3:C3)</f>
        <v>1126</v>
      </c>
      <c r="F3">
        <f>E3/SUM($E$3:$E$5)</f>
        <v>0.94781144781144777</v>
      </c>
      <c r="G3">
        <f>LOG(F3,2)</f>
        <v>-7.7328008720536287E-2</v>
      </c>
      <c r="H3">
        <f>G3*F3*-1</f>
        <v>7.3292371901787751E-2</v>
      </c>
    </row>
    <row r="4" spans="1:10" x14ac:dyDescent="0.25">
      <c r="A4" t="s">
        <v>2</v>
      </c>
      <c r="B4">
        <v>29</v>
      </c>
      <c r="C4">
        <v>33</v>
      </c>
      <c r="E4">
        <f t="shared" ref="E4" si="0">SUM(B4:C4)</f>
        <v>62</v>
      </c>
      <c r="F4">
        <f t="shared" ref="F4" si="1">E4/SUM($E$3:$E$5)</f>
        <v>5.2188552188552187E-2</v>
      </c>
      <c r="G4">
        <f t="shared" ref="G4" si="2">LOG(F4,2)</f>
        <v>-4.2601228104138915</v>
      </c>
      <c r="H4">
        <f t="shared" ref="H4" si="3">G4*F4*-1</f>
        <v>0.222329641620927</v>
      </c>
    </row>
    <row r="7" spans="1:10" x14ac:dyDescent="0.25">
      <c r="B7">
        <f>SUM(B3:B4)</f>
        <v>657</v>
      </c>
      <c r="C7">
        <f>SUM(C3:C4)</f>
        <v>531</v>
      </c>
      <c r="I7" t="s">
        <v>7</v>
      </c>
      <c r="J7">
        <f>SUM(B9:C9)</f>
        <v>0.99187038670246963</v>
      </c>
    </row>
    <row r="8" spans="1:10" x14ac:dyDescent="0.25">
      <c r="A8" t="s">
        <v>9</v>
      </c>
      <c r="B8">
        <f>B7/SUM($B7:$C7)</f>
        <v>0.55303030303030298</v>
      </c>
      <c r="C8">
        <f>C7/SUM($B7:$C7)</f>
        <v>0.44696969696969696</v>
      </c>
    </row>
    <row r="9" spans="1:10" x14ac:dyDescent="0.25">
      <c r="A9" s="1" t="s">
        <v>8</v>
      </c>
      <c r="B9">
        <f>LOG(B8,2)*-1*B8</f>
        <v>0.47260286299186255</v>
      </c>
      <c r="C9">
        <f>LOG(C8,2)*-1*C8</f>
        <v>0.51926752371060703</v>
      </c>
    </row>
    <row r="11" spans="1:10" x14ac:dyDescent="0.25">
      <c r="A11" t="s">
        <v>9</v>
      </c>
      <c r="B11">
        <f>B3/SUM($B$3:$C$5)</f>
        <v>0.52861952861952866</v>
      </c>
      <c r="C11">
        <f>C3/SUM($B$3:$C$5)</f>
        <v>0.41919191919191917</v>
      </c>
    </row>
    <row r="12" spans="1:10" x14ac:dyDescent="0.25">
      <c r="B12">
        <f t="shared" ref="B12:C13" si="4">B4/SUM($B$3:$C$5)</f>
        <v>2.4410774410774411E-2</v>
      </c>
      <c r="C12">
        <f t="shared" si="4"/>
        <v>2.7777777777777776E-2</v>
      </c>
    </row>
    <row r="13" spans="1:10" x14ac:dyDescent="0.25">
      <c r="B13">
        <f t="shared" si="4"/>
        <v>0</v>
      </c>
      <c r="C13">
        <f t="shared" si="4"/>
        <v>0</v>
      </c>
    </row>
    <row r="15" spans="1:10" x14ac:dyDescent="0.25">
      <c r="A15" s="1" t="s">
        <v>10</v>
      </c>
      <c r="B15">
        <f t="shared" ref="B15:C17" si="5">IF(B11=0,0,-1*LOG(B11,2)*B11)</f>
        <v>0.48617051983075693</v>
      </c>
      <c r="C15">
        <f t="shared" si="5"/>
        <v>0.52579962962026694</v>
      </c>
      <c r="I15" t="s">
        <v>11</v>
      </c>
      <c r="J15">
        <f>SUM(B15:C17)</f>
        <v>1.2863315389225043</v>
      </c>
    </row>
    <row r="16" spans="1:10" x14ac:dyDescent="0.25">
      <c r="B16">
        <f t="shared" si="5"/>
        <v>0.13075236165363857</v>
      </c>
      <c r="C16">
        <f t="shared" si="5"/>
        <v>0.14360902781784199</v>
      </c>
    </row>
    <row r="17" spans="1:10" x14ac:dyDescent="0.25">
      <c r="B17">
        <f t="shared" si="5"/>
        <v>0</v>
      </c>
      <c r="C17">
        <f t="shared" si="5"/>
        <v>0</v>
      </c>
    </row>
    <row r="18" spans="1:10" x14ac:dyDescent="0.25">
      <c r="I18" t="s">
        <v>12</v>
      </c>
      <c r="J18">
        <f>J2+J7-J15</f>
        <v>1.1608613026801162E-3</v>
      </c>
    </row>
    <row r="20" spans="1:10" x14ac:dyDescent="0.25">
      <c r="A20" s="1" t="s">
        <v>28</v>
      </c>
      <c r="B20">
        <f>IF(B11=0,0,-1*LOG(B11,2)*B11)</f>
        <v>0.48617051983075693</v>
      </c>
      <c r="C20">
        <f>IF(C11=0,0,-1*LOG(C11,2)*C11)</f>
        <v>0.52579962962026694</v>
      </c>
      <c r="I20" t="s">
        <v>27</v>
      </c>
      <c r="J20">
        <f>SUM(B20:C21)</f>
        <v>1.2863315389225043</v>
      </c>
    </row>
    <row r="21" spans="1:10" x14ac:dyDescent="0.25">
      <c r="B21">
        <f t="shared" ref="B21:C22" si="6">IF(B12=0,0,-1*LOG(B12,2)*B12)</f>
        <v>0.13075236165363857</v>
      </c>
      <c r="C21">
        <f t="shared" si="6"/>
        <v>0.14360902781784199</v>
      </c>
    </row>
    <row r="22" spans="1:10" x14ac:dyDescent="0.25">
      <c r="B22">
        <f t="shared" si="6"/>
        <v>0</v>
      </c>
      <c r="C22">
        <f t="shared" si="6"/>
        <v>0</v>
      </c>
      <c r="I22" t="s">
        <v>34</v>
      </c>
      <c r="J22">
        <f>-LOG(B7/(B7+C7))</f>
        <v>0.25725107108539402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3" sqref="A3"/>
    </sheetView>
  </sheetViews>
  <sheetFormatPr defaultRowHeight="15" x14ac:dyDescent="0.25"/>
  <cols>
    <col min="1" max="1" width="11" customWidth="1"/>
    <col min="8" max="8" width="11.5703125" customWidth="1"/>
  </cols>
  <sheetData>
    <row r="1" spans="1:10" x14ac:dyDescent="0.25">
      <c r="A1" t="s">
        <v>13</v>
      </c>
    </row>
    <row r="2" spans="1:10" x14ac:dyDescent="0.25">
      <c r="B2" t="s">
        <v>3</v>
      </c>
      <c r="C2" t="s">
        <v>4</v>
      </c>
      <c r="H2" s="1" t="s">
        <v>8</v>
      </c>
      <c r="I2" t="s">
        <v>6</v>
      </c>
      <c r="J2">
        <f>SUM(H3:H5)</f>
        <v>1.0056767328942589</v>
      </c>
    </row>
    <row r="3" spans="1:10" x14ac:dyDescent="0.25">
      <c r="A3" t="s">
        <v>0</v>
      </c>
      <c r="B3">
        <v>433</v>
      </c>
      <c r="C3">
        <v>43</v>
      </c>
      <c r="E3">
        <f>SUM(B3:C3)</f>
        <v>476</v>
      </c>
      <c r="F3">
        <f>E3/SUM($E$3:$E$5)</f>
        <v>0.46034816247582205</v>
      </c>
      <c r="G3">
        <f>LOG(F3,2)</f>
        <v>-1.1192027070069912</v>
      </c>
      <c r="H3">
        <f>G3*F3*-1</f>
        <v>0.51522290960863426</v>
      </c>
    </row>
    <row r="4" spans="1:10" x14ac:dyDescent="0.25">
      <c r="A4" t="s">
        <v>1</v>
      </c>
      <c r="B4">
        <v>1</v>
      </c>
      <c r="C4">
        <v>0</v>
      </c>
      <c r="E4">
        <f t="shared" ref="E4:E5" si="0">SUM(B4:C4)</f>
        <v>1</v>
      </c>
      <c r="F4">
        <f t="shared" ref="F4:F5" si="1">E4/SUM($E$3:$E$5)</f>
        <v>9.6711798839458415E-4</v>
      </c>
      <c r="G4">
        <f t="shared" ref="G4:G5" si="2">LOG(F4,2)</f>
        <v>-10.014020470314936</v>
      </c>
      <c r="H4">
        <f t="shared" ref="H4:H5" si="3">G4*F4*-1</f>
        <v>9.684739332993169E-3</v>
      </c>
    </row>
    <row r="5" spans="1:10" x14ac:dyDescent="0.25">
      <c r="A5" t="s">
        <v>2</v>
      </c>
      <c r="B5">
        <v>185</v>
      </c>
      <c r="C5">
        <v>372</v>
      </c>
      <c r="E5">
        <f t="shared" si="0"/>
        <v>557</v>
      </c>
      <c r="F5">
        <f t="shared" si="1"/>
        <v>0.53868471953578334</v>
      </c>
      <c r="G5">
        <f t="shared" si="2"/>
        <v>-0.89248695297490299</v>
      </c>
      <c r="H5">
        <f t="shared" si="3"/>
        <v>0.48076908395263146</v>
      </c>
    </row>
    <row r="7" spans="1:10" x14ac:dyDescent="0.25">
      <c r="B7">
        <f>SUM(B3:B5)</f>
        <v>619</v>
      </c>
      <c r="C7">
        <f>SUM(C3:C5)</f>
        <v>415</v>
      </c>
      <c r="I7" t="s">
        <v>7</v>
      </c>
      <c r="J7">
        <f>SUM(B9:C9)</f>
        <v>0.97173710542048708</v>
      </c>
    </row>
    <row r="8" spans="1:10" x14ac:dyDescent="0.25">
      <c r="A8" t="s">
        <v>9</v>
      </c>
      <c r="B8">
        <f>B7/SUM($B7:$C7)</f>
        <v>0.59864603481624756</v>
      </c>
      <c r="C8">
        <f>C7/SUM($B7:$C7)</f>
        <v>0.40135396518375244</v>
      </c>
    </row>
    <row r="9" spans="1:10" x14ac:dyDescent="0.25">
      <c r="A9" s="1" t="s">
        <v>8</v>
      </c>
      <c r="B9">
        <f>LOG(B8,2)*-1*B8</f>
        <v>0.44313268395678412</v>
      </c>
      <c r="C9">
        <f>LOG(C8,2)*-1*C8</f>
        <v>0.5286044214637029</v>
      </c>
    </row>
    <row r="11" spans="1:10" x14ac:dyDescent="0.25">
      <c r="A11" t="s">
        <v>9</v>
      </c>
      <c r="B11">
        <f>B3/SUM($B$3:$C$5)</f>
        <v>0.41876208897485495</v>
      </c>
      <c r="C11">
        <f>C3/SUM($B$3:$C$5)</f>
        <v>4.1586073500967116E-2</v>
      </c>
    </row>
    <row r="12" spans="1:10" x14ac:dyDescent="0.25">
      <c r="B12">
        <f t="shared" ref="B12:C13" si="4">B4/SUM($B$3:$C$5)</f>
        <v>9.6711798839458415E-4</v>
      </c>
      <c r="C12">
        <f t="shared" si="4"/>
        <v>0</v>
      </c>
    </row>
    <row r="13" spans="1:10" x14ac:dyDescent="0.25">
      <c r="B13">
        <f t="shared" si="4"/>
        <v>0.17891682785299806</v>
      </c>
      <c r="C13">
        <f t="shared" si="4"/>
        <v>0.35976789168278528</v>
      </c>
    </row>
    <row r="15" spans="1:10" x14ac:dyDescent="0.25">
      <c r="A15" s="1" t="s">
        <v>10</v>
      </c>
      <c r="B15">
        <f t="shared" ref="B15:C17" si="5">IF(B11=0,0,-1*LOG(B11,2)*B11)</f>
        <v>0.52588028207900861</v>
      </c>
      <c r="C15">
        <f t="shared" si="5"/>
        <v>0.19078674639395743</v>
      </c>
      <c r="I15" t="s">
        <v>11</v>
      </c>
      <c r="J15">
        <f>SUM(B15:C17)</f>
        <v>1.7011455337998793</v>
      </c>
    </row>
    <row r="16" spans="1:10" x14ac:dyDescent="0.25">
      <c r="B16">
        <f t="shared" si="5"/>
        <v>9.684739332993169E-3</v>
      </c>
      <c r="C16">
        <f t="shared" si="5"/>
        <v>0</v>
      </c>
    </row>
    <row r="17" spans="1:10" x14ac:dyDescent="0.25">
      <c r="B17">
        <f t="shared" si="5"/>
        <v>0.44418589633727773</v>
      </c>
      <c r="C17">
        <f t="shared" si="5"/>
        <v>0.53060786965664219</v>
      </c>
    </row>
    <row r="18" spans="1:10" x14ac:dyDescent="0.25">
      <c r="I18" t="s">
        <v>12</v>
      </c>
      <c r="J18">
        <f>J2+J7-J15</f>
        <v>0.27626830451486661</v>
      </c>
    </row>
    <row r="20" spans="1:10" x14ac:dyDescent="0.25">
      <c r="A20" s="1" t="s">
        <v>28</v>
      </c>
      <c r="B20">
        <f>IF(B11=0,0,-1*LOG(B11,2)*B11)</f>
        <v>0.52588028207900861</v>
      </c>
      <c r="C20">
        <f>IF(C11=0,0,-1*LOG(C11,2)*C11)</f>
        <v>0.19078674639395743</v>
      </c>
      <c r="I20" t="s">
        <v>27</v>
      </c>
      <c r="J20">
        <f>SUM(B20:C22)</f>
        <v>1.7011455337998793</v>
      </c>
    </row>
    <row r="21" spans="1:10" x14ac:dyDescent="0.25">
      <c r="B21">
        <f t="shared" ref="B21:C22" si="6">IF(B12=0,0,-1*LOG(B12,2)*B12)</f>
        <v>9.684739332993169E-3</v>
      </c>
      <c r="C21">
        <f t="shared" si="6"/>
        <v>0</v>
      </c>
    </row>
    <row r="22" spans="1:10" x14ac:dyDescent="0.25">
      <c r="B22">
        <f t="shared" si="6"/>
        <v>0.44418589633727773</v>
      </c>
      <c r="C22">
        <f t="shared" si="6"/>
        <v>0.53060786965664219</v>
      </c>
      <c r="I22" t="s">
        <v>34</v>
      </c>
      <c r="J22">
        <f>-LOG(B7/(B7+C7))</f>
        <v>0.22282988973780574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20" sqref="B20:C22"/>
    </sheetView>
  </sheetViews>
  <sheetFormatPr defaultRowHeight="15" x14ac:dyDescent="0.25"/>
  <cols>
    <col min="1" max="1" width="11" customWidth="1"/>
    <col min="8" max="8" width="11.5703125" customWidth="1"/>
  </cols>
  <sheetData>
    <row r="1" spans="1:10" x14ac:dyDescent="0.25">
      <c r="A1" t="s">
        <v>5</v>
      </c>
    </row>
    <row r="2" spans="1:10" x14ac:dyDescent="0.25">
      <c r="B2" t="s">
        <v>3</v>
      </c>
      <c r="C2" t="s">
        <v>4</v>
      </c>
      <c r="H2" s="1" t="s">
        <v>8</v>
      </c>
      <c r="I2" t="s">
        <v>6</v>
      </c>
      <c r="J2">
        <f>SUM(H3:H5)</f>
        <v>1.0056767328942589</v>
      </c>
    </row>
    <row r="3" spans="1:10" x14ac:dyDescent="0.25">
      <c r="A3" t="s">
        <v>0</v>
      </c>
      <c r="B3">
        <v>455</v>
      </c>
      <c r="C3">
        <v>21</v>
      </c>
      <c r="E3">
        <f>SUM(B3:C3)</f>
        <v>476</v>
      </c>
      <c r="F3">
        <f>E3/SUM($E$3:$E$5)</f>
        <v>0.46034816247582205</v>
      </c>
      <c r="G3">
        <f>LOG(F3,2)</f>
        <v>-1.1192027070069912</v>
      </c>
      <c r="H3">
        <f>G3*F3*-1</f>
        <v>0.51522290960863426</v>
      </c>
    </row>
    <row r="4" spans="1:10" x14ac:dyDescent="0.25">
      <c r="A4" t="s">
        <v>1</v>
      </c>
      <c r="B4">
        <v>1</v>
      </c>
      <c r="C4">
        <v>0</v>
      </c>
      <c r="E4">
        <f t="shared" ref="E4:E5" si="0">SUM(B4:C4)</f>
        <v>1</v>
      </c>
      <c r="F4">
        <f t="shared" ref="F4:F5" si="1">E4/SUM($E$3:$E$5)</f>
        <v>9.6711798839458415E-4</v>
      </c>
      <c r="G4">
        <f t="shared" ref="G4:G5" si="2">LOG(F4,2)</f>
        <v>-10.014020470314936</v>
      </c>
      <c r="H4">
        <f t="shared" ref="H4:H5" si="3">G4*F4*-1</f>
        <v>9.684739332993169E-3</v>
      </c>
    </row>
    <row r="5" spans="1:10" x14ac:dyDescent="0.25">
      <c r="A5" t="s">
        <v>2</v>
      </c>
      <c r="B5">
        <v>329</v>
      </c>
      <c r="C5">
        <v>228</v>
      </c>
      <c r="E5">
        <f t="shared" si="0"/>
        <v>557</v>
      </c>
      <c r="F5">
        <f t="shared" si="1"/>
        <v>0.53868471953578334</v>
      </c>
      <c r="G5">
        <f t="shared" si="2"/>
        <v>-0.89248695297490299</v>
      </c>
      <c r="H5">
        <f t="shared" si="3"/>
        <v>0.48076908395263146</v>
      </c>
    </row>
    <row r="7" spans="1:10" x14ac:dyDescent="0.25">
      <c r="B7">
        <f>SUM(B3:B5)</f>
        <v>785</v>
      </c>
      <c r="C7">
        <f>SUM(C3:C5)</f>
        <v>249</v>
      </c>
      <c r="I7" t="s">
        <v>7</v>
      </c>
      <c r="J7">
        <f>SUM(B9:C9)</f>
        <v>0.79638862945278888</v>
      </c>
    </row>
    <row r="8" spans="1:10" x14ac:dyDescent="0.25">
      <c r="A8" t="s">
        <v>9</v>
      </c>
      <c r="B8">
        <f>B7/SUM($B7:$C7)</f>
        <v>0.75918762088974856</v>
      </c>
      <c r="C8">
        <f>C7/SUM($B7:$C7)</f>
        <v>0.24081237911025144</v>
      </c>
    </row>
    <row r="9" spans="1:10" x14ac:dyDescent="0.25">
      <c r="A9" s="1" t="s">
        <v>8</v>
      </c>
      <c r="B9">
        <f>LOG(B8,2)*-1*B8</f>
        <v>0.30175553852100295</v>
      </c>
      <c r="C9">
        <f>LOG(C8,2)*-1*C8</f>
        <v>0.49463309093178587</v>
      </c>
    </row>
    <row r="11" spans="1:10" x14ac:dyDescent="0.25">
      <c r="A11" t="s">
        <v>9</v>
      </c>
      <c r="B11">
        <f>B3/SUM($B$3:$C$5)</f>
        <v>0.44003868471953578</v>
      </c>
      <c r="C11">
        <f>C3/SUM($B$3:$C$5)</f>
        <v>2.0309477756286266E-2</v>
      </c>
    </row>
    <row r="12" spans="1:10" x14ac:dyDescent="0.25">
      <c r="B12">
        <f t="shared" ref="B12:C13" si="4">B4/SUM($B$3:$C$5)</f>
        <v>9.6711798839458415E-4</v>
      </c>
      <c r="C12">
        <f t="shared" si="4"/>
        <v>0</v>
      </c>
    </row>
    <row r="13" spans="1:10" x14ac:dyDescent="0.25">
      <c r="B13">
        <f t="shared" si="4"/>
        <v>0.31818181818181818</v>
      </c>
      <c r="C13">
        <f t="shared" si="4"/>
        <v>0.22050290135396519</v>
      </c>
    </row>
    <row r="15" spans="1:10" x14ac:dyDescent="0.25">
      <c r="A15" s="1" t="s">
        <v>10</v>
      </c>
      <c r="B15">
        <f t="shared" ref="B15:C17" si="5">IF(B11=0,0,-1*LOG(B11,2)*B11)</f>
        <v>0.52113681772643972</v>
      </c>
      <c r="C15">
        <f t="shared" si="5"/>
        <v>0.11417385299638264</v>
      </c>
      <c r="I15" t="s">
        <v>11</v>
      </c>
      <c r="J15">
        <f>SUM(B15:C17)</f>
        <v>1.6516017709619697</v>
      </c>
    </row>
    <row r="16" spans="1:10" x14ac:dyDescent="0.25">
      <c r="B16">
        <f t="shared" si="5"/>
        <v>9.684739332993169E-3</v>
      </c>
      <c r="C16">
        <f t="shared" si="5"/>
        <v>0</v>
      </c>
    </row>
    <row r="17" spans="1:10" x14ac:dyDescent="0.25">
      <c r="B17">
        <f t="shared" si="5"/>
        <v>0.52566076709353882</v>
      </c>
      <c r="C17">
        <f t="shared" si="5"/>
        <v>0.48094559381261515</v>
      </c>
    </row>
    <row r="18" spans="1:10" x14ac:dyDescent="0.25">
      <c r="I18" t="s">
        <v>12</v>
      </c>
      <c r="J18">
        <f>J2+J7-J15</f>
        <v>0.15046359138507803</v>
      </c>
    </row>
    <row r="20" spans="1:10" x14ac:dyDescent="0.25">
      <c r="A20" s="1" t="s">
        <v>28</v>
      </c>
      <c r="B20">
        <f>IF(B11=0,0,-1*LOG(B11,2)*B11)</f>
        <v>0.52113681772643972</v>
      </c>
      <c r="C20">
        <f>IF(C11=0,0,-1*LOG(C11,2)*C11)</f>
        <v>0.11417385299638264</v>
      </c>
      <c r="I20" t="s">
        <v>27</v>
      </c>
      <c r="J20">
        <f>SUM(B20:C22)</f>
        <v>1.6516017709619697</v>
      </c>
    </row>
    <row r="21" spans="1:10" x14ac:dyDescent="0.25">
      <c r="B21">
        <f t="shared" ref="B21:C22" si="6">IF(B12=0,0,-1*LOG(B12,2)*B12)</f>
        <v>9.684739332993169E-3</v>
      </c>
      <c r="C21">
        <f t="shared" si="6"/>
        <v>0</v>
      </c>
    </row>
    <row r="22" spans="1:10" x14ac:dyDescent="0.25">
      <c r="B22">
        <f t="shared" si="6"/>
        <v>0.52566076709353882</v>
      </c>
      <c r="C22">
        <f t="shared" si="6"/>
        <v>0.48094559381261515</v>
      </c>
      <c r="I22" t="s">
        <v>34</v>
      </c>
      <c r="J22">
        <f>-LOG(B7/(B7+C7))</f>
        <v>0.11965088201267116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2" sqref="D2"/>
    </sheetView>
  </sheetViews>
  <sheetFormatPr defaultRowHeight="15" x14ac:dyDescent="0.25"/>
  <cols>
    <col min="1" max="1" width="11" customWidth="1"/>
    <col min="8" max="8" width="11.5703125" customWidth="1"/>
  </cols>
  <sheetData>
    <row r="1" spans="1:12" x14ac:dyDescent="0.25">
      <c r="A1" t="s">
        <v>13</v>
      </c>
      <c r="D1" t="s">
        <v>42</v>
      </c>
    </row>
    <row r="2" spans="1:12" x14ac:dyDescent="0.25">
      <c r="B2" t="s">
        <v>3</v>
      </c>
      <c r="C2" t="s">
        <v>4</v>
      </c>
      <c r="H2" s="1" t="s">
        <v>8</v>
      </c>
      <c r="I2" t="s">
        <v>6</v>
      </c>
      <c r="J2">
        <f>SUM(H3:H5)</f>
        <v>1.0144904543413529</v>
      </c>
      <c r="L2">
        <v>1.01449045434135</v>
      </c>
    </row>
    <row r="3" spans="1:12" x14ac:dyDescent="0.25">
      <c r="A3" t="s">
        <v>39</v>
      </c>
      <c r="B3">
        <v>287</v>
      </c>
      <c r="C3">
        <v>0</v>
      </c>
      <c r="E3">
        <f>SUM(B3:C3)</f>
        <v>287</v>
      </c>
      <c r="F3">
        <f>E3/SUM($E$3:$E$5)</f>
        <v>0.47595356550580431</v>
      </c>
      <c r="G3">
        <f>LOG(F3,2)</f>
        <v>-1.0711072652243969</v>
      </c>
      <c r="H3">
        <f>G3*F3*-1</f>
        <v>0.50979732192272287</v>
      </c>
    </row>
    <row r="4" spans="1:12" x14ac:dyDescent="0.25">
      <c r="A4" t="s">
        <v>40</v>
      </c>
      <c r="B4">
        <v>1</v>
      </c>
      <c r="C4">
        <v>0</v>
      </c>
      <c r="E4">
        <f t="shared" ref="E4:E5" si="0">SUM(B4:C4)</f>
        <v>1</v>
      </c>
      <c r="F4">
        <f t="shared" ref="F4:F5" si="1">E4/SUM($E$3:$E$5)</f>
        <v>1.658374792703151E-3</v>
      </c>
      <c r="G4">
        <f t="shared" ref="G4:G5" si="2">LOG(F4,2)</f>
        <v>-9.236014191900086</v>
      </c>
      <c r="H4">
        <f t="shared" ref="H4:H5" si="3">G4*F4*-1</f>
        <v>1.5316773120895666E-2</v>
      </c>
    </row>
    <row r="5" spans="1:12" x14ac:dyDescent="0.25">
      <c r="A5" t="s">
        <v>41</v>
      </c>
      <c r="B5">
        <v>309</v>
      </c>
      <c r="C5">
        <v>6</v>
      </c>
      <c r="E5">
        <f t="shared" si="0"/>
        <v>315</v>
      </c>
      <c r="F5">
        <f t="shared" si="1"/>
        <v>0.52238805970149249</v>
      </c>
      <c r="G5">
        <f t="shared" si="2"/>
        <v>-0.93680617351280604</v>
      </c>
      <c r="H5">
        <f t="shared" si="3"/>
        <v>0.48937635929773443</v>
      </c>
    </row>
    <row r="7" spans="1:12" x14ac:dyDescent="0.25">
      <c r="B7">
        <f>SUM(B3:B5)</f>
        <v>597</v>
      </c>
      <c r="C7">
        <f>SUM(C3:C5)</f>
        <v>6</v>
      </c>
      <c r="I7" t="s">
        <v>7</v>
      </c>
      <c r="J7">
        <f>SUM(B9:C9)</f>
        <v>8.0463136511335936E-2</v>
      </c>
      <c r="L7">
        <v>8.0463136511335895E-2</v>
      </c>
    </row>
    <row r="8" spans="1:12" x14ac:dyDescent="0.25">
      <c r="A8" t="s">
        <v>9</v>
      </c>
      <c r="B8">
        <f>B7/SUM($B7:$C7)</f>
        <v>0.99004975124378114</v>
      </c>
      <c r="C8">
        <f>C7/SUM($B7:$C7)</f>
        <v>9.9502487562189053E-3</v>
      </c>
    </row>
    <row r="9" spans="1:12" x14ac:dyDescent="0.25">
      <c r="A9" s="1" t="s">
        <v>8</v>
      </c>
      <c r="B9">
        <f>LOG(B8,2)*-1*B8</f>
        <v>1.4283517693635138E-2</v>
      </c>
      <c r="C9">
        <f>LOG(C8,2)*-1*C8</f>
        <v>6.6179618817700792E-2</v>
      </c>
    </row>
    <row r="11" spans="1:12" x14ac:dyDescent="0.25">
      <c r="A11" t="s">
        <v>9</v>
      </c>
      <c r="B11">
        <f>B3/SUM($B$3:$C$5)</f>
        <v>0.47595356550580431</v>
      </c>
      <c r="C11">
        <f>C3/SUM($B$3:$C$5)</f>
        <v>0</v>
      </c>
    </row>
    <row r="12" spans="1:12" x14ac:dyDescent="0.25">
      <c r="B12">
        <f t="shared" ref="B12:C13" si="4">B4/SUM($B$3:$C$5)</f>
        <v>1.658374792703151E-3</v>
      </c>
      <c r="C12">
        <f t="shared" si="4"/>
        <v>0</v>
      </c>
    </row>
    <row r="13" spans="1:12" x14ac:dyDescent="0.25">
      <c r="B13">
        <f t="shared" si="4"/>
        <v>0.51243781094527363</v>
      </c>
      <c r="C13">
        <f t="shared" si="4"/>
        <v>9.9502487562189053E-3</v>
      </c>
    </row>
    <row r="15" spans="1:12" x14ac:dyDescent="0.25">
      <c r="A15" s="1" t="s">
        <v>10</v>
      </c>
      <c r="B15">
        <f t="shared" ref="B15:C17" si="5">IF(B11=0,0,-1*LOG(B11,2)*B11)</f>
        <v>0.50979732192272287</v>
      </c>
      <c r="C15">
        <f t="shared" si="5"/>
        <v>0</v>
      </c>
      <c r="I15" t="s">
        <v>11</v>
      </c>
      <c r="J15">
        <f>SUM(B15:C17)</f>
        <v>1.0855662008839968</v>
      </c>
      <c r="L15">
        <v>1.0855662008839899</v>
      </c>
    </row>
    <row r="16" spans="1:12" x14ac:dyDescent="0.25">
      <c r="B16">
        <f t="shared" si="5"/>
        <v>1.5316773120895666E-2</v>
      </c>
      <c r="C16">
        <f t="shared" si="5"/>
        <v>0</v>
      </c>
    </row>
    <row r="17" spans="1:10" x14ac:dyDescent="0.25">
      <c r="B17">
        <f t="shared" si="5"/>
        <v>0.4942724870226774</v>
      </c>
      <c r="C17">
        <f t="shared" si="5"/>
        <v>6.6179618817700792E-2</v>
      </c>
    </row>
    <row r="18" spans="1:10" x14ac:dyDescent="0.25">
      <c r="I18" t="s">
        <v>12</v>
      </c>
      <c r="J18">
        <f>J2+J7-J15</f>
        <v>9.3873899686920392E-3</v>
      </c>
    </row>
    <row r="20" spans="1:10" x14ac:dyDescent="0.25">
      <c r="A20" s="1" t="s">
        <v>28</v>
      </c>
      <c r="B20">
        <f>IF(B11=0,0,-1*LOG(B11,2)*B11)</f>
        <v>0.50979732192272287</v>
      </c>
      <c r="C20">
        <f>IF(C11=0,0,-1*LOG(C11,2)*C11)</f>
        <v>0</v>
      </c>
      <c r="I20" t="s">
        <v>27</v>
      </c>
      <c r="J20">
        <f>SUM(B20:C22)</f>
        <v>1.0855662008839968</v>
      </c>
    </row>
    <row r="21" spans="1:10" x14ac:dyDescent="0.25">
      <c r="B21">
        <f t="shared" ref="B21:C22" si="6">IF(B12=0,0,-1*LOG(B12,2)*B12)</f>
        <v>1.5316773120895666E-2</v>
      </c>
      <c r="C21">
        <f t="shared" si="6"/>
        <v>0</v>
      </c>
    </row>
    <row r="22" spans="1:10" x14ac:dyDescent="0.25">
      <c r="B22">
        <f t="shared" si="6"/>
        <v>0.4942724870226774</v>
      </c>
      <c r="C22">
        <f t="shared" si="6"/>
        <v>6.6179618817700792E-2</v>
      </c>
      <c r="I22" t="s">
        <v>34</v>
      </c>
      <c r="J22">
        <f>-LOG(B7/(B7+C7))</f>
        <v>4.3429810107822016E-3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27" sqref="A27"/>
    </sheetView>
  </sheetViews>
  <sheetFormatPr defaultRowHeight="15" x14ac:dyDescent="0.25"/>
  <cols>
    <col min="1" max="1" width="11" customWidth="1"/>
    <col min="8" max="8" width="11.5703125" customWidth="1"/>
  </cols>
  <sheetData>
    <row r="1" spans="1:12" x14ac:dyDescent="0.25">
      <c r="A1" t="s">
        <v>13</v>
      </c>
      <c r="D1" t="s">
        <v>42</v>
      </c>
    </row>
    <row r="2" spans="1:12" x14ac:dyDescent="0.25">
      <c r="B2" t="s">
        <v>3</v>
      </c>
      <c r="C2" t="s">
        <v>4</v>
      </c>
      <c r="H2" s="1" t="s">
        <v>8</v>
      </c>
      <c r="I2" t="s">
        <v>6</v>
      </c>
      <c r="J2">
        <f>SUM(H3:H5)</f>
        <v>1.0144904543413529</v>
      </c>
      <c r="L2">
        <v>1.01449045434135</v>
      </c>
    </row>
    <row r="3" spans="1:12" x14ac:dyDescent="0.25">
      <c r="A3" s="2" t="s">
        <v>0</v>
      </c>
      <c r="B3" s="2">
        <v>78</v>
      </c>
      <c r="C3" s="2">
        <v>209</v>
      </c>
      <c r="E3">
        <f>SUM(B3:C3)</f>
        <v>287</v>
      </c>
      <c r="F3">
        <f>E3/SUM($E$3:$E$5)</f>
        <v>0.47595356550580431</v>
      </c>
      <c r="G3">
        <f>LOG(F3,2)</f>
        <v>-1.0711072652243969</v>
      </c>
      <c r="H3">
        <f>G3*F3*-1</f>
        <v>0.50979732192272287</v>
      </c>
    </row>
    <row r="4" spans="1:12" x14ac:dyDescent="0.25">
      <c r="A4" s="2" t="s">
        <v>1</v>
      </c>
      <c r="B4" s="2">
        <v>0</v>
      </c>
      <c r="C4" s="2">
        <v>1</v>
      </c>
      <c r="E4">
        <f t="shared" ref="E4:E5" si="0">SUM(B4:C4)</f>
        <v>1</v>
      </c>
      <c r="F4">
        <f t="shared" ref="F4:F5" si="1">E4/SUM($E$3:$E$5)</f>
        <v>1.658374792703151E-3</v>
      </c>
      <c r="G4">
        <f t="shared" ref="G4:G5" si="2">LOG(F4,2)</f>
        <v>-9.236014191900086</v>
      </c>
      <c r="H4">
        <f t="shared" ref="H4:H5" si="3">G4*F4*-1</f>
        <v>1.5316773120895666E-2</v>
      </c>
    </row>
    <row r="5" spans="1:12" x14ac:dyDescent="0.25">
      <c r="A5" s="2" t="s">
        <v>2</v>
      </c>
      <c r="B5" s="2">
        <v>269</v>
      </c>
      <c r="C5" s="2">
        <v>46</v>
      </c>
      <c r="E5">
        <f t="shared" si="0"/>
        <v>315</v>
      </c>
      <c r="F5">
        <f t="shared" si="1"/>
        <v>0.52238805970149249</v>
      </c>
      <c r="G5">
        <f t="shared" si="2"/>
        <v>-0.93680617351280604</v>
      </c>
      <c r="H5">
        <f t="shared" si="3"/>
        <v>0.48937635929773443</v>
      </c>
    </row>
    <row r="7" spans="1:12" x14ac:dyDescent="0.25">
      <c r="B7">
        <f>SUM(B3:B5)</f>
        <v>347</v>
      </c>
      <c r="C7">
        <f>SUM(C3:C5)</f>
        <v>256</v>
      </c>
      <c r="I7" t="s">
        <v>7</v>
      </c>
      <c r="J7">
        <f>SUM(B9:C9)</f>
        <v>0.98350876429700596</v>
      </c>
      <c r="L7">
        <v>8.0463136511335895E-2</v>
      </c>
    </row>
    <row r="8" spans="1:12" x14ac:dyDescent="0.25">
      <c r="A8" t="s">
        <v>9</v>
      </c>
      <c r="B8">
        <f>B7/SUM($B7:$C7)</f>
        <v>0.57545605306799341</v>
      </c>
      <c r="C8">
        <f>C7/SUM($B7:$C7)</f>
        <v>0.42454394693200664</v>
      </c>
    </row>
    <row r="9" spans="1:12" x14ac:dyDescent="0.25">
      <c r="A9" s="1" t="s">
        <v>8</v>
      </c>
      <c r="B9">
        <f>LOG(B8,2)*-1*B8</f>
        <v>0.45876642080376934</v>
      </c>
      <c r="C9">
        <f>LOG(C8,2)*-1*C8</f>
        <v>0.52474234349323656</v>
      </c>
    </row>
    <row r="11" spans="1:12" x14ac:dyDescent="0.25">
      <c r="A11" t="s">
        <v>9</v>
      </c>
      <c r="B11">
        <f>B3/SUM($B$3:$C$5)</f>
        <v>0.12935323383084577</v>
      </c>
      <c r="C11">
        <f>C3/SUM($B$3:$C$5)</f>
        <v>0.34660033167495852</v>
      </c>
    </row>
    <row r="12" spans="1:12" x14ac:dyDescent="0.25">
      <c r="B12">
        <f t="shared" ref="B12:C13" si="4">B4/SUM($B$3:$C$5)</f>
        <v>0</v>
      </c>
      <c r="C12">
        <f t="shared" si="4"/>
        <v>1.658374792703151E-3</v>
      </c>
    </row>
    <row r="13" spans="1:12" x14ac:dyDescent="0.25">
      <c r="B13">
        <f t="shared" si="4"/>
        <v>0.44610281923714762</v>
      </c>
      <c r="C13">
        <f t="shared" si="4"/>
        <v>7.6285240464344942E-2</v>
      </c>
    </row>
    <row r="15" spans="1:12" x14ac:dyDescent="0.25">
      <c r="A15" s="1" t="s">
        <v>10</v>
      </c>
      <c r="B15">
        <f t="shared" ref="B15:C17" si="5">IF(B11=0,0,-1*LOG(B11,2)*B11)</f>
        <v>0.38167120049245645</v>
      </c>
      <c r="C15">
        <f t="shared" si="5"/>
        <v>0.52983235074993906</v>
      </c>
      <c r="I15" t="s">
        <v>11</v>
      </c>
      <c r="J15">
        <f>SUM(B15:C17)</f>
        <v>1.7295354901048703</v>
      </c>
      <c r="L15">
        <v>1.0855662008839899</v>
      </c>
    </row>
    <row r="16" spans="1:12" x14ac:dyDescent="0.25">
      <c r="B16">
        <f t="shared" si="5"/>
        <v>0</v>
      </c>
      <c r="C16">
        <f t="shared" si="5"/>
        <v>1.5316773120895666E-2</v>
      </c>
    </row>
    <row r="17" spans="1:10" x14ac:dyDescent="0.25">
      <c r="B17">
        <f t="shared" si="5"/>
        <v>0.51950985421789542</v>
      </c>
      <c r="C17">
        <f t="shared" si="5"/>
        <v>0.28320531152368378</v>
      </c>
    </row>
    <row r="18" spans="1:10" x14ac:dyDescent="0.25">
      <c r="I18" t="s">
        <v>12</v>
      </c>
      <c r="J18">
        <f>J2+J7-J15</f>
        <v>0.26846372853348854</v>
      </c>
    </row>
    <row r="20" spans="1:10" x14ac:dyDescent="0.25">
      <c r="A20" s="1" t="s">
        <v>28</v>
      </c>
      <c r="B20">
        <f>IF(B11=0,0,-1*LOG(B11,2)*B11)</f>
        <v>0.38167120049245645</v>
      </c>
      <c r="C20">
        <f>IF(C11=0,0,-1*LOG(C11,2)*C11)</f>
        <v>0.52983235074993906</v>
      </c>
      <c r="I20" t="s">
        <v>27</v>
      </c>
      <c r="J20">
        <f>SUM(B20:C22)</f>
        <v>1.7295354901048703</v>
      </c>
    </row>
    <row r="21" spans="1:10" x14ac:dyDescent="0.25">
      <c r="B21">
        <f t="shared" ref="B21:C22" si="6">IF(B12=0,0,-1*LOG(B12,2)*B12)</f>
        <v>0</v>
      </c>
      <c r="C21">
        <f t="shared" si="6"/>
        <v>1.5316773120895666E-2</v>
      </c>
    </row>
    <row r="22" spans="1:10" x14ac:dyDescent="0.25">
      <c r="B22">
        <f t="shared" si="6"/>
        <v>0.51950985421789542</v>
      </c>
      <c r="C22">
        <f t="shared" si="6"/>
        <v>0.28320531152368378</v>
      </c>
      <c r="I22" t="s">
        <v>34</v>
      </c>
      <c r="J22">
        <f>-LOG(B7/(B7+C7))</f>
        <v>0.23998783734927756</v>
      </c>
    </row>
    <row r="26" spans="1:10" ht="409.5" x14ac:dyDescent="0.25">
      <c r="A26" s="3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emb-gc</vt:lpstr>
      <vt:lpstr>exc-gc</vt:lpstr>
      <vt:lpstr>chol-gc</vt:lpstr>
      <vt:lpstr>lip-tri</vt:lpstr>
      <vt:lpstr>lipitor</vt:lpstr>
      <vt:lpstr>zocor</vt:lpstr>
      <vt:lpstr>gem</vt:lpstr>
      <vt:lpstr>gem-tri</vt:lpstr>
      <vt:lpstr>zocor-tri</vt:lpstr>
      <vt:lpstr>antilipid-tri</vt:lpstr>
      <vt:lpstr>statin-tri</vt:lpstr>
      <vt:lpstr>statin</vt:lpstr>
      <vt:lpstr>antilipid</vt:lpstr>
      <vt:lpstr>statin - train</vt:lpstr>
      <vt:lpstr>enzyme inhib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2011-06-24T18:01:43Z</dcterms:created>
  <dcterms:modified xsi:type="dcterms:W3CDTF">2011-07-08T13:01:48Z</dcterms:modified>
</cp:coreProperties>
</file>