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E:\COVID-19 burden&amp;vaccination\project 6. vaccination\Target population\MS\0906\BMC Medicine\1st review\"/>
    </mc:Choice>
  </mc:AlternateContent>
  <xr:revisionPtr revIDLastSave="0" documentId="13_ncr:1_{BD8646E2-44AD-4715-8809-8C07E69F7E2A}" xr6:coauthVersionLast="45" xr6:coauthVersionMax="45" xr10:uidLastSave="{00000000-0000-0000-0000-000000000000}"/>
  <bookViews>
    <workbookView xWindow="-110" yWindow="-110" windowWidth="19420" windowHeight="10420" tabRatio="831" firstSheet="7" xr2:uid="{00000000-000D-0000-FFFF-FFFF00000000}"/>
  </bookViews>
  <sheets>
    <sheet name="Notes" sheetId="3" r:id="rId1"/>
    <sheet name="target population groups by age" sheetId="1" r:id="rId2"/>
    <sheet name="occupation size by age" sheetId="10" r:id="rId3"/>
    <sheet name="abroad" sheetId="15" r:id="rId4"/>
    <sheet name="underlying conditions" sheetId="6" r:id="rId5"/>
    <sheet name="pregnant women" sheetId="7" r:id="rId6"/>
    <sheet name="school-age children" sheetId="14" r:id="rId7"/>
    <sheet name="military" sheetId="12" r:id="rId8"/>
    <sheet name="occupation" sheetId="9" r:id="rId9"/>
    <sheet name="occupation age profile_2010" sheetId="11" r:id="rId10"/>
    <sheet name="students abroad age profile" sheetId="16" r:id="rId11"/>
    <sheet name="childbearing age profile_2018" sheetId="8" r:id="rId12"/>
    <sheet name="population 2020 in China" sheetId="5" r:id="rId13"/>
  </sheets>
  <calcPr calcId="181029"/>
</workbook>
</file>

<file path=xl/calcChain.xml><?xml version="1.0" encoding="utf-8"?>
<calcChain xmlns="http://schemas.openxmlformats.org/spreadsheetml/2006/main">
  <c r="B8" i="1" l="1"/>
  <c r="D2" i="16" l="1"/>
  <c r="L4" i="15"/>
  <c r="K4" i="15"/>
  <c r="K2" i="15" s="1"/>
  <c r="J4" i="15"/>
  <c r="J2" i="15" s="1"/>
  <c r="I4" i="15"/>
  <c r="H4" i="15"/>
  <c r="G4" i="15"/>
  <c r="F4" i="15"/>
  <c r="E4" i="15"/>
  <c r="I3" i="15"/>
  <c r="H3" i="15"/>
  <c r="G3" i="15"/>
  <c r="F3" i="15"/>
  <c r="E3" i="15"/>
  <c r="D4" i="15"/>
  <c r="D3" i="15"/>
  <c r="L2" i="15" l="1"/>
  <c r="H2" i="15"/>
  <c r="G2" i="15"/>
  <c r="F2" i="15"/>
  <c r="E2" i="15"/>
  <c r="I2" i="15"/>
  <c r="D2" i="15" l="1"/>
  <c r="B11" i="1" l="1"/>
  <c r="B2" i="10" l="1"/>
  <c r="AL2" i="6" l="1"/>
  <c r="U2" i="6"/>
  <c r="D5" i="7" l="1"/>
  <c r="D7" i="7" l="1"/>
  <c r="D10" i="7"/>
  <c r="C2" i="14" l="1"/>
  <c r="B26" i="10" l="1"/>
  <c r="B25" i="10"/>
  <c r="L4" i="12"/>
  <c r="K4" i="12"/>
  <c r="J4" i="12"/>
  <c r="I4" i="12"/>
  <c r="H4" i="12"/>
  <c r="G4" i="12"/>
  <c r="F4" i="12"/>
  <c r="E4" i="12"/>
  <c r="D4" i="12"/>
  <c r="C4" i="12"/>
  <c r="L2" i="12"/>
  <c r="L26" i="10" s="1"/>
  <c r="K2" i="12"/>
  <c r="K26" i="10" s="1"/>
  <c r="J2" i="12"/>
  <c r="J24" i="10" s="1"/>
  <c r="I2" i="12"/>
  <c r="I24" i="10" s="1"/>
  <c r="H2" i="12"/>
  <c r="H24" i="10" s="1"/>
  <c r="G2" i="12"/>
  <c r="G24" i="10" s="1"/>
  <c r="F2" i="12"/>
  <c r="F25" i="10" s="1"/>
  <c r="E2" i="12"/>
  <c r="E26" i="10" s="1"/>
  <c r="D2" i="12"/>
  <c r="D26" i="10" s="1"/>
  <c r="C2" i="12"/>
  <c r="C26" i="10" s="1"/>
  <c r="B24" i="10"/>
  <c r="B19" i="10"/>
  <c r="B18" i="10"/>
  <c r="B17" i="10"/>
  <c r="B16" i="10"/>
  <c r="B15" i="10"/>
  <c r="B14" i="10"/>
  <c r="B13" i="10"/>
  <c r="B12" i="10"/>
  <c r="B10" i="10"/>
  <c r="B9" i="10"/>
  <c r="B8" i="10"/>
  <c r="B6" i="10"/>
  <c r="B5" i="10"/>
  <c r="B4" i="10"/>
  <c r="AL16" i="11"/>
  <c r="AJ16" i="11"/>
  <c r="AH16" i="11"/>
  <c r="AF16" i="11"/>
  <c r="O19" i="10" s="1"/>
  <c r="AD16" i="11"/>
  <c r="O18" i="10" s="1"/>
  <c r="AB16" i="11"/>
  <c r="O17" i="10" s="1"/>
  <c r="Z16" i="11"/>
  <c r="O16" i="10" s="1"/>
  <c r="X16" i="11"/>
  <c r="O15" i="10" s="1"/>
  <c r="V16" i="11"/>
  <c r="O14" i="10" s="1"/>
  <c r="T16" i="11"/>
  <c r="O13" i="10" s="1"/>
  <c r="R16" i="11"/>
  <c r="O12" i="10" s="1"/>
  <c r="P16" i="11"/>
  <c r="O10" i="10" s="1"/>
  <c r="N16" i="11"/>
  <c r="O9" i="10" s="1"/>
  <c r="J16" i="11"/>
  <c r="H16" i="11"/>
  <c r="O6" i="10" s="1"/>
  <c r="F16" i="11"/>
  <c r="O5" i="10" s="1"/>
  <c r="D16" i="11"/>
  <c r="O4" i="10" s="1"/>
  <c r="AL15" i="11"/>
  <c r="AJ15" i="11"/>
  <c r="AH15" i="11"/>
  <c r="AF15" i="11"/>
  <c r="N19" i="10" s="1"/>
  <c r="AD15" i="11"/>
  <c r="N18" i="10" s="1"/>
  <c r="AB15" i="11"/>
  <c r="N17" i="10" s="1"/>
  <c r="Z15" i="11"/>
  <c r="N16" i="10" s="1"/>
  <c r="X15" i="11"/>
  <c r="N15" i="10" s="1"/>
  <c r="V15" i="11"/>
  <c r="N14" i="10" s="1"/>
  <c r="T15" i="11"/>
  <c r="N13" i="10" s="1"/>
  <c r="R15" i="11"/>
  <c r="N12" i="10" s="1"/>
  <c r="P15" i="11"/>
  <c r="N10" i="10" s="1"/>
  <c r="N15" i="11"/>
  <c r="N9" i="10" s="1"/>
  <c r="J15" i="11"/>
  <c r="H15" i="11"/>
  <c r="N6" i="10" s="1"/>
  <c r="F15" i="11"/>
  <c r="N5" i="10" s="1"/>
  <c r="D15" i="11"/>
  <c r="N4" i="10" s="1"/>
  <c r="AL14" i="11"/>
  <c r="AJ14" i="11"/>
  <c r="AH14" i="11"/>
  <c r="AF14" i="11"/>
  <c r="M19" i="10" s="1"/>
  <c r="AD14" i="11"/>
  <c r="M18" i="10" s="1"/>
  <c r="AB14" i="11"/>
  <c r="M17" i="10" s="1"/>
  <c r="Z14" i="11"/>
  <c r="M16" i="10" s="1"/>
  <c r="X14" i="11"/>
  <c r="M15" i="10" s="1"/>
  <c r="V14" i="11"/>
  <c r="M14" i="10" s="1"/>
  <c r="T14" i="11"/>
  <c r="M13" i="10" s="1"/>
  <c r="R14" i="11"/>
  <c r="M12" i="10" s="1"/>
  <c r="P14" i="11"/>
  <c r="M10" i="10" s="1"/>
  <c r="N14" i="11"/>
  <c r="M9" i="10" s="1"/>
  <c r="J14" i="11"/>
  <c r="H14" i="11"/>
  <c r="M6" i="10" s="1"/>
  <c r="F14" i="11"/>
  <c r="M5" i="10" s="1"/>
  <c r="D14" i="11"/>
  <c r="M4" i="10" s="1"/>
  <c r="AL13" i="11"/>
  <c r="AJ13" i="11"/>
  <c r="AH13" i="11"/>
  <c r="AF13" i="11"/>
  <c r="L19" i="10" s="1"/>
  <c r="AD13" i="11"/>
  <c r="L18" i="10" s="1"/>
  <c r="AB13" i="11"/>
  <c r="L17" i="10" s="1"/>
  <c r="Z13" i="11"/>
  <c r="L16" i="10" s="1"/>
  <c r="X13" i="11"/>
  <c r="L15" i="10" s="1"/>
  <c r="V13" i="11"/>
  <c r="L14" i="10" s="1"/>
  <c r="T13" i="11"/>
  <c r="L13" i="10" s="1"/>
  <c r="R13" i="11"/>
  <c r="L12" i="10" s="1"/>
  <c r="P13" i="11"/>
  <c r="L10" i="10" s="1"/>
  <c r="N13" i="11"/>
  <c r="L9" i="10" s="1"/>
  <c r="J13" i="11"/>
  <c r="H13" i="11"/>
  <c r="L6" i="10" s="1"/>
  <c r="F13" i="11"/>
  <c r="L5" i="10" s="1"/>
  <c r="D13" i="11"/>
  <c r="L4" i="10" s="1"/>
  <c r="AL12" i="11"/>
  <c r="AJ12" i="11"/>
  <c r="AH12" i="11"/>
  <c r="AF12" i="11"/>
  <c r="K19" i="10" s="1"/>
  <c r="AD12" i="11"/>
  <c r="K18" i="10" s="1"/>
  <c r="AB12" i="11"/>
  <c r="K17" i="10" s="1"/>
  <c r="Z12" i="11"/>
  <c r="K16" i="10" s="1"/>
  <c r="X12" i="11"/>
  <c r="K15" i="10" s="1"/>
  <c r="V12" i="11"/>
  <c r="K14" i="10" s="1"/>
  <c r="T12" i="11"/>
  <c r="K13" i="10" s="1"/>
  <c r="R12" i="11"/>
  <c r="K12" i="10" s="1"/>
  <c r="P12" i="11"/>
  <c r="K10" i="10" s="1"/>
  <c r="N12" i="11"/>
  <c r="K9" i="10" s="1"/>
  <c r="J12" i="11"/>
  <c r="H12" i="11"/>
  <c r="K6" i="10" s="1"/>
  <c r="F12" i="11"/>
  <c r="K5" i="10" s="1"/>
  <c r="D12" i="11"/>
  <c r="K4" i="10" s="1"/>
  <c r="AL11" i="11"/>
  <c r="AJ11" i="11"/>
  <c r="AH11" i="11"/>
  <c r="AF11" i="11"/>
  <c r="J19" i="10" s="1"/>
  <c r="AD11" i="11"/>
  <c r="J18" i="10" s="1"/>
  <c r="AB11" i="11"/>
  <c r="J17" i="10" s="1"/>
  <c r="Z11" i="11"/>
  <c r="J16" i="10" s="1"/>
  <c r="X11" i="11"/>
  <c r="J15" i="10" s="1"/>
  <c r="V11" i="11"/>
  <c r="J14" i="10" s="1"/>
  <c r="T11" i="11"/>
  <c r="J13" i="10" s="1"/>
  <c r="R11" i="11"/>
  <c r="J12" i="10" s="1"/>
  <c r="P11" i="11"/>
  <c r="J10" i="10" s="1"/>
  <c r="N11" i="11"/>
  <c r="J9" i="10" s="1"/>
  <c r="J11" i="11"/>
  <c r="H11" i="11"/>
  <c r="J6" i="10" s="1"/>
  <c r="F11" i="11"/>
  <c r="J5" i="10" s="1"/>
  <c r="D11" i="11"/>
  <c r="J4" i="10" s="1"/>
  <c r="AL10" i="11"/>
  <c r="AJ10" i="11"/>
  <c r="AH10" i="11"/>
  <c r="AF10" i="11"/>
  <c r="I19" i="10" s="1"/>
  <c r="AD10" i="11"/>
  <c r="I18" i="10" s="1"/>
  <c r="AB10" i="11"/>
  <c r="I17" i="10" s="1"/>
  <c r="Z10" i="11"/>
  <c r="I16" i="10" s="1"/>
  <c r="X10" i="11"/>
  <c r="I15" i="10" s="1"/>
  <c r="V10" i="11"/>
  <c r="I14" i="10" s="1"/>
  <c r="T10" i="11"/>
  <c r="I13" i="10" s="1"/>
  <c r="R10" i="11"/>
  <c r="I12" i="10" s="1"/>
  <c r="P10" i="11"/>
  <c r="I10" i="10" s="1"/>
  <c r="N10" i="11"/>
  <c r="I9" i="10" s="1"/>
  <c r="J10" i="11"/>
  <c r="H10" i="11"/>
  <c r="I6" i="10" s="1"/>
  <c r="F10" i="11"/>
  <c r="I5" i="10" s="1"/>
  <c r="D10" i="11"/>
  <c r="I4" i="10" s="1"/>
  <c r="AL9" i="11"/>
  <c r="AJ9" i="11"/>
  <c r="AH9" i="11"/>
  <c r="AF9" i="11"/>
  <c r="H19" i="10" s="1"/>
  <c r="AD9" i="11"/>
  <c r="H18" i="10" s="1"/>
  <c r="AB9" i="11"/>
  <c r="H17" i="10" s="1"/>
  <c r="Z9" i="11"/>
  <c r="H16" i="10" s="1"/>
  <c r="X9" i="11"/>
  <c r="H15" i="10" s="1"/>
  <c r="V9" i="11"/>
  <c r="H14" i="10" s="1"/>
  <c r="T9" i="11"/>
  <c r="H13" i="10" s="1"/>
  <c r="R9" i="11"/>
  <c r="H12" i="10" s="1"/>
  <c r="P9" i="11"/>
  <c r="H10" i="10" s="1"/>
  <c r="N9" i="11"/>
  <c r="H9" i="10" s="1"/>
  <c r="J9" i="11"/>
  <c r="H9" i="11"/>
  <c r="H6" i="10" s="1"/>
  <c r="F9" i="11"/>
  <c r="H5" i="10" s="1"/>
  <c r="D9" i="11"/>
  <c r="H4" i="10" s="1"/>
  <c r="AL8" i="11"/>
  <c r="AJ8" i="11"/>
  <c r="AH8" i="11"/>
  <c r="AF8" i="11"/>
  <c r="G19" i="10" s="1"/>
  <c r="AD8" i="11"/>
  <c r="G18" i="10" s="1"/>
  <c r="AB8" i="11"/>
  <c r="G17" i="10" s="1"/>
  <c r="Z8" i="11"/>
  <c r="G16" i="10" s="1"/>
  <c r="X8" i="11"/>
  <c r="G15" i="10" s="1"/>
  <c r="V8" i="11"/>
  <c r="G14" i="10" s="1"/>
  <c r="T8" i="11"/>
  <c r="G13" i="10" s="1"/>
  <c r="R8" i="11"/>
  <c r="G12" i="10" s="1"/>
  <c r="P8" i="11"/>
  <c r="G10" i="10" s="1"/>
  <c r="N8" i="11"/>
  <c r="G9" i="10" s="1"/>
  <c r="J8" i="11"/>
  <c r="H8" i="11"/>
  <c r="G6" i="10" s="1"/>
  <c r="F8" i="11"/>
  <c r="G5" i="10" s="1"/>
  <c r="D8" i="11"/>
  <c r="G4" i="10" s="1"/>
  <c r="AL7" i="11"/>
  <c r="AJ7" i="11"/>
  <c r="AH7" i="11"/>
  <c r="AF7" i="11"/>
  <c r="F19" i="10" s="1"/>
  <c r="AD7" i="11"/>
  <c r="F18" i="10" s="1"/>
  <c r="AB7" i="11"/>
  <c r="F17" i="10" s="1"/>
  <c r="Z7" i="11"/>
  <c r="F16" i="10" s="1"/>
  <c r="X7" i="11"/>
  <c r="F15" i="10" s="1"/>
  <c r="V7" i="11"/>
  <c r="F14" i="10" s="1"/>
  <c r="T7" i="11"/>
  <c r="F13" i="10" s="1"/>
  <c r="R7" i="11"/>
  <c r="F12" i="10" s="1"/>
  <c r="P7" i="11"/>
  <c r="F10" i="10" s="1"/>
  <c r="N7" i="11"/>
  <c r="F9" i="10" s="1"/>
  <c r="J7" i="11"/>
  <c r="H7" i="11"/>
  <c r="F6" i="10" s="1"/>
  <c r="F7" i="11"/>
  <c r="F5" i="10" s="1"/>
  <c r="D7" i="11"/>
  <c r="F4" i="10" s="1"/>
  <c r="AL6" i="11"/>
  <c r="AJ6" i="11"/>
  <c r="AH6" i="11"/>
  <c r="AF6" i="11"/>
  <c r="E19" i="10" s="1"/>
  <c r="AD6" i="11"/>
  <c r="E18" i="10" s="1"/>
  <c r="AB6" i="11"/>
  <c r="E17" i="10" s="1"/>
  <c r="Z6" i="11"/>
  <c r="E16" i="10" s="1"/>
  <c r="X6" i="11"/>
  <c r="E15" i="10" s="1"/>
  <c r="V6" i="11"/>
  <c r="E14" i="10" s="1"/>
  <c r="T6" i="11"/>
  <c r="E13" i="10" s="1"/>
  <c r="R6" i="11"/>
  <c r="E12" i="10" s="1"/>
  <c r="P6" i="11"/>
  <c r="E10" i="10" s="1"/>
  <c r="N6" i="11"/>
  <c r="E9" i="10" s="1"/>
  <c r="J6" i="11"/>
  <c r="H6" i="11"/>
  <c r="E6" i="10" s="1"/>
  <c r="F6" i="11"/>
  <c r="E5" i="10" s="1"/>
  <c r="D6" i="11"/>
  <c r="E4" i="10" s="1"/>
  <c r="AL5" i="11"/>
  <c r="AJ5" i="11"/>
  <c r="AH5" i="11"/>
  <c r="AF5" i="11"/>
  <c r="D19" i="10" s="1"/>
  <c r="AD5" i="11"/>
  <c r="D18" i="10" s="1"/>
  <c r="AB5" i="11"/>
  <c r="D17" i="10" s="1"/>
  <c r="Z5" i="11"/>
  <c r="D16" i="10" s="1"/>
  <c r="X5" i="11"/>
  <c r="D15" i="10" s="1"/>
  <c r="V5" i="11"/>
  <c r="D14" i="10" s="1"/>
  <c r="T5" i="11"/>
  <c r="D13" i="10" s="1"/>
  <c r="R5" i="11"/>
  <c r="D12" i="10" s="1"/>
  <c r="P5" i="11"/>
  <c r="D10" i="10" s="1"/>
  <c r="N5" i="11"/>
  <c r="D9" i="10" s="1"/>
  <c r="J5" i="11"/>
  <c r="H5" i="11"/>
  <c r="D6" i="10" s="1"/>
  <c r="F5" i="11"/>
  <c r="D5" i="10" s="1"/>
  <c r="D5" i="11"/>
  <c r="D4" i="10" s="1"/>
  <c r="AL4" i="11"/>
  <c r="AJ4" i="11"/>
  <c r="AH4" i="11"/>
  <c r="AF4" i="11"/>
  <c r="C19" i="10" s="1"/>
  <c r="AD4" i="11"/>
  <c r="C18" i="10" s="1"/>
  <c r="AB4" i="11"/>
  <c r="C17" i="10" s="1"/>
  <c r="Z4" i="11"/>
  <c r="C16" i="10" s="1"/>
  <c r="X4" i="11"/>
  <c r="C15" i="10" s="1"/>
  <c r="V4" i="11"/>
  <c r="C14" i="10" s="1"/>
  <c r="T4" i="11"/>
  <c r="C13" i="10" s="1"/>
  <c r="R4" i="11"/>
  <c r="C12" i="10" s="1"/>
  <c r="P4" i="11"/>
  <c r="C10" i="10" s="1"/>
  <c r="N4" i="11"/>
  <c r="C9" i="10" s="1"/>
  <c r="J4" i="11"/>
  <c r="H4" i="11"/>
  <c r="C6" i="10" s="1"/>
  <c r="F4" i="11"/>
  <c r="C5" i="10" s="1"/>
  <c r="D4" i="11"/>
  <c r="C4" i="10" s="1"/>
  <c r="K3" i="11"/>
  <c r="L14" i="11" s="1"/>
  <c r="M8" i="10" s="1"/>
  <c r="D29" i="9"/>
  <c r="B22" i="10"/>
  <c r="K22" i="10" s="1"/>
  <c r="B21" i="10"/>
  <c r="D15" i="9"/>
  <c r="D11" i="9"/>
  <c r="D3" i="9"/>
  <c r="I3" i="8"/>
  <c r="J3" i="8"/>
  <c r="H3" i="8"/>
  <c r="G3" i="8"/>
  <c r="F3" i="8"/>
  <c r="E3" i="8"/>
  <c r="D3" i="8"/>
  <c r="D2" i="7"/>
  <c r="B12" i="1"/>
  <c r="D2" i="9" l="1"/>
  <c r="M21" i="10"/>
  <c r="I2" i="7"/>
  <c r="E2" i="7"/>
  <c r="L7" i="11"/>
  <c r="F8" i="10" s="1"/>
  <c r="F7" i="10" s="1"/>
  <c r="C3" i="8"/>
  <c r="D25" i="10"/>
  <c r="J26" i="10"/>
  <c r="L15" i="11"/>
  <c r="N8" i="10" s="1"/>
  <c r="N7" i="10" s="1"/>
  <c r="C24" i="10"/>
  <c r="E25" i="10"/>
  <c r="D24" i="10"/>
  <c r="D23" i="10" s="1"/>
  <c r="G25" i="10"/>
  <c r="G2" i="7"/>
  <c r="E24" i="10"/>
  <c r="J25" i="10"/>
  <c r="L5" i="11"/>
  <c r="D8" i="10" s="1"/>
  <c r="D7" i="10" s="1"/>
  <c r="L11" i="11"/>
  <c r="J8" i="10" s="1"/>
  <c r="J7" i="10" s="1"/>
  <c r="L25" i="10"/>
  <c r="K24" i="10"/>
  <c r="H2" i="7"/>
  <c r="L24" i="10"/>
  <c r="L21" i="10"/>
  <c r="N21" i="10"/>
  <c r="F21" i="10"/>
  <c r="D21" i="10"/>
  <c r="K21" i="10"/>
  <c r="E21" i="10"/>
  <c r="G22" i="10"/>
  <c r="O21" i="10"/>
  <c r="C21" i="10"/>
  <c r="N20" i="10"/>
  <c r="F20" i="10"/>
  <c r="M20" i="10"/>
  <c r="E20" i="10"/>
  <c r="J20" i="10"/>
  <c r="I20" i="10"/>
  <c r="G20" i="10"/>
  <c r="L20" i="10"/>
  <c r="D20" i="10"/>
  <c r="K20" i="10"/>
  <c r="C20" i="10"/>
  <c r="H20" i="10"/>
  <c r="O20" i="10"/>
  <c r="J21" i="10"/>
  <c r="I21" i="10"/>
  <c r="H21" i="10"/>
  <c r="J22" i="10"/>
  <c r="L22" i="10"/>
  <c r="O22" i="10"/>
  <c r="I22" i="10"/>
  <c r="H22" i="10"/>
  <c r="M22" i="10"/>
  <c r="D22" i="10"/>
  <c r="N22" i="10"/>
  <c r="C22" i="10"/>
  <c r="G21" i="10"/>
  <c r="E22" i="10"/>
  <c r="F22" i="10"/>
  <c r="N3" i="10"/>
  <c r="N11" i="10"/>
  <c r="G3" i="10"/>
  <c r="O3" i="10"/>
  <c r="M7" i="10"/>
  <c r="O11" i="10"/>
  <c r="B23" i="10"/>
  <c r="K3" i="10"/>
  <c r="G11" i="10"/>
  <c r="J11" i="10"/>
  <c r="K11" i="10"/>
  <c r="B7" i="10"/>
  <c r="H3" i="10"/>
  <c r="L3" i="10"/>
  <c r="D11" i="10"/>
  <c r="L11" i="10"/>
  <c r="F11" i="10"/>
  <c r="H11" i="10"/>
  <c r="B11" i="10"/>
  <c r="C11" i="10"/>
  <c r="C3" i="10"/>
  <c r="M3" i="10"/>
  <c r="E11" i="10"/>
  <c r="M11" i="10"/>
  <c r="I11" i="10"/>
  <c r="B3" i="10"/>
  <c r="I3" i="10"/>
  <c r="J3" i="10"/>
  <c r="E3" i="10"/>
  <c r="D3" i="10"/>
  <c r="F3" i="10"/>
  <c r="H25" i="10"/>
  <c r="I25" i="10"/>
  <c r="F26" i="10"/>
  <c r="G26" i="10"/>
  <c r="F24" i="10"/>
  <c r="C25" i="10"/>
  <c r="K25" i="10"/>
  <c r="H26" i="10"/>
  <c r="I26" i="10"/>
  <c r="L4" i="11"/>
  <c r="C8" i="10" s="1"/>
  <c r="C7" i="10" s="1"/>
  <c r="L8" i="11"/>
  <c r="G8" i="10" s="1"/>
  <c r="G7" i="10" s="1"/>
  <c r="L12" i="11"/>
  <c r="K8" i="10" s="1"/>
  <c r="K7" i="10" s="1"/>
  <c r="L16" i="11"/>
  <c r="O8" i="10" s="1"/>
  <c r="O7" i="10" s="1"/>
  <c r="L9" i="11"/>
  <c r="H8" i="10" s="1"/>
  <c r="H7" i="10" s="1"/>
  <c r="L13" i="11"/>
  <c r="L8" i="10" s="1"/>
  <c r="L7" i="10" s="1"/>
  <c r="L6" i="11"/>
  <c r="E8" i="10" s="1"/>
  <c r="E7" i="10" s="1"/>
  <c r="L10" i="11"/>
  <c r="I8" i="10" s="1"/>
  <c r="I7" i="10" s="1"/>
  <c r="J2" i="7"/>
  <c r="F2" i="7"/>
  <c r="K2" i="7"/>
  <c r="J23" i="10" l="1"/>
  <c r="K23" i="10"/>
  <c r="G23" i="10"/>
  <c r="G2" i="10" s="1"/>
  <c r="C23" i="10"/>
  <c r="C2" i="10" s="1"/>
  <c r="E23" i="10"/>
  <c r="E2" i="10" s="1"/>
  <c r="L23" i="10"/>
  <c r="L2" i="10" s="1"/>
  <c r="B20" i="10"/>
  <c r="D2" i="10"/>
  <c r="J2" i="10"/>
  <c r="O2" i="10"/>
  <c r="I23" i="10"/>
  <c r="F23" i="10"/>
  <c r="H23" i="10"/>
  <c r="H2" i="10" s="1"/>
  <c r="N2" i="10"/>
  <c r="M2" i="10"/>
  <c r="K2" i="10"/>
  <c r="I2" i="10" l="1"/>
  <c r="F2" i="10"/>
  <c r="T2" i="6"/>
  <c r="AK2" i="6" s="1"/>
  <c r="S2" i="6"/>
  <c r="AJ2" i="6" s="1"/>
  <c r="R2" i="6"/>
  <c r="AI2" i="6" s="1"/>
  <c r="Q2" i="6"/>
  <c r="AH2" i="6" s="1"/>
  <c r="P2" i="6"/>
  <c r="AG2" i="6" s="1"/>
  <c r="O2" i="6"/>
  <c r="AF2" i="6" s="1"/>
  <c r="N2" i="6"/>
  <c r="AE2" i="6" s="1"/>
  <c r="M2" i="6"/>
  <c r="AD2" i="6" s="1"/>
  <c r="L2" i="6"/>
  <c r="AC2" i="6" s="1"/>
  <c r="K2" i="6"/>
  <c r="AB2" i="6" s="1"/>
  <c r="J2" i="6"/>
  <c r="AA2" i="6" s="1"/>
  <c r="I2" i="6"/>
  <c r="Z2" i="6" s="1"/>
  <c r="H2" i="6"/>
  <c r="Y2" i="6" s="1"/>
  <c r="G2" i="6"/>
  <c r="X2" i="6" s="1"/>
  <c r="F2" i="6"/>
  <c r="W2" i="6" s="1"/>
  <c r="E2" i="6"/>
  <c r="V2" i="6" s="1"/>
  <c r="D2" i="6" l="1"/>
  <c r="B16" i="1"/>
  <c r="E15" i="1"/>
  <c r="D15" i="1"/>
  <c r="B13" i="1"/>
  <c r="B10" i="1"/>
  <c r="B7" i="1"/>
  <c r="B6" i="1"/>
  <c r="B5" i="1"/>
  <c r="B4" i="1"/>
  <c r="B3" i="1"/>
  <c r="R2" i="1"/>
  <c r="Q2" i="1"/>
  <c r="P2" i="1"/>
  <c r="O2" i="1"/>
  <c r="N2" i="1"/>
  <c r="M2" i="1"/>
  <c r="L2" i="1"/>
  <c r="K2" i="1"/>
  <c r="J2" i="1"/>
  <c r="I2" i="1"/>
  <c r="H2" i="1"/>
  <c r="G2" i="1"/>
  <c r="F2" i="1"/>
  <c r="B9" i="1" l="1"/>
  <c r="B2" i="1"/>
  <c r="B20" i="1" l="1"/>
  <c r="B19" i="1"/>
  <c r="B17" i="1"/>
  <c r="B14" i="1"/>
  <c r="F18" i="1" l="1"/>
  <c r="B18" i="1" l="1"/>
  <c r="B15" i="1" s="1"/>
  <c r="F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Wen Zheng</author>
  </authors>
  <commentList>
    <comment ref="L24" authorId="0" shapeId="0" xr:uid="{5D72399B-039F-4D44-90E4-0BD84B3199A9}">
      <text>
        <r>
          <rPr>
            <b/>
            <sz val="9"/>
            <rFont val="宋体"/>
            <family val="3"/>
            <charset val="134"/>
          </rPr>
          <t>Wen Zheng:</t>
        </r>
        <r>
          <rPr>
            <sz val="9"/>
            <rFont val="宋体"/>
            <family val="3"/>
            <charset val="134"/>
          </rPr>
          <t xml:space="preserve">
≥60yrs</t>
        </r>
      </text>
    </comment>
    <comment ref="L25" authorId="0" shapeId="0" xr:uid="{A3E49AA4-2FD4-44A7-9B3E-0DA9823C82CC}">
      <text>
        <r>
          <rPr>
            <b/>
            <sz val="9"/>
            <rFont val="宋体"/>
            <family val="3"/>
            <charset val="134"/>
          </rPr>
          <t>Wen Zheng:</t>
        </r>
        <r>
          <rPr>
            <sz val="9"/>
            <rFont val="宋体"/>
            <family val="3"/>
            <charset val="134"/>
          </rPr>
          <t xml:space="preserve">
≥60yrs</t>
        </r>
      </text>
    </comment>
    <comment ref="L26" authorId="0" shapeId="0" xr:uid="{DCB3BCA0-B7A5-4FA6-AE06-2CCEE277C6E3}">
      <text>
        <r>
          <rPr>
            <b/>
            <sz val="9"/>
            <color indexed="81"/>
            <rFont val="宋体"/>
            <family val="3"/>
            <charset val="134"/>
          </rPr>
          <t>Wen Zheng:</t>
        </r>
        <r>
          <rPr>
            <sz val="9"/>
            <color indexed="81"/>
            <rFont val="宋体"/>
            <family val="3"/>
            <charset val="134"/>
          </rPr>
          <t xml:space="preserve">
≥60yrs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Wen Zheng</author>
  </authors>
  <commentList>
    <comment ref="W3" authorId="0" shapeId="0" xr:uid="{314EBA54-A20F-42F3-9946-93D13F5435B9}">
      <text>
        <r>
          <rPr>
            <b/>
            <sz val="9"/>
            <color indexed="81"/>
            <rFont val="宋体"/>
            <family val="3"/>
            <charset val="134"/>
          </rPr>
          <t>Wen Zheng:</t>
        </r>
        <r>
          <rPr>
            <sz val="9"/>
            <color indexed="81"/>
            <rFont val="宋体"/>
            <family val="3"/>
            <charset val="134"/>
          </rPr>
          <t xml:space="preserve">
还没复制粘贴数字</t>
        </r>
      </text>
    </comment>
  </commentList>
</comments>
</file>

<file path=xl/sharedStrings.xml><?xml version="1.0" encoding="utf-8"?>
<sst xmlns="http://schemas.openxmlformats.org/spreadsheetml/2006/main" count="972" uniqueCount="558">
  <si>
    <t>Population</t>
  </si>
  <si>
    <t>Sum_number</t>
  </si>
  <si>
    <t>0_4yrs</t>
  </si>
  <si>
    <t>5_9yrs</t>
  </si>
  <si>
    <t>10_14yrs</t>
  </si>
  <si>
    <t>15_19yrs</t>
  </si>
  <si>
    <t>20_24yrs</t>
  </si>
  <si>
    <t>25_29yrs</t>
  </si>
  <si>
    <t>30_34yrs</t>
  </si>
  <si>
    <t>35_39yrs</t>
  </si>
  <si>
    <t>40_44yrs</t>
  </si>
  <si>
    <t>45_49yrs</t>
  </si>
  <si>
    <t>50_54yrs</t>
  </si>
  <si>
    <t>55_59yrs</t>
  </si>
  <si>
    <t>60_64yrs</t>
  </si>
  <si>
    <t>65_69yrs</t>
  </si>
  <si>
    <t>70_74yrs</t>
  </si>
  <si>
    <t>75_79yrs</t>
  </si>
  <si>
    <t>Critical sectors</t>
  </si>
  <si>
    <t>Healthcare workers</t>
  </si>
  <si>
    <t>Law enforcement and security personnel</t>
  </si>
  <si>
    <t>Community workers</t>
  </si>
  <si>
    <t>Pregnant woman</t>
  </si>
  <si>
    <t>School-age children</t>
  </si>
  <si>
    <t>UN 2020 estimation</t>
  </si>
  <si>
    <t>Prevalence of any underlying condition</t>
  </si>
  <si>
    <t>Older adults aged 60-79 yrs without underlying conditions</t>
  </si>
  <si>
    <t>Adults aged 20-59 yrs without underlying conditions</t>
  </si>
  <si>
    <t>Data source</t>
    <phoneticPr fontId="5" type="noConversion"/>
  </si>
  <si>
    <t>UN 2020 estimation</t>
    <phoneticPr fontId="5" type="noConversion"/>
  </si>
  <si>
    <t>Ministry of Education of the People's Republic of China</t>
  </si>
  <si>
    <t>http://www.moe.gov.cn/s78/A03/moe_560/jytjsj_2019/qg/202006/t20200611_464845.html</t>
  </si>
  <si>
    <t>http://www.moe.gov.cn/s78/A03/moe_560/jytjsj_2019/qg/202006/t20200611_464829.html</t>
  </si>
  <si>
    <t>The Global Health Data Exchange website</t>
  </si>
  <si>
    <t>URL</t>
    <phoneticPr fontId="5" type="noConversion"/>
  </si>
  <si>
    <t>http://ghdx.healthdata.org/gbd-results-tool</t>
  </si>
  <si>
    <t>1. The Global Health Data Exchange website; 
2. UN 2020 estimation</t>
    <phoneticPr fontId="5" type="noConversion"/>
  </si>
  <si>
    <t>1. http://www.moe.gov.cn/s78/A03/moe_560/jytjsj_2019/qg/202006/t20200610_464560.html; 
2. http://www.moe.gov.cn/s78/A03/moe_560/jytjsj_2019/qg/202006/t20200611_464863.html</t>
    <phoneticPr fontId="5" type="noConversion"/>
  </si>
  <si>
    <t>1. China Economic Census Yearbook 2018; 
2. Tabulation the 2010 Population Census of the People's Republic of China</t>
    <phoneticPr fontId="5" type="noConversion"/>
  </si>
  <si>
    <t>1. China Civil Affairs Statistical Yearbook 2019; 
2. Tabulation the 2010 Population Census of the People's Republic of China</t>
    <phoneticPr fontId="5" type="noConversion"/>
  </si>
  <si>
    <t>http://www.stats.gov.cn/tjsj/pcsj/rkpc/6rp/indexch.htm</t>
    <phoneticPr fontId="5" type="noConversion"/>
  </si>
  <si>
    <t>1. http://www.scio.gov.cn/zfbps/32832/Document/1660314/1660314.htm; 
2. http://www.mod.gov.cn/regulatory/2011-01/06/content_4617808_4.htm; 
3. http://www.stats.gov.cn/tjsj/pcsj/rkpc/6rp/indexch.htm</t>
    <phoneticPr fontId="5" type="noConversion"/>
  </si>
  <si>
    <t>1. http://ghdx.healthdata.org/gbd-results-tool; 
2. https://population.un.org/wpp/Download/Standard/Population/</t>
    <phoneticPr fontId="5" type="noConversion"/>
  </si>
  <si>
    <t>https://population.un.org/wpp/Download/Standard/Population/</t>
    <phoneticPr fontId="5" type="noConversion"/>
  </si>
  <si>
    <t>1. UN 2020 estimation; 
2. Chinese Statistical Yearbook 2016</t>
    <phoneticPr fontId="5" type="noConversion"/>
  </si>
  <si>
    <t>ID</t>
  </si>
  <si>
    <t>Underlying condition</t>
  </si>
  <si>
    <t>Year</t>
  </si>
  <si>
    <t>Sum_0_59yrs_number</t>
  </si>
  <si>
    <t>0_4yrs_prevalence</t>
  </si>
  <si>
    <t>5_9yrs_prevalence</t>
  </si>
  <si>
    <t>10_14yrs_prevalence</t>
  </si>
  <si>
    <t>15_19yrs_prevalence</t>
  </si>
  <si>
    <t>20_24yrs_prevalence</t>
  </si>
  <si>
    <t>25_29yrs_prevalence</t>
  </si>
  <si>
    <t>30_34yrs_prevalence</t>
  </si>
  <si>
    <t>35_39yrs_prevalence</t>
  </si>
  <si>
    <t>40_44yrs_prevalence</t>
  </si>
  <si>
    <t>45_49yrs_prevalence</t>
  </si>
  <si>
    <t>50_54yrs_prevalence</t>
  </si>
  <si>
    <t>55_59yrs_prevalence</t>
  </si>
  <si>
    <t>60_64yrs_prevalence</t>
    <phoneticPr fontId="5" type="noConversion"/>
  </si>
  <si>
    <t>65_69yrs_prevalence</t>
    <phoneticPr fontId="5" type="noConversion"/>
  </si>
  <si>
    <t>70_74yrs_prevalence</t>
    <phoneticPr fontId="5" type="noConversion"/>
  </si>
  <si>
    <t>75_79yrs_prevalence</t>
    <phoneticPr fontId="5" type="noConversion"/>
  </si>
  <si>
    <t>80+yrs_prevalence</t>
    <phoneticPr fontId="5" type="noConversion"/>
  </si>
  <si>
    <t>0_4yrs_number</t>
  </si>
  <si>
    <t>5_9yrs_number</t>
  </si>
  <si>
    <t>10_14yrs_number</t>
  </si>
  <si>
    <t>15_19yrs_number</t>
  </si>
  <si>
    <t>20_24yrs_number</t>
  </si>
  <si>
    <t>25_29yrs_number</t>
  </si>
  <si>
    <t>30_34yrs_number</t>
  </si>
  <si>
    <t>35_39yrs_number</t>
  </si>
  <si>
    <t>40_44yrs_number</t>
  </si>
  <si>
    <t>45_49yrs_number</t>
  </si>
  <si>
    <t>50_54yrs_number</t>
  </si>
  <si>
    <t>55_59yrs_number</t>
  </si>
  <si>
    <t>60_64yrs_number</t>
    <phoneticPr fontId="5" type="noConversion"/>
  </si>
  <si>
    <t>65_69yrs_number</t>
    <phoneticPr fontId="5" type="noConversion"/>
  </si>
  <si>
    <t>70_74yrs_number</t>
    <phoneticPr fontId="5" type="noConversion"/>
  </si>
  <si>
    <t>75_79yrs_number</t>
    <phoneticPr fontId="5" type="noConversion"/>
  </si>
  <si>
    <t>80+yrs_number</t>
    <phoneticPr fontId="5" type="noConversion"/>
  </si>
  <si>
    <t>Data_source</t>
  </si>
  <si>
    <t>URL</t>
  </si>
  <si>
    <r>
      <rPr>
        <sz val="12"/>
        <color theme="1"/>
        <rFont val="Cambria"/>
        <family val="1"/>
      </rPr>
      <t>Any comorbidity (</t>
    </r>
    <r>
      <rPr>
        <sz val="12"/>
        <color theme="1"/>
        <rFont val="FangSong"/>
        <family val="3"/>
        <charset val="134"/>
      </rPr>
      <t>≥</t>
    </r>
    <r>
      <rPr>
        <sz val="12"/>
        <color theme="1"/>
        <rFont val="Cambria"/>
        <family val="1"/>
      </rPr>
      <t>1 underlying diseases)</t>
    </r>
  </si>
  <si>
    <t>Liver cancer due to NASH</t>
  </si>
  <si>
    <t>Chronic kidney disease due to diabetes mellitus type 1</t>
  </si>
  <si>
    <t>Chronic kidney disease due to diabetes mellitus type 2</t>
  </si>
  <si>
    <t>Colon and rectum cancer</t>
  </si>
  <si>
    <t>Lip and oral cavity cancer</t>
  </si>
  <si>
    <t>Nasopharynx cancer</t>
  </si>
  <si>
    <t>Other pharynx cancer</t>
  </si>
  <si>
    <t>Gallbladder and biliary tract cancer</t>
  </si>
  <si>
    <t>Pancreatic cancer</t>
  </si>
  <si>
    <t>Malignant skin melanoma</t>
  </si>
  <si>
    <t>Ovarian cancer</t>
  </si>
  <si>
    <t>Testicular cancer</t>
  </si>
  <si>
    <t>Kidney cancer</t>
  </si>
  <si>
    <t>Bladder cancer</t>
  </si>
  <si>
    <t>Thyroid cancer</t>
  </si>
  <si>
    <t>Mesothelioma</t>
  </si>
  <si>
    <t>Hodgkin lymphoma</t>
  </si>
  <si>
    <t>Non-Hodgkin lymphoma</t>
  </si>
  <si>
    <t>Multiple myeloma</t>
  </si>
  <si>
    <t>Other malignant neoplasms</t>
  </si>
  <si>
    <t>Rheumatic heart disease</t>
  </si>
  <si>
    <t>Ischemic heart disease</t>
  </si>
  <si>
    <t>Sickle cell disorders</t>
  </si>
  <si>
    <t>Alzheimer's disease and other dementias</t>
  </si>
  <si>
    <t>Parkinson's disease</t>
  </si>
  <si>
    <t>Multiple sclerosis</t>
  </si>
  <si>
    <t>Motor neuron disease</t>
  </si>
  <si>
    <t>Other neurological disorders</t>
  </si>
  <si>
    <t>Idiopathic developmental intellectual disability</t>
  </si>
  <si>
    <t>Chronic kidney disease due to hypertension</t>
  </si>
  <si>
    <t>Chronic kidney disease due to glomerulonephritis</t>
  </si>
  <si>
    <t>Chronic kidney disease due to other and unspecified causes</t>
  </si>
  <si>
    <t>Ischemic stroke</t>
  </si>
  <si>
    <t>Intracerebral hemorrhage</t>
  </si>
  <si>
    <t>Subarachnoid hemorrhage</t>
  </si>
  <si>
    <t>Hypertensive heart disease</t>
  </si>
  <si>
    <t>Atrial fibrillation and flutter</t>
  </si>
  <si>
    <t>Endocarditis</t>
  </si>
  <si>
    <t>Other cardiovascular and circulatory diseases</t>
  </si>
  <si>
    <t>Chronic obstructive pulmonary disease</t>
  </si>
  <si>
    <t>Larynx cancer</t>
  </si>
  <si>
    <t>Tracheal, bronchus, and lung cancer</t>
  </si>
  <si>
    <t>Breast cancer</t>
  </si>
  <si>
    <t>Cervical cancer</t>
  </si>
  <si>
    <t>Uterine cancer</t>
  </si>
  <si>
    <t>Prostate cancer</t>
  </si>
  <si>
    <t>HIV/AIDS - Drug-susceptible Tuberculosis</t>
  </si>
  <si>
    <t>HIV/AIDS - Multidrug-resistant Tuberculosis without extensive drug resistance</t>
  </si>
  <si>
    <t>HIV/AIDS - Extensively drug-resistant Tuberculosis</t>
  </si>
  <si>
    <t>HIV/AIDS resulting in other diseases</t>
  </si>
  <si>
    <t>Esophageal cancer</t>
  </si>
  <si>
    <t>Stomach cancer</t>
  </si>
  <si>
    <t>Liver cancer due to hepatitis B</t>
  </si>
  <si>
    <t>Liver cancer due to hepatitis C</t>
  </si>
  <si>
    <t>Liver cancer due to alcohol use</t>
  </si>
  <si>
    <t>Liver cancer due to other causes</t>
  </si>
  <si>
    <t>Myelodysplastic, myeloproliferative, and other hematopoietic neoplasms</t>
  </si>
  <si>
    <t>Non-rheumatic calcific aortic valve disease</t>
  </si>
  <si>
    <t>Non-rheumatic degenerative mitral valve disease</t>
  </si>
  <si>
    <t>Other non-rheumatic valve diseases</t>
  </si>
  <si>
    <t>Diabetes mellitus type 1</t>
  </si>
  <si>
    <t>Diabetes mellitus type 2</t>
  </si>
  <si>
    <t>Acute lymphoid leukemia</t>
  </si>
  <si>
    <t>Chronic lymphoid leukemia</t>
  </si>
  <si>
    <t>Acute myeloid leukemia</t>
  </si>
  <si>
    <t>Chronic myeloid leukemia</t>
  </si>
  <si>
    <t>Drug-susceptible tuberculosis</t>
  </si>
  <si>
    <t>Alcoholic cardiomyopathy</t>
  </si>
  <si>
    <t>Myocarditis</t>
  </si>
  <si>
    <t>Other leukemia</t>
  </si>
  <si>
    <t>Other cardiomyopathy</t>
  </si>
  <si>
    <t>Multidrug-resistant tuberculosis without extensive drug resistance</t>
  </si>
  <si>
    <t>Extensively drug-resistant tuberculosis</t>
  </si>
  <si>
    <t>Neural tube defects</t>
  </si>
  <si>
    <t>Congenital heart anomalies</t>
  </si>
  <si>
    <t>Down syndrome</t>
  </si>
  <si>
    <t>Silicosis</t>
  </si>
  <si>
    <t>Asbestosis</t>
  </si>
  <si>
    <t>Coal workers pneumoconiosis</t>
  </si>
  <si>
    <t>Other pneumoconiosis</t>
  </si>
  <si>
    <t>Asthma</t>
  </si>
  <si>
    <t>Interstitial lung disease and pulmonary sarcoidosis</t>
  </si>
  <si>
    <t>Cirrhosis and other chronic liver diseases due to hepatitis B</t>
  </si>
  <si>
    <t>Cirrhosis and other chronic liver diseases due to hepatitis C</t>
  </si>
  <si>
    <t>Cirrhosis and other chronic liver diseases due to alcohol use</t>
  </si>
  <si>
    <t>Cirrhosis and other chronic liver diseases due to other causes</t>
  </si>
  <si>
    <t>Note: Calculation method seen in Sheet “Method"</t>
  </si>
  <si>
    <t>1. UN 2020 estimation; 
2. Clark A, Jit M, Warren-Gash C, et al. Global, regional, and national estimates of the population at increased risk of severe COVID-19 due to underlying health conditions in 2020: a modelling study [published online ahead of print, 2020 Jun 15]. Lancet Glob Health. 2020;S2214-109X(20)30264-3.</t>
  </si>
  <si>
    <t>1. http://ghdx.healthdata.org/gbd-results-tool; 2. https://population.un.org/wpp/Download/Standard/Population/</t>
  </si>
  <si>
    <t>1. http://ghdx.healthdata.org/gbd-results-tool; 2. https://population.un.org/wpp/Download/Standard/Population/</t>
    <phoneticPr fontId="5" type="noConversion"/>
  </si>
  <si>
    <t>https://population.un.org/wpp/Download/Standard/Population/</t>
  </si>
  <si>
    <t>1.The Global Health Data Exchange website; 2.UN 2020 estimation</t>
  </si>
  <si>
    <t>Individuals &lt;60 yrs with underlying conditions</t>
  </si>
  <si>
    <t>Number/Rate</t>
  </si>
  <si>
    <t>15_19yrs</t>
    <phoneticPr fontId="5" type="noConversion"/>
  </si>
  <si>
    <t>Definition</t>
    <phoneticPr fontId="5" type="noConversion"/>
  </si>
  <si>
    <t>Sum_pregnant_women</t>
    <phoneticPr fontId="5" type="noConversion"/>
  </si>
  <si>
    <t>Live births</t>
    <phoneticPr fontId="5" type="noConversion"/>
  </si>
  <si>
    <t>The gestation is 28 weeks and above or birth weight is 1000 grams and above, and after delivery, the newborn has one of the four vital signs: heartbeat, respiration, umbilical cord pulsations, and voluntary muscle contraction</t>
  </si>
  <si>
    <t>The number of perinatal deaths/the number of live births</t>
  </si>
  <si>
    <t>The dead fetus with a gestation of 28 weeks and above or with a birth weight of 1000 grams and above (including fetal death and still birth), and the newborn died within 7days after delivery</t>
  </si>
  <si>
    <t>Fraction of perinatal deaths which are still births and fetus deaths</t>
    <phoneticPr fontId="5" type="noConversion"/>
  </si>
  <si>
    <t>Y.P. Wang, et al. Ananlysis of the perinatal death and related male/female ratio of hospital delivery in China during 1988–1992, J Pract Obstet Gynecol, 17 (3) (2001), pp. 173-174</t>
    <phoneticPr fontId="5" type="noConversion"/>
  </si>
  <si>
    <t>Still birth and fetus deaths</t>
    <phoneticPr fontId="5" type="noConversion"/>
  </si>
  <si>
    <t>The fetus dies in utero after 20 weeks of gestation is fetal death. The fetus dies during the process of delivery is still birth(From the eighth edition of Obstetrics and Gynecology published by Human Health Publishing House)</t>
  </si>
  <si>
    <t>Including medical abortion, negative pressure suction, forceps curettage, and mid-term labor induction</t>
  </si>
  <si>
    <t>The proportion of induced abortions in the total number of abortions</t>
  </si>
  <si>
    <t>B. Liu, et al. Risk factors for spontaneous abortion of Chinese married women at reproductive age. Chinese, China Public Health, 18 (7) (2002), pp. 890-892</t>
    <phoneticPr fontId="5" type="noConversion"/>
  </si>
  <si>
    <t>Abortions</t>
    <phoneticPr fontId="5" type="noConversion"/>
  </si>
  <si>
    <t>Aborted fetuses weighing less than 1000g or having a gestation less than 28 weeks(From the eighth edition of Obstetrics and Gynecology published by Human Health Publishing House)</t>
  </si>
  <si>
    <t>Childbearing women giving births_proportion</t>
    <phoneticPr fontId="5" type="noConversion"/>
  </si>
  <si>
    <t>Total</t>
    <phoneticPr fontId="5" type="noConversion"/>
  </si>
  <si>
    <t>Occupation</t>
  </si>
  <si>
    <t xml:space="preserve">Population number </t>
  </si>
  <si>
    <t>Sum_population</t>
  </si>
  <si>
    <t>Food production and sales</t>
    <phoneticPr fontId="5" type="noConversion"/>
  </si>
  <si>
    <t>China Economic Census Yearbook 2018</t>
  </si>
  <si>
    <t xml:space="preserve"> Agricultural and sideline food processing industry</t>
    <phoneticPr fontId="5" type="noConversion"/>
  </si>
  <si>
    <t xml:space="preserve"> Food manufacturing industry</t>
    <phoneticPr fontId="5" type="noConversion"/>
  </si>
  <si>
    <t xml:space="preserve"> Retail</t>
    <phoneticPr fontId="5" type="noConversion"/>
  </si>
  <si>
    <r>
      <rPr>
        <sz val="12"/>
        <color theme="1"/>
        <rFont val="KaiTi"/>
        <family val="3"/>
        <charset val="134"/>
      </rPr>
      <t>能源</t>
    </r>
  </si>
  <si>
    <t>Production and supply of electricity, heat, gas and water</t>
    <phoneticPr fontId="5" type="noConversion"/>
  </si>
  <si>
    <r>
      <rPr>
        <sz val="12"/>
        <rFont val="KaiTi"/>
        <family val="3"/>
        <charset val="134"/>
      </rPr>
      <t>交通</t>
    </r>
  </si>
  <si>
    <t>Transportation</t>
    <phoneticPr fontId="5" type="noConversion"/>
  </si>
  <si>
    <t xml:space="preserve"> Railway transportation</t>
    <phoneticPr fontId="5" type="noConversion"/>
  </si>
  <si>
    <t xml:space="preserve"> Road transportation</t>
    <phoneticPr fontId="5" type="noConversion"/>
  </si>
  <si>
    <t xml:space="preserve"> Water transportation</t>
    <phoneticPr fontId="5" type="noConversion"/>
  </si>
  <si>
    <t xml:space="preserve"> Air transport industry</t>
    <phoneticPr fontId="5" type="noConversion"/>
  </si>
  <si>
    <t xml:space="preserve"> Pipeline transportation</t>
    <phoneticPr fontId="5" type="noConversion"/>
  </si>
  <si>
    <t xml:space="preserve"> Multimodal transport and transport agency industry</t>
    <phoneticPr fontId="5" type="noConversion"/>
  </si>
  <si>
    <t xml:space="preserve"> Handling and warehousing</t>
    <phoneticPr fontId="5" type="noConversion"/>
  </si>
  <si>
    <t xml:space="preserve"> Express Service</t>
    <phoneticPr fontId="5" type="noConversion"/>
  </si>
  <si>
    <t>Social welfare institution</t>
    <phoneticPr fontId="5" type="noConversion"/>
  </si>
  <si>
    <t>China Civil Affairs Statistical Yearbook 2019</t>
  </si>
  <si>
    <r>
      <rPr>
        <sz val="12"/>
        <rFont val="KaiTi"/>
        <family val="3"/>
        <charset val="134"/>
      </rPr>
      <t>医疗卫生与公共卫生</t>
    </r>
  </si>
  <si>
    <r>
      <rPr>
        <sz val="12"/>
        <color theme="1"/>
        <rFont val="KaiTi"/>
        <family val="3"/>
        <charset val="134"/>
      </rPr>
      <t>基层群众自治组织</t>
    </r>
  </si>
  <si>
    <t>White Paper on "China's National Defense in the New Era"</t>
  </si>
  <si>
    <t>http://www.scio.gov.cn/zfbps/32832/Document/1660314/1660314.htm</t>
    <phoneticPr fontId="5" type="noConversion"/>
  </si>
  <si>
    <t>White Paper on "China's National Defense In 2006"</t>
    <phoneticPr fontId="5" type="noConversion"/>
  </si>
  <si>
    <t>http://www.mod.gov.cn/regulatory/2011-01/06/content_4617808_4.htm</t>
    <phoneticPr fontId="5" type="noConversion"/>
  </si>
  <si>
    <t>16_19yrs</t>
  </si>
  <si>
    <t>75+yrs</t>
  </si>
  <si>
    <t>Total population</t>
  </si>
  <si>
    <t>Food production and sales staff</t>
  </si>
  <si>
    <t xml:space="preserve">  Agricultural and sideline products processing industry staff</t>
  </si>
  <si>
    <t xml:space="preserve">  Food manufacturing industry staff</t>
  </si>
  <si>
    <t xml:space="preserve">  Retail workers</t>
  </si>
  <si>
    <t>Personnel in the production and supply of electricity, heat, gas and water</t>
  </si>
  <si>
    <t xml:space="preserve">  Personnel in the production and supply of electricity and heat</t>
  </si>
  <si>
    <t xml:space="preserve">  Personnel in the production and supply of gas</t>
  </si>
  <si>
    <t xml:space="preserve">  Personnel in the production and supply of water</t>
  </si>
  <si>
    <t>Transportation staff</t>
  </si>
  <si>
    <t xml:space="preserve">  Railway transportation staff</t>
  </si>
  <si>
    <t xml:space="preserve">  Road transportation staff</t>
  </si>
  <si>
    <t xml:space="preserve">  Water transportation staff</t>
  </si>
  <si>
    <t xml:space="preserve">  Air transport industry staff</t>
  </si>
  <si>
    <t xml:space="preserve">  Pipeline transportation  staff</t>
  </si>
  <si>
    <t xml:space="preserve">  Multimodal transport and transport agency industry workers</t>
  </si>
  <si>
    <t xml:space="preserve">  Handling and warehousing workers</t>
  </si>
  <si>
    <t xml:space="preserve">  Express Service workers</t>
  </si>
  <si>
    <t xml:space="preserve"> Policemen</t>
    <phoneticPr fontId="5" type="noConversion"/>
  </si>
  <si>
    <t xml:space="preserve"> Armed forces</t>
    <phoneticPr fontId="5" type="noConversion"/>
  </si>
  <si>
    <t xml:space="preserve"> Chinese People's Armed Police Force</t>
    <phoneticPr fontId="5" type="noConversion"/>
  </si>
  <si>
    <t>Age</t>
  </si>
  <si>
    <t>Agricultural and sideline products processing industry_population number in 2010 census</t>
  </si>
  <si>
    <t xml:space="preserve">Agricultural and sideline products processing industry_proportion </t>
  </si>
  <si>
    <t>Food manufacturing industry_population number in 2010 census</t>
  </si>
  <si>
    <t xml:space="preserve">Food manufacturing industry_proportion </t>
  </si>
  <si>
    <t>Retail workers_population number in 2010 census</t>
  </si>
  <si>
    <t>Retail workers_proportion</t>
  </si>
  <si>
    <t>Production and supply of electricity, heat, gas and water_population number in 2010 census</t>
  </si>
  <si>
    <t>Production and supply of electricity, heat, gas and water_proportion</t>
  </si>
  <si>
    <t>Production and supply of electricity and heat_population number in 2010 census</t>
  </si>
  <si>
    <t>Production and supply of electricity and heat_proportion</t>
  </si>
  <si>
    <t>Production and supply of gas_population number in 2010 census</t>
  </si>
  <si>
    <t>Production and supply of gas_proportion</t>
  </si>
  <si>
    <t>Production and supply of water_population number in 2010 census</t>
  </si>
  <si>
    <t>Production and supply of water_proportion</t>
  </si>
  <si>
    <t>Railway transportationindustry_population number in 2010 census</t>
  </si>
  <si>
    <t>Railway transportation industry_proportion</t>
  </si>
  <si>
    <t>Road transportation industry_population number in 2010 census</t>
  </si>
  <si>
    <t>Road transportation industry_proportion</t>
  </si>
  <si>
    <t>Water transportation industry_population number in 2010 census</t>
  </si>
  <si>
    <t>Water transportation industry_proportion</t>
  </si>
  <si>
    <t>Air transport industry industry_population number in 2010 census</t>
  </si>
  <si>
    <t>Air transport industry_proportion</t>
  </si>
  <si>
    <t>Pipeline transportation  industry_population number in 2010 census</t>
  </si>
  <si>
    <t>Pipeline transportation industry_proportion</t>
  </si>
  <si>
    <t>Transportation related industry_population number in 2010 census</t>
  </si>
  <si>
    <t>Transportation related industry_proportion</t>
  </si>
  <si>
    <t>Warehousing industry_population number in 2010 census</t>
  </si>
  <si>
    <t>Warehousing industry_proportion</t>
  </si>
  <si>
    <t>Postal Service industry_population number in 2010 census</t>
  </si>
  <si>
    <t>Postal Service industry_proportion</t>
  </si>
  <si>
    <t xml:space="preserve"> Healthcare workers_population number in 2010 census</t>
  </si>
  <si>
    <t xml:space="preserve"> Healthcare workers_proportion</t>
  </si>
  <si>
    <t>Community workers_proportion</t>
  </si>
  <si>
    <t>Social welfare industry_population number in 2010 census</t>
    <phoneticPr fontId="16" type="noConversion"/>
  </si>
  <si>
    <t>Social welfare industry_proportion</t>
    <phoneticPr fontId="16" type="noConversion"/>
  </si>
  <si>
    <t>Total</t>
  </si>
  <si>
    <t>http://www.stats.gov.cn/tjsj/pcsj/rkpc/6rp/indexch.htm</t>
  </si>
  <si>
    <t>0_19yrs</t>
  </si>
  <si>
    <t>Proportion in 2010</t>
  </si>
  <si>
    <t>http://www.scio.gov.cn/zfbps/32832/Document/1660314/1660314.htm</t>
  </si>
  <si>
    <t>Sum_number</t>
    <phoneticPr fontId="5" type="noConversion"/>
  </si>
  <si>
    <t>http://www.moe.gov.cn/s78/A03/moe_560/jytjsj_2019/qg/202006/t20200611_464863.html</t>
  </si>
  <si>
    <t>http://www.moe.gov.cn/s78/A03/moe_560/jytjsj_2019/qg/202006/t20200610_464560.html</t>
    <phoneticPr fontId="5" type="noConversion"/>
  </si>
  <si>
    <t>target population groups by age</t>
  </si>
  <si>
    <t>Sheet name</t>
    <phoneticPr fontId="5" type="noConversion"/>
  </si>
  <si>
    <t>Annotation</t>
  </si>
  <si>
    <t>It lists the priority population groups and the corresponding population size estimated by 5-year age group without excluding duplicates between groups. We list data source and website link (if applicable) of each target population group. The source data and detailed calculations are shown in the following sheets.</t>
    <phoneticPr fontId="5" type="noConversion"/>
  </si>
  <si>
    <t>occupation size by age</t>
  </si>
  <si>
    <t>It shows the calculation process of essential workers and the corresponding population size estimated by 5-year age group. Source data in this sheet are from sheet 'military', 'occupation age profile_2010' and 'occupation'.</t>
    <phoneticPr fontId="5" type="noConversion"/>
  </si>
  <si>
    <t>underlying conditions</t>
  </si>
  <si>
    <t>pregnant women</t>
    <phoneticPr fontId="5" type="noConversion"/>
  </si>
  <si>
    <t>school-aged children</t>
  </si>
  <si>
    <t>It shows the calculation process of pregnant women. We estimated the number of women who are pregnant in one year as the sum of all live births, still births, fetal deaths, and abortions in that year. The number of still births and fetal deaths were estimated as the product of the number of perinatal deaths and the fraction of those deaths which are still births and fetus deaths (68.59%). We estimated the number of abortions by dividing the number of induced abortions by the proportion of induced abortions (88.54%). Age structure of childbearing women giving births is from sheet 'childbearing age profile_2018'.</t>
    <phoneticPr fontId="5" type="noConversion"/>
  </si>
  <si>
    <t>It lists the number of school-age children by grade in primary schools,  junior secondary schools, regular senior secondary schools and secondary vocational schools. We assume that students in the first grade of primary schools are 6 years old, which is generally the minimum age allowed for school in China, i.e. 6-12 years old for primary schools, 13-15 years old for junior secondary schools, 16-19 years old for senior secondary schools and vocational schools.</t>
    <phoneticPr fontId="5" type="noConversion"/>
  </si>
  <si>
    <t>military</t>
  </si>
  <si>
    <t>It presents the number of arm forces in 2019. We use the age structure of military in 2010 to calculate the corresponding population by age groups in 2019. We also use this age structure to approximate the age structure of police officers and Chinese People's Armed Police Force.</t>
    <phoneticPr fontId="5" type="noConversion"/>
  </si>
  <si>
    <t>occupation age profile_2010</t>
  </si>
  <si>
    <t>It lists age profiles of occupational population except military in 2010. We use it to approximate the age structure in 2019.</t>
    <phoneticPr fontId="5" type="noConversion"/>
  </si>
  <si>
    <t>It lists the each group's population of essential workers.</t>
    <phoneticPr fontId="5" type="noConversion"/>
  </si>
  <si>
    <t>childbearing age profile_2018</t>
  </si>
  <si>
    <t>occupation</t>
    <phoneticPr fontId="5" type="noConversion"/>
  </si>
  <si>
    <t>population 2020 in China</t>
  </si>
  <si>
    <t>It is the UN mid-year population estimates for 2020 for China.</t>
    <phoneticPr fontId="5" type="noConversion"/>
  </si>
  <si>
    <t>It shows the calculation process of individuals with underlying conditions. To address this, we first calculated e, the expected proportion of individuals with at least one COVID-19-related condition—assuming no clustering and that the prevalences involved are independent (eg, the fact that someone has diabetes does not affect their risk of getting cancer)—as 1 minus the probability of not having a condition in any of the n categories ci:1 − [1 − p(c1)] × [1 − p(c2)] × [1 − p(c3)] × … × [1 − p(cn)]. We then estimated the proportion 𝑃 who have at least one underlying condition as 𝑃=𝑒×𝑟, where 𝑟 is the ratio between the observed and expected percentage of individuals with at least one condition. We based 𝑟 (0.92) on evidence from large cross-sectional multimorbidity studies in Southern China.</t>
    <phoneticPr fontId="5" type="noConversion"/>
  </si>
  <si>
    <t>It lists the age structure of childbearing women giving births in China.</t>
    <phoneticPr fontId="5" type="noConversion"/>
  </si>
  <si>
    <t>The sum of all live births, still births, fetal deaths, and abortions in that year</t>
    <phoneticPr fontId="5" type="noConversion"/>
  </si>
  <si>
    <t xml:space="preserve"> Primary school</t>
    <phoneticPr fontId="5" type="noConversion"/>
  </si>
  <si>
    <t xml:space="preserve"> Junior secondary schools</t>
    <phoneticPr fontId="5" type="noConversion"/>
  </si>
  <si>
    <t xml:space="preserve"> Senior secondary school &amp; Secondary vocational schools</t>
    <phoneticPr fontId="5" type="noConversion"/>
  </si>
  <si>
    <t xml:space="preserve"> Healthcare workers</t>
    <phoneticPr fontId="5" type="noConversion"/>
  </si>
  <si>
    <t xml:space="preserve"> Law enforcement and security personnel</t>
    <phoneticPr fontId="5" type="noConversion"/>
  </si>
  <si>
    <t xml:space="preserve"> Personnel in nursing home and social welfare institute</t>
    <phoneticPr fontId="5" type="noConversion"/>
  </si>
  <si>
    <t xml:space="preserve"> Community workers</t>
    <phoneticPr fontId="5" type="noConversion"/>
  </si>
  <si>
    <t xml:space="preserve"> Staffs at sectors of energy, food and transportation</t>
    <phoneticPr fontId="5" type="noConversion"/>
  </si>
  <si>
    <t xml:space="preserve"> Perinatal deaths rate</t>
    <phoneticPr fontId="5" type="noConversion"/>
  </si>
  <si>
    <t xml:space="preserve"> Perinatal deaths</t>
    <phoneticPr fontId="5" type="noConversion"/>
  </si>
  <si>
    <t xml:space="preserve"> Still birth and fetus deaths proportion</t>
    <phoneticPr fontId="5" type="noConversion"/>
  </si>
  <si>
    <t xml:space="preserve"> Induced abortions</t>
    <phoneticPr fontId="5" type="noConversion"/>
  </si>
  <si>
    <t xml:space="preserve"> Induced abortion proportion</t>
    <phoneticPr fontId="5" type="noConversion"/>
  </si>
  <si>
    <t xml:space="preserve"> Production and supply of electricity and heat</t>
    <phoneticPr fontId="5" type="noConversion"/>
  </si>
  <si>
    <t xml:space="preserve"> Production and supply of gas</t>
    <phoneticPr fontId="5" type="noConversion"/>
  </si>
  <si>
    <t xml:space="preserve"> Production and supply of water</t>
    <phoneticPr fontId="5" type="noConversion"/>
  </si>
  <si>
    <t xml:space="preserve"> Policemen</t>
    <phoneticPr fontId="5" type="noConversion"/>
  </si>
  <si>
    <t xml:space="preserve"> Chinese People's Armed Police Force</t>
    <phoneticPr fontId="5" type="noConversion"/>
  </si>
  <si>
    <t xml:space="preserve"> Students in primary schools</t>
    <phoneticPr fontId="5" type="noConversion"/>
  </si>
  <si>
    <t xml:space="preserve"> Students in junior secondary schools</t>
    <phoneticPr fontId="5" type="noConversion"/>
  </si>
  <si>
    <t xml:space="preserve"> Students in regular senior secondary schools</t>
    <phoneticPr fontId="5" type="noConversion"/>
  </si>
  <si>
    <t xml:space="preserve"> Students in secondary vocational schools</t>
    <phoneticPr fontId="5" type="noConversion"/>
  </si>
  <si>
    <t>Data source_Chinese</t>
    <phoneticPr fontId="5" type="noConversion"/>
  </si>
  <si>
    <t>Institutions for aged and disabled</t>
    <phoneticPr fontId="5" type="noConversion"/>
  </si>
  <si>
    <t>Mental retardation and mental disease institutions</t>
    <phoneticPr fontId="5" type="noConversion"/>
  </si>
  <si>
    <t xml:space="preserve">   Grocery store</t>
    <phoneticPr fontId="5" type="noConversion"/>
  </si>
  <si>
    <t xml:space="preserve">   Convenience store</t>
    <phoneticPr fontId="5" type="noConversion"/>
  </si>
  <si>
    <t xml:space="preserve">   Supermarket</t>
    <phoneticPr fontId="5" type="noConversion"/>
  </si>
  <si>
    <t xml:space="preserve">   Large supermarket</t>
    <phoneticPr fontId="5" type="noConversion"/>
  </si>
  <si>
    <r>
      <rPr>
        <sz val="12"/>
        <color theme="1"/>
        <rFont val="KaiTi"/>
        <family val="3"/>
        <charset val="134"/>
      </rPr>
      <t>食品制造和销售</t>
    </r>
  </si>
  <si>
    <r>
      <rPr>
        <sz val="12"/>
        <color rgb="FF000000"/>
        <rFont val="KaiTi"/>
        <family val="3"/>
        <charset val="134"/>
      </rPr>
      <t>《中国经济普查年鉴</t>
    </r>
    <r>
      <rPr>
        <sz val="12"/>
        <color rgb="FF000000"/>
        <rFont val="Cambria"/>
        <family val="1"/>
      </rPr>
      <t>2018</t>
    </r>
    <r>
      <rPr>
        <sz val="12"/>
        <color rgb="FF000000"/>
        <rFont val="KaiTi"/>
        <family val="3"/>
        <charset val="134"/>
      </rPr>
      <t>》</t>
    </r>
    <phoneticPr fontId="5" type="noConversion"/>
  </si>
  <si>
    <r>
      <t xml:space="preserve">  </t>
    </r>
    <r>
      <rPr>
        <sz val="12"/>
        <rFont val="KaiTi"/>
        <family val="3"/>
        <charset val="134"/>
      </rPr>
      <t>农副食品加工业</t>
    </r>
  </si>
  <si>
    <r>
      <t xml:space="preserve">  </t>
    </r>
    <r>
      <rPr>
        <sz val="12"/>
        <rFont val="KaiTi"/>
        <family val="3"/>
        <charset val="134"/>
      </rPr>
      <t>食品制造业</t>
    </r>
  </si>
  <si>
    <r>
      <t xml:space="preserve">  </t>
    </r>
    <r>
      <rPr>
        <sz val="12"/>
        <color theme="1"/>
        <rFont val="KaiTi"/>
        <family val="3"/>
        <charset val="134"/>
      </rPr>
      <t>零售业</t>
    </r>
  </si>
  <si>
    <r>
      <t xml:space="preserve">     </t>
    </r>
    <r>
      <rPr>
        <sz val="10"/>
        <color theme="1"/>
        <rFont val="KaiTi"/>
        <family val="3"/>
        <charset val="134"/>
      </rPr>
      <t>食杂店</t>
    </r>
  </si>
  <si>
    <r>
      <t xml:space="preserve">     </t>
    </r>
    <r>
      <rPr>
        <sz val="10"/>
        <color theme="1"/>
        <rFont val="KaiTi"/>
        <family val="3"/>
        <charset val="134"/>
      </rPr>
      <t>便利店</t>
    </r>
  </si>
  <si>
    <r>
      <t xml:space="preserve">     </t>
    </r>
    <r>
      <rPr>
        <sz val="10"/>
        <color theme="1"/>
        <rFont val="KaiTi"/>
        <family val="3"/>
        <charset val="134"/>
      </rPr>
      <t>超市</t>
    </r>
  </si>
  <si>
    <r>
      <t xml:space="preserve">     </t>
    </r>
    <r>
      <rPr>
        <sz val="10"/>
        <color theme="1"/>
        <rFont val="KaiTi"/>
        <family val="3"/>
        <charset val="134"/>
      </rPr>
      <t>大型超市</t>
    </r>
  </si>
  <si>
    <r>
      <t xml:space="preserve">  </t>
    </r>
    <r>
      <rPr>
        <sz val="12"/>
        <rFont val="KaiTi"/>
        <family val="3"/>
        <charset val="134"/>
      </rPr>
      <t>电力、热力生产和供应业</t>
    </r>
  </si>
  <si>
    <r>
      <t xml:space="preserve">  </t>
    </r>
    <r>
      <rPr>
        <sz val="12"/>
        <rFont val="KaiTi"/>
        <family val="3"/>
        <charset val="134"/>
      </rPr>
      <t>燃气生产和供应业</t>
    </r>
  </si>
  <si>
    <r>
      <t xml:space="preserve">  </t>
    </r>
    <r>
      <rPr>
        <sz val="12"/>
        <rFont val="KaiTi"/>
        <family val="3"/>
        <charset val="134"/>
      </rPr>
      <t>水的生产和供应业</t>
    </r>
  </si>
  <si>
    <r>
      <t xml:space="preserve">  </t>
    </r>
    <r>
      <rPr>
        <sz val="12"/>
        <rFont val="KaiTi"/>
        <family val="3"/>
        <charset val="134"/>
      </rPr>
      <t>铁路运输业</t>
    </r>
  </si>
  <si>
    <r>
      <t xml:space="preserve">  </t>
    </r>
    <r>
      <rPr>
        <sz val="12"/>
        <rFont val="KaiTi"/>
        <family val="3"/>
        <charset val="134"/>
      </rPr>
      <t>道路运输业</t>
    </r>
  </si>
  <si>
    <r>
      <t xml:space="preserve">  </t>
    </r>
    <r>
      <rPr>
        <sz val="12"/>
        <rFont val="KaiTi"/>
        <family val="3"/>
        <charset val="134"/>
      </rPr>
      <t>水上运输业</t>
    </r>
  </si>
  <si>
    <r>
      <t xml:space="preserve">  </t>
    </r>
    <r>
      <rPr>
        <sz val="12"/>
        <rFont val="KaiTi"/>
        <family val="3"/>
        <charset val="134"/>
      </rPr>
      <t>航空运输业</t>
    </r>
  </si>
  <si>
    <r>
      <t xml:space="preserve">  </t>
    </r>
    <r>
      <rPr>
        <sz val="12"/>
        <rFont val="KaiTi"/>
        <family val="3"/>
        <charset val="134"/>
      </rPr>
      <t>管道运输业</t>
    </r>
  </si>
  <si>
    <r>
      <t xml:space="preserve">  </t>
    </r>
    <r>
      <rPr>
        <sz val="12"/>
        <rFont val="KaiTi"/>
        <family val="3"/>
        <charset val="134"/>
      </rPr>
      <t>多式联运和运输代理业</t>
    </r>
  </si>
  <si>
    <r>
      <t xml:space="preserve">  </t>
    </r>
    <r>
      <rPr>
        <sz val="12"/>
        <rFont val="KaiTi"/>
        <family val="3"/>
        <charset val="134"/>
      </rPr>
      <t>装卸搬运和仓储业</t>
    </r>
  </si>
  <si>
    <r>
      <t xml:space="preserve">  </t>
    </r>
    <r>
      <rPr>
        <sz val="12"/>
        <rFont val="KaiTi"/>
        <family val="3"/>
        <charset val="134"/>
      </rPr>
      <t>快递服务</t>
    </r>
  </si>
  <si>
    <r>
      <rPr>
        <sz val="12"/>
        <rFont val="KaiTi"/>
        <family val="3"/>
        <charset val="134"/>
      </rPr>
      <t>社会工作</t>
    </r>
    <phoneticPr fontId="5" type="noConversion"/>
  </si>
  <si>
    <r>
      <rPr>
        <sz val="12"/>
        <color rgb="FF000000"/>
        <rFont val="KaiTi"/>
        <family val="3"/>
        <charset val="134"/>
      </rPr>
      <t>《中国民政统计年鉴（</t>
    </r>
    <r>
      <rPr>
        <sz val="12"/>
        <color rgb="FF000000"/>
        <rFont val="Cambria"/>
        <family val="1"/>
      </rPr>
      <t>2019</t>
    </r>
    <r>
      <rPr>
        <sz val="12"/>
        <color rgb="FF000000"/>
        <rFont val="KaiTi"/>
        <family val="3"/>
        <charset val="134"/>
      </rPr>
      <t>）》</t>
    </r>
    <phoneticPr fontId="5" type="noConversion"/>
  </si>
  <si>
    <r>
      <t xml:space="preserve"> </t>
    </r>
    <r>
      <rPr>
        <sz val="12"/>
        <rFont val="KaiTi"/>
        <family val="3"/>
        <charset val="134"/>
      </rPr>
      <t>为老年人与残疾人提供住宿服务的机构</t>
    </r>
    <phoneticPr fontId="5" type="noConversion"/>
  </si>
  <si>
    <r>
      <t xml:space="preserve"> </t>
    </r>
    <r>
      <rPr>
        <sz val="12"/>
        <rFont val="KaiTi"/>
        <family val="3"/>
        <charset val="134"/>
      </rPr>
      <t>为智障与精神疾病人提供住宿服务的机构</t>
    </r>
    <phoneticPr fontId="5" type="noConversion"/>
  </si>
  <si>
    <r>
      <rPr>
        <sz val="12"/>
        <color theme="1"/>
        <rFont val="KaiTi"/>
        <family val="3"/>
        <charset val="134"/>
      </rPr>
      <t>警察和军队</t>
    </r>
    <phoneticPr fontId="5" type="noConversion"/>
  </si>
  <si>
    <r>
      <t xml:space="preserve"> </t>
    </r>
    <r>
      <rPr>
        <sz val="12"/>
        <color theme="1"/>
        <rFont val="KaiTi"/>
        <family val="3"/>
        <charset val="134"/>
      </rPr>
      <t>警察</t>
    </r>
    <phoneticPr fontId="5" type="noConversion"/>
  </si>
  <si>
    <r>
      <t xml:space="preserve"> </t>
    </r>
    <r>
      <rPr>
        <sz val="12"/>
        <color theme="1"/>
        <rFont val="KaiTi"/>
        <family val="3"/>
        <charset val="134"/>
      </rPr>
      <t>中国人民解放军</t>
    </r>
    <phoneticPr fontId="5" type="noConversion"/>
  </si>
  <si>
    <r>
      <rPr>
        <sz val="12"/>
        <color rgb="FF000000"/>
        <rFont val="KaiTi"/>
        <family val="3"/>
        <charset val="134"/>
      </rPr>
      <t>《新时代的中国国防》白皮书</t>
    </r>
  </si>
  <si>
    <r>
      <t xml:space="preserve"> </t>
    </r>
    <r>
      <rPr>
        <sz val="12"/>
        <color theme="1"/>
        <rFont val="KaiTi"/>
        <family val="3"/>
        <charset val="134"/>
      </rPr>
      <t>中国人民武装警察部队</t>
    </r>
    <phoneticPr fontId="5" type="noConversion"/>
  </si>
  <si>
    <t>Qin Li. Research on the Optimal Allocation of Police Human Resources Based on Big Data[D]. People’s Public Security University of China, 2020.</t>
    <phoneticPr fontId="5" type="noConversion"/>
  </si>
  <si>
    <r>
      <rPr>
        <sz val="12"/>
        <color theme="1"/>
        <rFont val="KaiTi"/>
        <family val="3"/>
        <charset val="134"/>
      </rPr>
      <t>《中国经济普查年鉴</t>
    </r>
    <r>
      <rPr>
        <sz val="12"/>
        <color theme="1"/>
        <rFont val="Cambria"/>
        <family val="1"/>
      </rPr>
      <t>2018</t>
    </r>
    <r>
      <rPr>
        <sz val="12"/>
        <color theme="1"/>
        <rFont val="KaiTi"/>
        <family val="3"/>
        <charset val="134"/>
      </rPr>
      <t>》（第三产业卷）批发和零售业企业基本情况及财务状况篇</t>
    </r>
    <phoneticPr fontId="5" type="noConversion"/>
  </si>
  <si>
    <t>Sheet Social welfare hospital, Part 5. Statistics of social services by province in the current year, China Civil Affairs Statistical Yearbook 2019</t>
    <phoneticPr fontId="16" type="noConversion"/>
  </si>
  <si>
    <t>Sheet Institutions for aged and disabled, Part 5. Statistics of social services by province in the current year, China Civil Affairs Statistical Yearbook 2019</t>
    <phoneticPr fontId="16" type="noConversion"/>
  </si>
  <si>
    <t>Sheet Number of legal entities and employees grouped by industry (medium category), China Economic Census Yearbook 2018</t>
  </si>
  <si>
    <t>Sheet Number of legal entities and employees grouped by industry (medium category), China Economic Census Yearbook 2018</t>
    <phoneticPr fontId="5" type="noConversion"/>
  </si>
  <si>
    <t>Basic Information and Financial Status of wholesale and retail enterprises, China Economic Census Yearbook 2018 (Tertiary Industry Volume)</t>
    <phoneticPr fontId="5" type="noConversion"/>
  </si>
  <si>
    <t>Basic information of retail legal entities by region (by retail format) cont.table 1 Number of employees in grocery stores, China Economic Census Yearbook 2018 (Tertiary Industry Volume)</t>
    <phoneticPr fontId="5" type="noConversion"/>
  </si>
  <si>
    <t>Basic information of retail legal entities by region (by retail format) cont.table 2 Number of employees in convience stores, China Economic Census Yearbook 2018 (Tertiary Industry Volume)</t>
    <phoneticPr fontId="5" type="noConversion"/>
  </si>
  <si>
    <t>Basic information of retail legal entities by region (by retail format) cont.table 4 Number of employees in supermarkets, China Economic Census Yearbook 2018 (Tertiary Industry Volume)</t>
    <phoneticPr fontId="5" type="noConversion"/>
  </si>
  <si>
    <t>Basic information of retail legal entities by region (by retail format) cont.table 5 Number of employees in large supermarkets, China Economic Census Yearbook 2018 (Tertiary Industry Volume)</t>
    <phoneticPr fontId="5" type="noConversion"/>
  </si>
  <si>
    <r>
      <rPr>
        <sz val="12"/>
        <color theme="1"/>
        <rFont val="KaiTi"/>
        <family val="3"/>
        <charset val="134"/>
      </rPr>
      <t>《中国经济普查年鉴</t>
    </r>
    <r>
      <rPr>
        <sz val="12"/>
        <color theme="1"/>
        <rFont val="Cambria"/>
        <family val="1"/>
      </rPr>
      <t>2018</t>
    </r>
    <r>
      <rPr>
        <sz val="12"/>
        <color theme="1"/>
        <rFont val="KaiTi"/>
        <family val="3"/>
        <charset val="134"/>
      </rPr>
      <t>》按行业</t>
    </r>
    <r>
      <rPr>
        <sz val="12"/>
        <color theme="1"/>
        <rFont val="Cambria"/>
        <family val="1"/>
      </rPr>
      <t>(</t>
    </r>
    <r>
      <rPr>
        <sz val="12"/>
        <color theme="1"/>
        <rFont val="KaiTi"/>
        <family val="3"/>
        <charset val="134"/>
      </rPr>
      <t>中类</t>
    </r>
    <r>
      <rPr>
        <sz val="12"/>
        <color theme="1"/>
        <rFont val="Cambria"/>
        <family val="1"/>
      </rPr>
      <t>)</t>
    </r>
    <r>
      <rPr>
        <sz val="12"/>
        <color theme="1"/>
        <rFont val="KaiTi"/>
        <family val="3"/>
        <charset val="134"/>
      </rPr>
      <t>分组的法人单位数及从业人员数</t>
    </r>
  </si>
  <si>
    <r>
      <rPr>
        <sz val="11"/>
        <color theme="1"/>
        <rFont val="KaiTi"/>
        <family val="3"/>
        <charset val="134"/>
      </rPr>
      <t>《中国经济普查年鉴</t>
    </r>
    <r>
      <rPr>
        <sz val="11"/>
        <color theme="1"/>
        <rFont val="Cambria"/>
        <family val="1"/>
      </rPr>
      <t>2018</t>
    </r>
    <r>
      <rPr>
        <sz val="11"/>
        <color theme="1"/>
        <rFont val="KaiTi"/>
        <family val="3"/>
        <charset val="134"/>
      </rPr>
      <t>》（第三产业卷）分地区零售业法人企业基本情况</t>
    </r>
    <r>
      <rPr>
        <sz val="11"/>
        <color theme="1"/>
        <rFont val="Cambria"/>
        <family val="1"/>
      </rPr>
      <t>(</t>
    </r>
    <r>
      <rPr>
        <sz val="11"/>
        <color theme="1"/>
        <rFont val="KaiTi"/>
        <family val="3"/>
        <charset val="134"/>
      </rPr>
      <t>按零售业态分</t>
    </r>
    <r>
      <rPr>
        <sz val="11"/>
        <color theme="1"/>
        <rFont val="Cambria"/>
        <family val="1"/>
      </rPr>
      <t xml:space="preserve">) </t>
    </r>
    <r>
      <rPr>
        <sz val="11"/>
        <color theme="1"/>
        <rFont val="KaiTi"/>
        <family val="3"/>
        <charset val="134"/>
      </rPr>
      <t>续表</t>
    </r>
    <r>
      <rPr>
        <sz val="11"/>
        <color theme="1"/>
        <rFont val="Cambria"/>
        <family val="1"/>
      </rPr>
      <t xml:space="preserve">1 </t>
    </r>
    <r>
      <rPr>
        <sz val="11"/>
        <color theme="1"/>
        <rFont val="KaiTi"/>
        <family val="3"/>
        <charset val="134"/>
      </rPr>
      <t>食杂店从业人员数</t>
    </r>
    <phoneticPr fontId="5" type="noConversion"/>
  </si>
  <si>
    <r>
      <rPr>
        <sz val="11"/>
        <color theme="1"/>
        <rFont val="KaiTi"/>
        <family val="3"/>
        <charset val="134"/>
      </rPr>
      <t>《中国经济普查年鉴</t>
    </r>
    <r>
      <rPr>
        <sz val="11"/>
        <color theme="1"/>
        <rFont val="Cambria"/>
        <family val="1"/>
      </rPr>
      <t>2018</t>
    </r>
    <r>
      <rPr>
        <sz val="11"/>
        <color theme="1"/>
        <rFont val="KaiTi"/>
        <family val="3"/>
        <charset val="134"/>
      </rPr>
      <t>》（第三产业卷）分地区零售业法人企业基本情况</t>
    </r>
    <r>
      <rPr>
        <sz val="11"/>
        <color theme="1"/>
        <rFont val="Cambria"/>
        <family val="1"/>
      </rPr>
      <t>(</t>
    </r>
    <r>
      <rPr>
        <sz val="11"/>
        <color theme="1"/>
        <rFont val="KaiTi"/>
        <family val="3"/>
        <charset val="134"/>
      </rPr>
      <t>按零售业态分</t>
    </r>
    <r>
      <rPr>
        <sz val="11"/>
        <color theme="1"/>
        <rFont val="Cambria"/>
        <family val="1"/>
      </rPr>
      <t xml:space="preserve">) </t>
    </r>
    <r>
      <rPr>
        <sz val="11"/>
        <color theme="1"/>
        <rFont val="KaiTi"/>
        <family val="3"/>
        <charset val="134"/>
      </rPr>
      <t>续表</t>
    </r>
    <r>
      <rPr>
        <sz val="11"/>
        <color theme="1"/>
        <rFont val="Cambria"/>
        <family val="1"/>
      </rPr>
      <t xml:space="preserve">2 </t>
    </r>
    <r>
      <rPr>
        <sz val="11"/>
        <color theme="1"/>
        <rFont val="KaiTi"/>
        <family val="3"/>
        <charset val="134"/>
      </rPr>
      <t>便利店从业人员数</t>
    </r>
    <phoneticPr fontId="5" type="noConversion"/>
  </si>
  <si>
    <r>
      <rPr>
        <sz val="11"/>
        <color theme="1"/>
        <rFont val="KaiTi"/>
        <family val="3"/>
        <charset val="134"/>
      </rPr>
      <t>《中国经济普查年鉴</t>
    </r>
    <r>
      <rPr>
        <sz val="11"/>
        <color theme="1"/>
        <rFont val="Cambria"/>
        <family val="1"/>
      </rPr>
      <t>2018</t>
    </r>
    <r>
      <rPr>
        <sz val="11"/>
        <color theme="1"/>
        <rFont val="KaiTi"/>
        <family val="3"/>
        <charset val="134"/>
      </rPr>
      <t>》（第三产业卷）分地区零售业法人企业基本情况</t>
    </r>
    <r>
      <rPr>
        <sz val="11"/>
        <color theme="1"/>
        <rFont val="Cambria"/>
        <family val="1"/>
      </rPr>
      <t>(</t>
    </r>
    <r>
      <rPr>
        <sz val="11"/>
        <color theme="1"/>
        <rFont val="KaiTi"/>
        <family val="3"/>
        <charset val="134"/>
      </rPr>
      <t>按零售业态分</t>
    </r>
    <r>
      <rPr>
        <sz val="11"/>
        <color theme="1"/>
        <rFont val="Cambria"/>
        <family val="1"/>
      </rPr>
      <t xml:space="preserve">) </t>
    </r>
    <r>
      <rPr>
        <sz val="11"/>
        <color theme="1"/>
        <rFont val="KaiTi"/>
        <family val="3"/>
        <charset val="134"/>
      </rPr>
      <t>续表</t>
    </r>
    <r>
      <rPr>
        <sz val="11"/>
        <color theme="1"/>
        <rFont val="Cambria"/>
        <family val="1"/>
      </rPr>
      <t xml:space="preserve">4 </t>
    </r>
    <r>
      <rPr>
        <sz val="11"/>
        <color theme="1"/>
        <rFont val="KaiTi"/>
        <family val="3"/>
        <charset val="134"/>
      </rPr>
      <t>超市从业人员数</t>
    </r>
  </si>
  <si>
    <r>
      <rPr>
        <sz val="11"/>
        <color theme="1"/>
        <rFont val="KaiTi"/>
        <family val="3"/>
        <charset val="134"/>
      </rPr>
      <t>《中国经济普查年鉴</t>
    </r>
    <r>
      <rPr>
        <sz val="11"/>
        <color theme="1"/>
        <rFont val="Cambria"/>
        <family val="1"/>
      </rPr>
      <t>2018</t>
    </r>
    <r>
      <rPr>
        <sz val="11"/>
        <color theme="1"/>
        <rFont val="KaiTi"/>
        <family val="3"/>
        <charset val="134"/>
      </rPr>
      <t>》（第三产业卷）分地区零售业法人企业基本情况</t>
    </r>
    <r>
      <rPr>
        <sz val="11"/>
        <color theme="1"/>
        <rFont val="Cambria"/>
        <family val="1"/>
      </rPr>
      <t>(</t>
    </r>
    <r>
      <rPr>
        <sz val="11"/>
        <color theme="1"/>
        <rFont val="KaiTi"/>
        <family val="3"/>
        <charset val="134"/>
      </rPr>
      <t>按零售业态分</t>
    </r>
    <r>
      <rPr>
        <sz val="11"/>
        <color theme="1"/>
        <rFont val="Cambria"/>
        <family val="1"/>
      </rPr>
      <t xml:space="preserve">) </t>
    </r>
    <r>
      <rPr>
        <sz val="11"/>
        <color theme="1"/>
        <rFont val="KaiTi"/>
        <family val="3"/>
        <charset val="134"/>
      </rPr>
      <t>续表</t>
    </r>
    <r>
      <rPr>
        <sz val="11"/>
        <color theme="1"/>
        <rFont val="Cambria"/>
        <family val="1"/>
      </rPr>
      <t xml:space="preserve">5 </t>
    </r>
    <r>
      <rPr>
        <sz val="11"/>
        <color theme="1"/>
        <rFont val="KaiTi"/>
        <family val="3"/>
        <charset val="134"/>
      </rPr>
      <t>大型超市从业人员数</t>
    </r>
  </si>
  <si>
    <r>
      <rPr>
        <sz val="11"/>
        <color theme="1"/>
        <rFont val="KaiTi"/>
        <family val="3"/>
        <charset val="134"/>
      </rPr>
      <t>《中国民政统计年鉴（</t>
    </r>
    <r>
      <rPr>
        <sz val="11"/>
        <color theme="1"/>
        <rFont val="Cambria"/>
        <family val="1"/>
      </rPr>
      <t>2019</t>
    </r>
    <r>
      <rPr>
        <sz val="11"/>
        <color theme="1"/>
        <rFont val="KaiTi"/>
        <family val="3"/>
        <charset val="134"/>
      </rPr>
      <t>）》第五部分社会服务当年分省统计资料</t>
    </r>
    <r>
      <rPr>
        <sz val="11"/>
        <color theme="1"/>
        <rFont val="Cambria"/>
        <family val="1"/>
      </rPr>
      <t xml:space="preserve"> </t>
    </r>
    <r>
      <rPr>
        <sz val="11"/>
        <color theme="1"/>
        <rFont val="KaiTi"/>
        <family val="3"/>
        <charset val="134"/>
      </rPr>
      <t>养老机构总表</t>
    </r>
    <phoneticPr fontId="5" type="noConversion"/>
  </si>
  <si>
    <r>
      <rPr>
        <sz val="11"/>
        <color theme="1"/>
        <rFont val="KaiTi"/>
        <family val="3"/>
        <charset val="134"/>
      </rPr>
      <t>《中国民政统计年鉴（</t>
    </r>
    <r>
      <rPr>
        <sz val="11"/>
        <color theme="1"/>
        <rFont val="Cambria"/>
        <family val="1"/>
      </rPr>
      <t>2019</t>
    </r>
    <r>
      <rPr>
        <sz val="11"/>
        <color theme="1"/>
        <rFont val="KaiTi"/>
        <family val="3"/>
        <charset val="134"/>
      </rPr>
      <t>）》第五部分社会服务当年分省统计资料</t>
    </r>
    <r>
      <rPr>
        <sz val="11"/>
        <color theme="1"/>
        <rFont val="Cambria"/>
        <family val="1"/>
      </rPr>
      <t xml:space="preserve"> </t>
    </r>
    <r>
      <rPr>
        <sz val="11"/>
        <color theme="1"/>
        <rFont val="KaiTi"/>
        <family val="3"/>
        <charset val="134"/>
      </rPr>
      <t>社会福利医院</t>
    </r>
    <phoneticPr fontId="5" type="noConversion"/>
  </si>
  <si>
    <r>
      <rPr>
        <sz val="12"/>
        <color rgb="FF000000"/>
        <rFont val="KaiTi"/>
        <family val="3"/>
        <charset val="134"/>
      </rPr>
      <t>《中国经济普查年鉴</t>
    </r>
    <r>
      <rPr>
        <sz val="12"/>
        <color rgb="FF000000"/>
        <rFont val="Cambria"/>
        <family val="1"/>
      </rPr>
      <t>2018</t>
    </r>
    <r>
      <rPr>
        <sz val="12"/>
        <color rgb="FF000000"/>
        <rFont val="KaiTi"/>
        <family val="3"/>
        <charset val="134"/>
      </rPr>
      <t>》按行业</t>
    </r>
    <r>
      <rPr>
        <sz val="12"/>
        <color rgb="FF000000"/>
        <rFont val="Cambria"/>
        <family val="1"/>
      </rPr>
      <t>(</t>
    </r>
    <r>
      <rPr>
        <sz val="12"/>
        <color rgb="FF000000"/>
        <rFont val="KaiTi"/>
        <family val="3"/>
        <charset val="134"/>
      </rPr>
      <t>中类</t>
    </r>
    <r>
      <rPr>
        <sz val="12"/>
        <color rgb="FF000000"/>
        <rFont val="Cambria"/>
        <family val="1"/>
      </rPr>
      <t>)</t>
    </r>
    <r>
      <rPr>
        <sz val="12"/>
        <color rgb="FF000000"/>
        <rFont val="KaiTi"/>
        <family val="3"/>
        <charset val="134"/>
      </rPr>
      <t>分组的法人单位数及从业人员数</t>
    </r>
  </si>
  <si>
    <t>Physical book</t>
    <phoneticPr fontId="5" type="noConversion"/>
  </si>
  <si>
    <t>Master's Thesis</t>
    <phoneticPr fontId="5" type="noConversion"/>
  </si>
  <si>
    <t>Definition_Chinese</t>
    <phoneticPr fontId="5" type="noConversion"/>
  </si>
  <si>
    <r>
      <rPr>
        <sz val="12"/>
        <rFont val="KaiTi"/>
        <family val="3"/>
        <charset val="134"/>
      </rPr>
      <t>指年内妊娠满</t>
    </r>
    <r>
      <rPr>
        <sz val="12"/>
        <rFont val="Cambria"/>
        <family val="1"/>
      </rPr>
      <t>28</t>
    </r>
    <r>
      <rPr>
        <sz val="12"/>
        <rFont val="KaiTi"/>
        <family val="3"/>
        <charset val="134"/>
      </rPr>
      <t>周及以上（如孕周不清楚，可参考出生体重达</t>
    </r>
    <r>
      <rPr>
        <sz val="12"/>
        <rFont val="Cambria"/>
        <family val="1"/>
      </rPr>
      <t>1000</t>
    </r>
    <r>
      <rPr>
        <sz val="12"/>
        <rFont val="KaiTi"/>
        <family val="3"/>
        <charset val="134"/>
      </rPr>
      <t>克及以上），娩出后有心跳、呼吸、脐带搏动、随意肌收缩</t>
    </r>
    <r>
      <rPr>
        <sz val="12"/>
        <rFont val="Cambria"/>
        <family val="1"/>
      </rPr>
      <t>4</t>
    </r>
    <r>
      <rPr>
        <sz val="12"/>
        <rFont val="KaiTi"/>
        <family val="3"/>
        <charset val="134"/>
      </rPr>
      <t>项生命体征之一的新生儿数</t>
    </r>
  </si>
  <si>
    <r>
      <rPr>
        <sz val="12"/>
        <rFont val="KaiTi"/>
        <family val="3"/>
        <charset val="134"/>
      </rPr>
      <t>围产期死亡数与活产数之比</t>
    </r>
  </si>
  <si>
    <r>
      <rPr>
        <sz val="12"/>
        <rFont val="KaiTi"/>
        <family val="3"/>
        <charset val="134"/>
      </rPr>
      <t>指孕满</t>
    </r>
    <r>
      <rPr>
        <sz val="12"/>
        <rFont val="Cambria"/>
        <family val="1"/>
      </rPr>
      <t>28</t>
    </r>
    <r>
      <rPr>
        <sz val="12"/>
        <rFont val="KaiTi"/>
        <family val="3"/>
        <charset val="134"/>
      </rPr>
      <t>周或出生体重≥</t>
    </r>
    <r>
      <rPr>
        <sz val="12"/>
        <rFont val="Cambria"/>
        <family val="1"/>
      </rPr>
      <t>1000</t>
    </r>
    <r>
      <rPr>
        <sz val="12"/>
        <rFont val="KaiTi"/>
        <family val="3"/>
        <charset val="134"/>
      </rPr>
      <t>克的胎儿（含死胎、死</t>
    </r>
    <r>
      <rPr>
        <sz val="12"/>
        <rFont val="Cambria"/>
        <family val="1"/>
      </rPr>
      <t xml:space="preserve"> </t>
    </r>
    <r>
      <rPr>
        <sz val="12"/>
        <rFont val="KaiTi"/>
        <family val="3"/>
        <charset val="134"/>
      </rPr>
      <t>产）至产后７天内死亡的新生儿</t>
    </r>
  </si>
  <si>
    <r>
      <rPr>
        <sz val="12"/>
        <rFont val="KaiTi"/>
        <family val="3"/>
        <charset val="134"/>
      </rPr>
      <t>死胎和死产占围生儿死亡的比例</t>
    </r>
    <phoneticPr fontId="5" type="noConversion"/>
  </si>
  <si>
    <r>
      <rPr>
        <sz val="12"/>
        <rFont val="KaiTi"/>
        <family val="3"/>
        <charset val="134"/>
      </rPr>
      <t>死胎指妊娠</t>
    </r>
    <r>
      <rPr>
        <sz val="12"/>
        <rFont val="Cambria"/>
        <family val="1"/>
      </rPr>
      <t>20</t>
    </r>
    <r>
      <rPr>
        <sz val="12"/>
        <rFont val="KaiTi"/>
        <family val="3"/>
        <charset val="134"/>
      </rPr>
      <t>周后的胎儿在子宫内死亡。死产指胎儿在分娩过程中死亡。（来源于人卫第八版妇产科学）</t>
    </r>
  </si>
  <si>
    <r>
      <rPr>
        <sz val="12"/>
        <rFont val="KaiTi"/>
        <family val="3"/>
        <charset val="134"/>
      </rPr>
      <t>包括药物流产、负压吸引术、钳刮术和中期引产</t>
    </r>
  </si>
  <si>
    <r>
      <rPr>
        <sz val="12"/>
        <rFont val="KaiTi"/>
        <family val="3"/>
        <charset val="134"/>
      </rPr>
      <t>人工流产数占全部流产数的比例</t>
    </r>
    <phoneticPr fontId="5" type="noConversion"/>
  </si>
  <si>
    <r>
      <rPr>
        <sz val="12"/>
        <rFont val="KaiTi"/>
        <family val="3"/>
        <charset val="134"/>
      </rPr>
      <t>妊娠不足</t>
    </r>
    <r>
      <rPr>
        <sz val="12"/>
        <rFont val="Cambria"/>
        <family val="1"/>
      </rPr>
      <t>28</t>
    </r>
    <r>
      <rPr>
        <sz val="12"/>
        <rFont val="KaiTi"/>
        <family val="3"/>
        <charset val="134"/>
      </rPr>
      <t>周，胎儿体重不足</t>
    </r>
    <r>
      <rPr>
        <sz val="12"/>
        <rFont val="Cambria"/>
        <family val="1"/>
      </rPr>
      <t>1000g</t>
    </r>
    <r>
      <rPr>
        <sz val="12"/>
        <rFont val="KaiTi"/>
        <family val="3"/>
        <charset val="134"/>
      </rPr>
      <t>而中止者称流产。（来源于人卫第八版妇产科学）</t>
    </r>
  </si>
  <si>
    <t>URL</t>
    <phoneticPr fontId="5" type="noConversion"/>
  </si>
  <si>
    <r>
      <rPr>
        <sz val="12"/>
        <color theme="1"/>
        <rFont val="KaiTi"/>
        <family val="3"/>
        <charset val="134"/>
      </rPr>
      <t>孕妇合计数</t>
    </r>
    <phoneticPr fontId="5" type="noConversion"/>
  </si>
  <si>
    <r>
      <rPr>
        <sz val="12"/>
        <color theme="1"/>
        <rFont val="KaiTi"/>
        <family val="3"/>
        <charset val="134"/>
      </rPr>
      <t>活产数</t>
    </r>
    <phoneticPr fontId="5" type="noConversion"/>
  </si>
  <si>
    <r>
      <rPr>
        <sz val="12"/>
        <color theme="1"/>
        <rFont val="KaiTi"/>
        <family val="3"/>
        <charset val="134"/>
      </rPr>
      <t>死胎和死产数</t>
    </r>
    <phoneticPr fontId="5" type="noConversion"/>
  </si>
  <si>
    <r>
      <rPr>
        <sz val="12"/>
        <color theme="1"/>
        <rFont val="KaiTi"/>
        <family val="3"/>
        <charset val="134"/>
      </rPr>
      <t>流产数</t>
    </r>
    <phoneticPr fontId="5" type="noConversion"/>
  </si>
  <si>
    <t>BMI≥30</t>
  </si>
  <si>
    <t>Brain and central nervous system cancer</t>
  </si>
  <si>
    <t>Lower extremity peripheral arterial disease</t>
  </si>
  <si>
    <t>80+yrs</t>
    <phoneticPr fontId="5" type="noConversion"/>
  </si>
  <si>
    <t>Table. Age-specific Fertility Rate of Women at Childbearing Ages by Age of Mother and Birth Order (2017.11.1-2018.10.31), China Population &amp; Employment Statistics Yearbook 2019</t>
    <phoneticPr fontId="5" type="noConversion"/>
  </si>
  <si>
    <t>Variable_Chinese</t>
    <phoneticPr fontId="5" type="noConversion"/>
  </si>
  <si>
    <t>Variable</t>
    <phoneticPr fontId="5" type="noConversion"/>
  </si>
  <si>
    <r>
      <rPr>
        <sz val="11"/>
        <color theme="1"/>
        <rFont val="KaiTi"/>
        <family val="3"/>
        <charset val="134"/>
      </rPr>
      <t>平均育龄妇女人数</t>
    </r>
    <phoneticPr fontId="5" type="noConversion"/>
  </si>
  <si>
    <r>
      <rPr>
        <sz val="12"/>
        <color theme="1"/>
        <rFont val="KaiTi"/>
        <family val="3"/>
        <charset val="134"/>
      </rPr>
      <t>《中国人口和就业统计年鉴</t>
    </r>
    <r>
      <rPr>
        <sz val="12"/>
        <color theme="1"/>
        <rFont val="Cambria"/>
        <family val="1"/>
      </rPr>
      <t>2019</t>
    </r>
    <r>
      <rPr>
        <sz val="12"/>
        <color theme="1"/>
        <rFont val="KaiTi"/>
        <family val="3"/>
        <charset val="134"/>
      </rPr>
      <t>》全国育龄妇女分年龄、孩次的生育状况</t>
    </r>
    <r>
      <rPr>
        <sz val="12"/>
        <color theme="1"/>
        <rFont val="Cambria"/>
        <family val="1"/>
      </rPr>
      <t xml:space="preserve"> </t>
    </r>
    <r>
      <rPr>
        <sz val="12"/>
        <color theme="1"/>
        <rFont val="KaiTi"/>
        <family val="3"/>
        <charset val="134"/>
      </rPr>
      <t>（</t>
    </r>
    <r>
      <rPr>
        <sz val="12"/>
        <color theme="1"/>
        <rFont val="Cambria"/>
        <family val="1"/>
      </rPr>
      <t>2017</t>
    </r>
    <r>
      <rPr>
        <sz val="12"/>
        <color theme="1"/>
        <rFont val="KaiTi"/>
        <family val="3"/>
        <charset val="134"/>
      </rPr>
      <t>年</t>
    </r>
    <r>
      <rPr>
        <sz val="12"/>
        <color theme="1"/>
        <rFont val="Cambria"/>
        <family val="1"/>
      </rPr>
      <t>11</t>
    </r>
    <r>
      <rPr>
        <sz val="12"/>
        <color theme="1"/>
        <rFont val="KaiTi"/>
        <family val="3"/>
        <charset val="134"/>
      </rPr>
      <t>月</t>
    </r>
    <r>
      <rPr>
        <sz val="12"/>
        <color theme="1"/>
        <rFont val="Cambria"/>
        <family val="1"/>
      </rPr>
      <t>1</t>
    </r>
    <r>
      <rPr>
        <sz val="12"/>
        <color theme="1"/>
        <rFont val="KaiTi"/>
        <family val="3"/>
        <charset val="134"/>
      </rPr>
      <t>日至</t>
    </r>
    <r>
      <rPr>
        <sz val="12"/>
        <color theme="1"/>
        <rFont val="Cambria"/>
        <family val="1"/>
      </rPr>
      <t>2018</t>
    </r>
    <r>
      <rPr>
        <sz val="12"/>
        <color theme="1"/>
        <rFont val="KaiTi"/>
        <family val="3"/>
        <charset val="134"/>
      </rPr>
      <t>年</t>
    </r>
    <r>
      <rPr>
        <sz val="12"/>
        <color theme="1"/>
        <rFont val="Cambria"/>
        <family val="1"/>
      </rPr>
      <t>10</t>
    </r>
    <r>
      <rPr>
        <sz val="12"/>
        <color theme="1"/>
        <rFont val="KaiTi"/>
        <family val="3"/>
        <charset val="134"/>
      </rPr>
      <t>月</t>
    </r>
    <r>
      <rPr>
        <sz val="12"/>
        <color theme="1"/>
        <rFont val="Cambria"/>
        <family val="1"/>
      </rPr>
      <t>31</t>
    </r>
    <r>
      <rPr>
        <sz val="12"/>
        <color theme="1"/>
        <rFont val="KaiTi"/>
        <family val="3"/>
        <charset val="134"/>
      </rPr>
      <t>日）</t>
    </r>
    <phoneticPr fontId="5" type="noConversion"/>
  </si>
  <si>
    <r>
      <rPr>
        <sz val="11"/>
        <color theme="1"/>
        <rFont val="KaiTi"/>
        <family val="3"/>
        <charset val="134"/>
      </rPr>
      <t>该年龄段所占的比例</t>
    </r>
    <phoneticPr fontId="5" type="noConversion"/>
  </si>
  <si>
    <t>Table. National employed population by age, sex and industry, Tabulation the 2010 Population Census of the People's Republic of China</t>
    <phoneticPr fontId="5" type="noConversion"/>
  </si>
  <si>
    <r>
      <rPr>
        <sz val="11"/>
        <color theme="1"/>
        <rFont val="KaiTi"/>
        <family val="3"/>
        <charset val="134"/>
      </rPr>
      <t>合计</t>
    </r>
    <phoneticPr fontId="5" type="noConversion"/>
  </si>
  <si>
    <r>
      <rPr>
        <sz val="12"/>
        <color theme="1"/>
        <rFont val="KaiTi"/>
        <family val="3"/>
        <charset val="134"/>
      </rPr>
      <t>《中国</t>
    </r>
    <r>
      <rPr>
        <sz val="12"/>
        <color theme="1"/>
        <rFont val="Cambria"/>
        <family val="1"/>
      </rPr>
      <t>2010</t>
    </r>
    <r>
      <rPr>
        <sz val="12"/>
        <color theme="1"/>
        <rFont val="KaiTi"/>
        <family val="3"/>
        <charset val="134"/>
      </rPr>
      <t>年人口普查资料》全国分年龄、性别、行业大类的就业人口</t>
    </r>
    <phoneticPr fontId="5" type="noConversion"/>
  </si>
  <si>
    <r>
      <t>16</t>
    </r>
    <r>
      <rPr>
        <sz val="11"/>
        <color theme="1"/>
        <rFont val="KaiTi"/>
        <family val="3"/>
        <charset val="134"/>
      </rPr>
      <t>至</t>
    </r>
    <r>
      <rPr>
        <sz val="11"/>
        <color theme="1"/>
        <rFont val="Cambria"/>
        <family val="1"/>
      </rPr>
      <t>19</t>
    </r>
    <r>
      <rPr>
        <sz val="11"/>
        <color theme="1"/>
        <rFont val="KaiTi"/>
        <family val="3"/>
        <charset val="134"/>
      </rPr>
      <t>岁</t>
    </r>
    <phoneticPr fontId="5" type="noConversion"/>
  </si>
  <si>
    <r>
      <t>20</t>
    </r>
    <r>
      <rPr>
        <sz val="12"/>
        <color theme="1"/>
        <rFont val="KaiTi"/>
        <family val="3"/>
        <charset val="134"/>
      </rPr>
      <t>至</t>
    </r>
    <r>
      <rPr>
        <sz val="12"/>
        <color theme="1"/>
        <rFont val="Cambria"/>
        <family val="1"/>
      </rPr>
      <t>24</t>
    </r>
    <r>
      <rPr>
        <sz val="12"/>
        <color theme="1"/>
        <rFont val="KaiTi"/>
        <family val="3"/>
        <charset val="134"/>
      </rPr>
      <t>岁</t>
    </r>
  </si>
  <si>
    <r>
      <t>25</t>
    </r>
    <r>
      <rPr>
        <sz val="12"/>
        <color theme="1"/>
        <rFont val="KaiTi"/>
        <family val="3"/>
        <charset val="134"/>
      </rPr>
      <t>至</t>
    </r>
    <r>
      <rPr>
        <sz val="12"/>
        <color theme="1"/>
        <rFont val="Cambria"/>
        <family val="1"/>
      </rPr>
      <t>29</t>
    </r>
    <r>
      <rPr>
        <sz val="12"/>
        <color theme="1"/>
        <rFont val="KaiTi"/>
        <family val="3"/>
        <charset val="134"/>
      </rPr>
      <t>岁</t>
    </r>
  </si>
  <si>
    <r>
      <t>30</t>
    </r>
    <r>
      <rPr>
        <sz val="12"/>
        <color theme="1"/>
        <rFont val="KaiTi"/>
        <family val="3"/>
        <charset val="134"/>
      </rPr>
      <t>至</t>
    </r>
    <r>
      <rPr>
        <sz val="12"/>
        <color theme="1"/>
        <rFont val="Cambria"/>
        <family val="1"/>
      </rPr>
      <t>34</t>
    </r>
    <r>
      <rPr>
        <sz val="12"/>
        <color theme="1"/>
        <rFont val="KaiTi"/>
        <family val="3"/>
        <charset val="134"/>
      </rPr>
      <t>岁</t>
    </r>
  </si>
  <si>
    <r>
      <t>35</t>
    </r>
    <r>
      <rPr>
        <sz val="12"/>
        <color theme="1"/>
        <rFont val="KaiTi"/>
        <family val="3"/>
        <charset val="134"/>
      </rPr>
      <t>至</t>
    </r>
    <r>
      <rPr>
        <sz val="12"/>
        <color theme="1"/>
        <rFont val="Cambria"/>
        <family val="1"/>
      </rPr>
      <t>39</t>
    </r>
    <r>
      <rPr>
        <sz val="12"/>
        <color theme="1"/>
        <rFont val="KaiTi"/>
        <family val="3"/>
        <charset val="134"/>
      </rPr>
      <t>岁</t>
    </r>
  </si>
  <si>
    <r>
      <t>40</t>
    </r>
    <r>
      <rPr>
        <sz val="12"/>
        <color theme="1"/>
        <rFont val="KaiTi"/>
        <family val="3"/>
        <charset val="134"/>
      </rPr>
      <t>至</t>
    </r>
    <r>
      <rPr>
        <sz val="12"/>
        <color theme="1"/>
        <rFont val="Cambria"/>
        <family val="1"/>
      </rPr>
      <t>44</t>
    </r>
    <r>
      <rPr>
        <sz val="12"/>
        <color theme="1"/>
        <rFont val="KaiTi"/>
        <family val="3"/>
        <charset val="134"/>
      </rPr>
      <t>岁</t>
    </r>
  </si>
  <si>
    <r>
      <t>45</t>
    </r>
    <r>
      <rPr>
        <sz val="12"/>
        <color theme="1"/>
        <rFont val="KaiTi"/>
        <family val="3"/>
        <charset val="134"/>
      </rPr>
      <t>至</t>
    </r>
    <r>
      <rPr>
        <sz val="12"/>
        <color theme="1"/>
        <rFont val="Cambria"/>
        <family val="1"/>
      </rPr>
      <t>49</t>
    </r>
    <r>
      <rPr>
        <sz val="12"/>
        <color theme="1"/>
        <rFont val="KaiTi"/>
        <family val="3"/>
        <charset val="134"/>
      </rPr>
      <t>岁</t>
    </r>
  </si>
  <si>
    <r>
      <t>50</t>
    </r>
    <r>
      <rPr>
        <sz val="12"/>
        <color theme="1"/>
        <rFont val="KaiTi"/>
        <family val="3"/>
        <charset val="134"/>
      </rPr>
      <t>至</t>
    </r>
    <r>
      <rPr>
        <sz val="12"/>
        <color theme="1"/>
        <rFont val="Cambria"/>
        <family val="1"/>
      </rPr>
      <t>54</t>
    </r>
    <r>
      <rPr>
        <sz val="12"/>
        <color theme="1"/>
        <rFont val="KaiTi"/>
        <family val="3"/>
        <charset val="134"/>
      </rPr>
      <t>岁</t>
    </r>
  </si>
  <si>
    <r>
      <t>55</t>
    </r>
    <r>
      <rPr>
        <sz val="12"/>
        <color theme="1"/>
        <rFont val="KaiTi"/>
        <family val="3"/>
        <charset val="134"/>
      </rPr>
      <t>至</t>
    </r>
    <r>
      <rPr>
        <sz val="12"/>
        <color theme="1"/>
        <rFont val="Cambria"/>
        <family val="1"/>
      </rPr>
      <t>59</t>
    </r>
    <r>
      <rPr>
        <sz val="12"/>
        <color theme="1"/>
        <rFont val="KaiTi"/>
        <family val="3"/>
        <charset val="134"/>
      </rPr>
      <t>岁</t>
    </r>
  </si>
  <si>
    <r>
      <t>60</t>
    </r>
    <r>
      <rPr>
        <sz val="12"/>
        <color theme="1"/>
        <rFont val="KaiTi"/>
        <family val="3"/>
        <charset val="134"/>
      </rPr>
      <t>至</t>
    </r>
    <r>
      <rPr>
        <sz val="12"/>
        <color theme="1"/>
        <rFont val="Cambria"/>
        <family val="1"/>
      </rPr>
      <t>64</t>
    </r>
    <r>
      <rPr>
        <sz val="12"/>
        <color theme="1"/>
        <rFont val="KaiTi"/>
        <family val="3"/>
        <charset val="134"/>
      </rPr>
      <t>岁</t>
    </r>
  </si>
  <si>
    <r>
      <t>65</t>
    </r>
    <r>
      <rPr>
        <sz val="12"/>
        <color theme="1"/>
        <rFont val="KaiTi"/>
        <family val="3"/>
        <charset val="134"/>
      </rPr>
      <t>至</t>
    </r>
    <r>
      <rPr>
        <sz val="12"/>
        <color theme="1"/>
        <rFont val="Cambria"/>
        <family val="1"/>
      </rPr>
      <t>69</t>
    </r>
    <r>
      <rPr>
        <sz val="12"/>
        <color theme="1"/>
        <rFont val="KaiTi"/>
        <family val="3"/>
        <charset val="134"/>
      </rPr>
      <t>岁</t>
    </r>
  </si>
  <si>
    <r>
      <t>70</t>
    </r>
    <r>
      <rPr>
        <sz val="12"/>
        <color theme="1"/>
        <rFont val="KaiTi"/>
        <family val="3"/>
        <charset val="134"/>
      </rPr>
      <t>至</t>
    </r>
    <r>
      <rPr>
        <sz val="12"/>
        <color theme="1"/>
        <rFont val="Cambria"/>
        <family val="1"/>
      </rPr>
      <t>74</t>
    </r>
    <r>
      <rPr>
        <sz val="12"/>
        <color theme="1"/>
        <rFont val="KaiTi"/>
        <family val="3"/>
        <charset val="134"/>
      </rPr>
      <t>岁</t>
    </r>
  </si>
  <si>
    <r>
      <t>75</t>
    </r>
    <r>
      <rPr>
        <sz val="12"/>
        <color theme="1"/>
        <rFont val="KaiTi"/>
        <family val="3"/>
        <charset val="134"/>
      </rPr>
      <t>岁及以上</t>
    </r>
    <phoneticPr fontId="5" type="noConversion"/>
  </si>
  <si>
    <r>
      <rPr>
        <sz val="12"/>
        <color theme="1"/>
        <rFont val="KaiTi"/>
        <family val="3"/>
        <charset val="134"/>
      </rPr>
      <t>年龄段</t>
    </r>
    <phoneticPr fontId="5" type="noConversion"/>
  </si>
  <si>
    <r>
      <rPr>
        <sz val="12"/>
        <color theme="1"/>
        <rFont val="KaiTi"/>
        <family val="3"/>
        <charset val="134"/>
      </rPr>
      <t>农副食品加工业的就业人口</t>
    </r>
    <phoneticPr fontId="5" type="noConversion"/>
  </si>
  <si>
    <r>
      <rPr>
        <sz val="12"/>
        <color theme="1"/>
        <rFont val="KaiTi"/>
        <family val="3"/>
        <charset val="134"/>
      </rPr>
      <t>农副食品加工业就业人口的各年龄段占比</t>
    </r>
    <phoneticPr fontId="5" type="noConversion"/>
  </si>
  <si>
    <r>
      <rPr>
        <sz val="12"/>
        <color theme="1"/>
        <rFont val="KaiTi"/>
        <family val="3"/>
        <charset val="134"/>
      </rPr>
      <t>食品制造业的就业人口</t>
    </r>
    <phoneticPr fontId="5" type="noConversion"/>
  </si>
  <si>
    <r>
      <rPr>
        <sz val="12"/>
        <color theme="1"/>
        <rFont val="KaiTi"/>
        <family val="3"/>
        <charset val="134"/>
      </rPr>
      <t>食品制造业就业人口的各年龄段占比</t>
    </r>
    <phoneticPr fontId="5" type="noConversion"/>
  </si>
  <si>
    <r>
      <rPr>
        <sz val="12"/>
        <color theme="1"/>
        <rFont val="KaiTi"/>
        <family val="3"/>
        <charset val="134"/>
      </rPr>
      <t>零售业的就业人口</t>
    </r>
    <phoneticPr fontId="5" type="noConversion"/>
  </si>
  <si>
    <r>
      <rPr>
        <sz val="12"/>
        <color theme="1"/>
        <rFont val="KaiTi"/>
        <family val="3"/>
        <charset val="134"/>
      </rPr>
      <t>零售业就业人口的各年龄段占比</t>
    </r>
    <phoneticPr fontId="5" type="noConversion"/>
  </si>
  <si>
    <r>
      <rPr>
        <sz val="12"/>
        <color theme="1"/>
        <rFont val="KaiTi"/>
        <family val="3"/>
        <charset val="134"/>
      </rPr>
      <t>电力、燃气及水的生产和供应业的就业人口</t>
    </r>
    <phoneticPr fontId="5" type="noConversion"/>
  </si>
  <si>
    <r>
      <rPr>
        <sz val="12"/>
        <color theme="1"/>
        <rFont val="KaiTi"/>
        <family val="3"/>
        <charset val="134"/>
      </rPr>
      <t>电力、燃气及水的生产和供应业就业人口的各年龄段占比</t>
    </r>
    <phoneticPr fontId="5" type="noConversion"/>
  </si>
  <si>
    <r>
      <rPr>
        <sz val="12"/>
        <color theme="1"/>
        <rFont val="KaiTi"/>
        <family val="3"/>
        <charset val="134"/>
      </rPr>
      <t>电力、热力的生产和供应业的就业人口</t>
    </r>
    <phoneticPr fontId="5" type="noConversion"/>
  </si>
  <si>
    <r>
      <rPr>
        <sz val="12"/>
        <color theme="1"/>
        <rFont val="KaiTi"/>
        <family val="3"/>
        <charset val="134"/>
      </rPr>
      <t>电力、热力的生产和供应业就业人口的各年龄段占比</t>
    </r>
    <phoneticPr fontId="5" type="noConversion"/>
  </si>
  <si>
    <r>
      <rPr>
        <sz val="12"/>
        <color theme="1"/>
        <rFont val="KaiTi"/>
        <family val="3"/>
        <charset val="134"/>
      </rPr>
      <t>燃气生产和供应业的就业人口</t>
    </r>
    <phoneticPr fontId="5" type="noConversion"/>
  </si>
  <si>
    <r>
      <rPr>
        <sz val="12"/>
        <color theme="1"/>
        <rFont val="KaiTi"/>
        <family val="3"/>
        <charset val="134"/>
      </rPr>
      <t>燃气生产和供应业就业人口的各年龄段占比</t>
    </r>
    <phoneticPr fontId="5" type="noConversion"/>
  </si>
  <si>
    <r>
      <rPr>
        <sz val="12"/>
        <color theme="1"/>
        <rFont val="KaiTi"/>
        <family val="3"/>
        <charset val="134"/>
      </rPr>
      <t>水的生产和供应业的就业人口</t>
    </r>
    <phoneticPr fontId="5" type="noConversion"/>
  </si>
  <si>
    <r>
      <rPr>
        <sz val="12"/>
        <color theme="1"/>
        <rFont val="KaiTi"/>
        <family val="3"/>
        <charset val="134"/>
      </rPr>
      <t>水的生产和供应业就业人口的各年龄段占比</t>
    </r>
    <phoneticPr fontId="5" type="noConversion"/>
  </si>
  <si>
    <r>
      <rPr>
        <sz val="12"/>
        <color theme="1"/>
        <rFont val="KaiTi"/>
        <family val="3"/>
        <charset val="134"/>
      </rPr>
      <t>铁路运输业的就业人口</t>
    </r>
    <phoneticPr fontId="5" type="noConversion"/>
  </si>
  <si>
    <r>
      <rPr>
        <sz val="12"/>
        <color theme="1"/>
        <rFont val="KaiTi"/>
        <family val="3"/>
        <charset val="134"/>
      </rPr>
      <t>铁路运输业就业人口的各年龄段占比</t>
    </r>
    <phoneticPr fontId="5" type="noConversion"/>
  </si>
  <si>
    <r>
      <rPr>
        <sz val="12"/>
        <color theme="1"/>
        <rFont val="KaiTi"/>
        <family val="3"/>
        <charset val="134"/>
      </rPr>
      <t>道路运输业的就业人口</t>
    </r>
    <phoneticPr fontId="5" type="noConversion"/>
  </si>
  <si>
    <r>
      <rPr>
        <sz val="12"/>
        <color theme="1"/>
        <rFont val="KaiTi"/>
        <family val="3"/>
        <charset val="134"/>
      </rPr>
      <t>道路运输业就业人口的各年龄段占比</t>
    </r>
    <phoneticPr fontId="5" type="noConversion"/>
  </si>
  <si>
    <r>
      <rPr>
        <sz val="12"/>
        <color theme="1"/>
        <rFont val="KaiTi"/>
        <family val="3"/>
        <charset val="134"/>
      </rPr>
      <t>水上运输业的就业人口</t>
    </r>
    <phoneticPr fontId="5" type="noConversion"/>
  </si>
  <si>
    <r>
      <rPr>
        <sz val="12"/>
        <color theme="1"/>
        <rFont val="KaiTi"/>
        <family val="3"/>
        <charset val="134"/>
      </rPr>
      <t>水上运输业就业人口的各年龄段占比</t>
    </r>
    <phoneticPr fontId="5" type="noConversion"/>
  </si>
  <si>
    <r>
      <rPr>
        <sz val="12"/>
        <color theme="1"/>
        <rFont val="KaiTi"/>
        <family val="3"/>
        <charset val="134"/>
      </rPr>
      <t>航空运输业的就业人口</t>
    </r>
    <phoneticPr fontId="5" type="noConversion"/>
  </si>
  <si>
    <r>
      <rPr>
        <sz val="12"/>
        <color theme="1"/>
        <rFont val="KaiTi"/>
        <family val="3"/>
        <charset val="134"/>
      </rPr>
      <t>航空运输业就业人口的各年龄段占比</t>
    </r>
    <phoneticPr fontId="5" type="noConversion"/>
  </si>
  <si>
    <r>
      <rPr>
        <sz val="12"/>
        <color theme="1"/>
        <rFont val="KaiTi"/>
        <family val="3"/>
        <charset val="134"/>
      </rPr>
      <t>管道运输业的就业人口</t>
    </r>
    <phoneticPr fontId="5" type="noConversion"/>
  </si>
  <si>
    <r>
      <rPr>
        <sz val="12"/>
        <color theme="1"/>
        <rFont val="KaiTi"/>
        <family val="3"/>
        <charset val="134"/>
      </rPr>
      <t>管道运输业就业人口的各年龄段占比</t>
    </r>
    <phoneticPr fontId="5" type="noConversion"/>
  </si>
  <si>
    <r>
      <rPr>
        <sz val="12"/>
        <color theme="1"/>
        <rFont val="KaiTi"/>
        <family val="3"/>
        <charset val="134"/>
      </rPr>
      <t>交通运输、仓储和邮政业的就业人口</t>
    </r>
    <phoneticPr fontId="5" type="noConversion"/>
  </si>
  <si>
    <r>
      <rPr>
        <sz val="12"/>
        <color theme="1"/>
        <rFont val="KaiTi"/>
        <family val="3"/>
        <charset val="134"/>
      </rPr>
      <t>交通运输、仓储和邮政业就业人口的各年龄段占比</t>
    </r>
    <phoneticPr fontId="5" type="noConversion"/>
  </si>
  <si>
    <r>
      <rPr>
        <sz val="12"/>
        <color theme="1"/>
        <rFont val="KaiTi"/>
        <family val="3"/>
        <charset val="134"/>
      </rPr>
      <t>仓储业的就业人口</t>
    </r>
    <phoneticPr fontId="5" type="noConversion"/>
  </si>
  <si>
    <r>
      <rPr>
        <sz val="12"/>
        <color theme="1"/>
        <rFont val="KaiTi"/>
        <family val="3"/>
        <charset val="134"/>
      </rPr>
      <t>仓储业就业人口的各年龄段占比</t>
    </r>
    <phoneticPr fontId="5" type="noConversion"/>
  </si>
  <si>
    <r>
      <rPr>
        <sz val="12"/>
        <color theme="1"/>
        <rFont val="KaiTi"/>
        <family val="3"/>
        <charset val="134"/>
      </rPr>
      <t>邮政业的就业人口</t>
    </r>
    <phoneticPr fontId="5" type="noConversion"/>
  </si>
  <si>
    <r>
      <rPr>
        <sz val="12"/>
        <color theme="1"/>
        <rFont val="KaiTi"/>
        <family val="3"/>
        <charset val="134"/>
      </rPr>
      <t>邮政业就业人口的各年龄段占比</t>
    </r>
    <phoneticPr fontId="5" type="noConversion"/>
  </si>
  <si>
    <r>
      <rPr>
        <sz val="12"/>
        <color theme="1"/>
        <rFont val="KaiTi"/>
        <family val="3"/>
        <charset val="134"/>
      </rPr>
      <t>卫生的就业人口</t>
    </r>
    <phoneticPr fontId="5" type="noConversion"/>
  </si>
  <si>
    <r>
      <rPr>
        <sz val="12"/>
        <color theme="1"/>
        <rFont val="KaiTi"/>
        <family val="3"/>
        <charset val="134"/>
      </rPr>
      <t>卫生就业人口的各年龄段占比</t>
    </r>
    <phoneticPr fontId="5" type="noConversion"/>
  </si>
  <si>
    <r>
      <rPr>
        <sz val="12"/>
        <color theme="1"/>
        <rFont val="KaiTi"/>
        <family val="3"/>
        <charset val="134"/>
      </rPr>
      <t>基层群众性自治组织的就业人口</t>
    </r>
    <phoneticPr fontId="5" type="noConversion"/>
  </si>
  <si>
    <r>
      <rPr>
        <sz val="12"/>
        <color theme="1"/>
        <rFont val="KaiTi"/>
        <family val="3"/>
        <charset val="134"/>
      </rPr>
      <t>基层群众性自治组织就业人口的各年龄段占比</t>
    </r>
    <phoneticPr fontId="5" type="noConversion"/>
  </si>
  <si>
    <r>
      <rPr>
        <sz val="12"/>
        <rFont val="KaiTi"/>
        <family val="3"/>
        <charset val="134"/>
      </rPr>
      <t>社会福利业的就业人口</t>
    </r>
    <phoneticPr fontId="5" type="noConversion"/>
  </si>
  <si>
    <r>
      <rPr>
        <sz val="12"/>
        <rFont val="KaiTi"/>
        <family val="3"/>
        <charset val="134"/>
      </rPr>
      <t>社会福利业就业人口的各年龄段占比</t>
    </r>
    <phoneticPr fontId="5" type="noConversion"/>
  </si>
  <si>
    <t>Supplementary table. The age composition of the active Chinese People's Liberation Army, Tabulation on the 2010 Population Census of the People's Republic of China</t>
    <phoneticPr fontId="5" type="noConversion"/>
  </si>
  <si>
    <r>
      <rPr>
        <b/>
        <sz val="12"/>
        <color theme="1"/>
        <rFont val="KaiTi"/>
        <family val="3"/>
        <charset val="134"/>
      </rPr>
      <t>≥</t>
    </r>
    <r>
      <rPr>
        <b/>
        <sz val="12"/>
        <color theme="1"/>
        <rFont val="Cambria"/>
        <family val="1"/>
      </rPr>
      <t>60yrs</t>
    </r>
  </si>
  <si>
    <r>
      <rPr>
        <sz val="12"/>
        <color theme="1"/>
        <rFont val="KaiTi"/>
        <family val="3"/>
        <charset val="134"/>
      </rPr>
      <t>《中国</t>
    </r>
    <r>
      <rPr>
        <sz val="12"/>
        <color theme="1"/>
        <rFont val="Cambria"/>
        <family val="1"/>
      </rPr>
      <t>2010</t>
    </r>
    <r>
      <rPr>
        <sz val="12"/>
        <color theme="1"/>
        <rFont val="KaiTi"/>
        <family val="3"/>
        <charset val="134"/>
      </rPr>
      <t>年人口普查资料》中国人民解放军现役军人的年龄构成</t>
    </r>
    <phoneticPr fontId="5" type="noConversion"/>
  </si>
  <si>
    <t>80+yrs</t>
    <phoneticPr fontId="5" type="noConversion"/>
  </si>
  <si>
    <t>《新时代的中国国防》白皮书</t>
    <phoneticPr fontId="5" type="noConversion"/>
  </si>
  <si>
    <r>
      <rPr>
        <sz val="12"/>
        <color rgb="FF000000"/>
        <rFont val="KaiTi"/>
        <family val="3"/>
        <charset val="134"/>
      </rPr>
      <t>《</t>
    </r>
    <r>
      <rPr>
        <sz val="12"/>
        <color rgb="FF000000"/>
        <rFont val="Cambria"/>
        <family val="1"/>
      </rPr>
      <t>2006</t>
    </r>
    <r>
      <rPr>
        <sz val="12"/>
        <color rgb="FF000000"/>
        <rFont val="KaiTi"/>
        <family val="3"/>
        <charset val="134"/>
      </rPr>
      <t>年中国的国防》白皮书</t>
    </r>
    <phoneticPr fontId="5" type="noConversion"/>
  </si>
  <si>
    <t>1. White Paper on "China's National Defense In 2006"; 
2. White Paper on "China's National Defense in the New Era"; 
3. Qin Li. Research on the Optimal Allocation of Police Human Resources Based on Big Data[D]. People’s Public Security University of China, 2020.; 
4. Tabulation the 2010 Population Census of the People's Republic of China</t>
    <phoneticPr fontId="5" type="noConversion"/>
  </si>
  <si>
    <r>
      <rPr>
        <sz val="12"/>
        <color rgb="FF000000"/>
        <rFont val="KaiTi"/>
        <family val="3"/>
        <charset val="134"/>
      </rPr>
      <t>李勤</t>
    </r>
    <r>
      <rPr>
        <sz val="12"/>
        <color rgb="FF000000"/>
        <rFont val="Cambria"/>
        <family val="1"/>
      </rPr>
      <t xml:space="preserve">. </t>
    </r>
    <r>
      <rPr>
        <sz val="12"/>
        <color rgb="FF000000"/>
        <rFont val="KaiTi"/>
        <family val="3"/>
        <charset val="134"/>
      </rPr>
      <t>基于大数据的警察人力资源优化配置研究</t>
    </r>
    <r>
      <rPr>
        <sz val="12"/>
        <color rgb="FF000000"/>
        <rFont val="Cambria"/>
        <family val="1"/>
      </rPr>
      <t>[D].</t>
    </r>
    <r>
      <rPr>
        <sz val="12"/>
        <color rgb="FF000000"/>
        <rFont val="KaiTi"/>
        <family val="3"/>
        <charset val="134"/>
      </rPr>
      <t>中国人民公安大学</t>
    </r>
    <r>
      <rPr>
        <sz val="12"/>
        <color rgb="FF000000"/>
        <rFont val="Cambria"/>
        <family val="1"/>
      </rPr>
      <t>,2020</t>
    </r>
    <phoneticPr fontId="5" type="noConversion"/>
  </si>
  <si>
    <t>China Population &amp; Employment Statistics Yearbook 2019</t>
    <phoneticPr fontId="5" type="noConversion"/>
  </si>
  <si>
    <t>1. China Health Statistical Yearbook (CHSY) in 2020; 
2. China Population &amp; Employment Statistics Yearbook 2019; 
3. Y.P. Wang, et al. Ananlysis of the perinatal death and related male/female ratio of hospital delivery in China during 1988–1992, J Pract Obstet Gynecol, 17 (3) (2001), pp. 173-174; 
4. B. Liu, et al. Risk factors for spontaneous abortion of Chinese married women at reproductive age. Chinese, China Public Health, 18 (7) (2002), pp. 890-892</t>
    <phoneticPr fontId="5" type="noConversion"/>
  </si>
  <si>
    <r>
      <t xml:space="preserve">1. </t>
    </r>
    <r>
      <rPr>
        <sz val="11"/>
        <color theme="1"/>
        <rFont val="KaiTi"/>
        <family val="3"/>
        <charset val="134"/>
      </rPr>
      <t>《中国经济普查年鉴</t>
    </r>
    <r>
      <rPr>
        <sz val="11"/>
        <color theme="1"/>
        <rFont val="Cambria"/>
        <family val="1"/>
      </rPr>
      <t>2018</t>
    </r>
    <r>
      <rPr>
        <sz val="11"/>
        <color theme="1"/>
        <rFont val="KaiTi"/>
        <family val="3"/>
        <charset val="134"/>
      </rPr>
      <t xml:space="preserve">》；
</t>
    </r>
    <r>
      <rPr>
        <sz val="11"/>
        <color theme="1"/>
        <rFont val="Cambria"/>
        <family val="1"/>
      </rPr>
      <t>2.</t>
    </r>
    <r>
      <rPr>
        <sz val="11"/>
        <color theme="1"/>
        <rFont val="KaiTi"/>
        <family val="3"/>
        <charset val="134"/>
      </rPr>
      <t>《中国</t>
    </r>
    <r>
      <rPr>
        <sz val="11"/>
        <color theme="1"/>
        <rFont val="Cambria"/>
        <family val="1"/>
      </rPr>
      <t>2010</t>
    </r>
    <r>
      <rPr>
        <sz val="11"/>
        <color theme="1"/>
        <rFont val="KaiTi"/>
        <family val="3"/>
        <charset val="134"/>
      </rPr>
      <t>年人口普查资料》</t>
    </r>
    <phoneticPr fontId="5" type="noConversion"/>
  </si>
  <si>
    <r>
      <t xml:space="preserve">1. </t>
    </r>
    <r>
      <rPr>
        <sz val="11"/>
        <color theme="1"/>
        <rFont val="KaiTi"/>
        <family val="3"/>
        <charset val="134"/>
      </rPr>
      <t>《</t>
    </r>
    <r>
      <rPr>
        <sz val="11"/>
        <color theme="1"/>
        <rFont val="Cambria"/>
        <family val="1"/>
      </rPr>
      <t>2006</t>
    </r>
    <r>
      <rPr>
        <sz val="11"/>
        <color theme="1"/>
        <rFont val="KaiTi"/>
        <family val="3"/>
        <charset val="134"/>
      </rPr>
      <t xml:space="preserve">年中国的国防》白皮书；
</t>
    </r>
    <r>
      <rPr>
        <sz val="11"/>
        <color theme="1"/>
        <rFont val="Cambria"/>
        <family val="1"/>
      </rPr>
      <t xml:space="preserve">2. </t>
    </r>
    <r>
      <rPr>
        <sz val="11"/>
        <color theme="1"/>
        <rFont val="KaiTi"/>
        <family val="3"/>
        <charset val="134"/>
      </rPr>
      <t xml:space="preserve">《新时代的中国国防》白皮书；
</t>
    </r>
    <r>
      <rPr>
        <sz val="11"/>
        <color theme="1"/>
        <rFont val="Cambria"/>
        <family val="1"/>
      </rPr>
      <t xml:space="preserve">3. </t>
    </r>
    <r>
      <rPr>
        <sz val="11"/>
        <color theme="1"/>
        <rFont val="KaiTi"/>
        <family val="3"/>
        <charset val="134"/>
      </rPr>
      <t>李勤</t>
    </r>
    <r>
      <rPr>
        <sz val="11"/>
        <color theme="1"/>
        <rFont val="Cambria"/>
        <family val="1"/>
      </rPr>
      <t xml:space="preserve">. </t>
    </r>
    <r>
      <rPr>
        <sz val="11"/>
        <color theme="1"/>
        <rFont val="KaiTi"/>
        <family val="3"/>
        <charset val="134"/>
      </rPr>
      <t>基于大数据的警察人力资源优化配置研究</t>
    </r>
    <r>
      <rPr>
        <sz val="11"/>
        <color theme="1"/>
        <rFont val="Cambria"/>
        <family val="1"/>
      </rPr>
      <t>[D].</t>
    </r>
    <r>
      <rPr>
        <sz val="11"/>
        <color theme="1"/>
        <rFont val="KaiTi"/>
        <family val="3"/>
        <charset val="134"/>
      </rPr>
      <t>中国人民公安大学</t>
    </r>
    <r>
      <rPr>
        <sz val="11"/>
        <color theme="1"/>
        <rFont val="Cambria"/>
        <family val="1"/>
      </rPr>
      <t>,2020</t>
    </r>
    <r>
      <rPr>
        <sz val="11"/>
        <color theme="1"/>
        <rFont val="KaiTi"/>
        <family val="3"/>
        <charset val="134"/>
      </rPr>
      <t xml:space="preserve">；
</t>
    </r>
    <r>
      <rPr>
        <sz val="11"/>
        <color theme="1"/>
        <rFont val="Cambria"/>
        <family val="1"/>
      </rPr>
      <t xml:space="preserve">4. </t>
    </r>
    <r>
      <rPr>
        <sz val="11"/>
        <color theme="1"/>
        <rFont val="KaiTi"/>
        <family val="3"/>
        <charset val="134"/>
      </rPr>
      <t>《中国</t>
    </r>
    <r>
      <rPr>
        <sz val="11"/>
        <color theme="1"/>
        <rFont val="Cambria"/>
        <family val="1"/>
      </rPr>
      <t>2010</t>
    </r>
    <r>
      <rPr>
        <sz val="11"/>
        <color theme="1"/>
        <rFont val="KaiTi"/>
        <family val="3"/>
        <charset val="134"/>
      </rPr>
      <t>年人口普查资料》</t>
    </r>
    <phoneticPr fontId="5" type="noConversion"/>
  </si>
  <si>
    <r>
      <t xml:space="preserve">Older adults </t>
    </r>
    <r>
      <rPr>
        <b/>
        <sz val="11"/>
        <color theme="1"/>
        <rFont val="KaiTi"/>
        <family val="3"/>
        <charset val="134"/>
      </rPr>
      <t>≥</t>
    </r>
    <r>
      <rPr>
        <b/>
        <sz val="11"/>
        <color theme="1"/>
        <rFont val="Cambria"/>
        <family val="1"/>
      </rPr>
      <t xml:space="preserve"> 60 yrs with underlying conditions</t>
    </r>
  </si>
  <si>
    <r>
      <t xml:space="preserve">Older adults </t>
    </r>
    <r>
      <rPr>
        <b/>
        <sz val="11"/>
        <color theme="1"/>
        <rFont val="KaiTi"/>
        <family val="3"/>
        <charset val="134"/>
      </rPr>
      <t>≥</t>
    </r>
    <r>
      <rPr>
        <b/>
        <sz val="11"/>
        <color theme="1"/>
        <rFont val="Cambria"/>
        <family val="1"/>
      </rPr>
      <t xml:space="preserve"> 80 yrs without underlying conditions</t>
    </r>
  </si>
  <si>
    <r>
      <t xml:space="preserve">1. </t>
    </r>
    <r>
      <rPr>
        <sz val="11"/>
        <color theme="1"/>
        <rFont val="KaiTi"/>
        <family val="3"/>
        <charset val="134"/>
      </rPr>
      <t>《中国民政统计年鉴（</t>
    </r>
    <r>
      <rPr>
        <sz val="11"/>
        <color theme="1"/>
        <rFont val="Cambria"/>
        <family val="1"/>
      </rPr>
      <t>2019</t>
    </r>
    <r>
      <rPr>
        <sz val="11"/>
        <color theme="1"/>
        <rFont val="KaiTi"/>
        <family val="3"/>
        <charset val="134"/>
      </rPr>
      <t xml:space="preserve">）》；
</t>
    </r>
    <r>
      <rPr>
        <sz val="11"/>
        <color theme="1"/>
        <rFont val="Cambria"/>
        <family val="1"/>
      </rPr>
      <t xml:space="preserve">2. </t>
    </r>
    <r>
      <rPr>
        <sz val="11"/>
        <color theme="1"/>
        <rFont val="KaiTi"/>
        <family val="3"/>
        <charset val="134"/>
      </rPr>
      <t>《中国</t>
    </r>
    <r>
      <rPr>
        <sz val="11"/>
        <color theme="1"/>
        <rFont val="Cambria"/>
        <family val="1"/>
      </rPr>
      <t>2010</t>
    </r>
    <r>
      <rPr>
        <sz val="11"/>
        <color theme="1"/>
        <rFont val="KaiTi"/>
        <family val="3"/>
        <charset val="134"/>
      </rPr>
      <t>年人口普查资料》</t>
    </r>
    <phoneticPr fontId="5" type="noConversion"/>
  </si>
  <si>
    <r>
      <rPr>
        <sz val="11"/>
        <color theme="1"/>
        <rFont val="KaiTi"/>
        <family val="3"/>
        <charset val="134"/>
      </rPr>
      <t>中华人民共和国教育部</t>
    </r>
    <phoneticPr fontId="5" type="noConversion"/>
  </si>
  <si>
    <r>
      <t>Young children (</t>
    </r>
    <r>
      <rPr>
        <b/>
        <sz val="11"/>
        <color theme="1"/>
        <rFont val="KaiTi"/>
        <family val="3"/>
        <charset val="134"/>
      </rPr>
      <t>≤</t>
    </r>
    <r>
      <rPr>
        <b/>
        <sz val="11"/>
        <color theme="1"/>
        <rFont val="Cambria"/>
        <family val="1"/>
      </rPr>
      <t xml:space="preserve"> 5yrs)</t>
    </r>
  </si>
  <si>
    <t>Data_source_Chinese</t>
    <phoneticPr fontId="5" type="noConversion"/>
  </si>
  <si>
    <r>
      <t xml:space="preserve">1. </t>
    </r>
    <r>
      <rPr>
        <sz val="11"/>
        <color theme="1"/>
        <rFont val="KaiTi"/>
        <family val="3"/>
        <charset val="134"/>
      </rPr>
      <t>《中国卫生健康统计年鉴</t>
    </r>
    <r>
      <rPr>
        <sz val="11"/>
        <color theme="1"/>
        <rFont val="Cambria"/>
        <family val="1"/>
      </rPr>
      <t>2020</t>
    </r>
    <r>
      <rPr>
        <sz val="11"/>
        <color theme="1"/>
        <rFont val="KaiTi"/>
        <family val="3"/>
        <charset val="134"/>
      </rPr>
      <t xml:space="preserve">》；
</t>
    </r>
    <r>
      <rPr>
        <sz val="11"/>
        <color theme="1"/>
        <rFont val="Cambria"/>
        <family val="1"/>
      </rPr>
      <t xml:space="preserve">2. </t>
    </r>
    <r>
      <rPr>
        <sz val="11"/>
        <color theme="1"/>
        <rFont val="KaiTi"/>
        <family val="3"/>
        <charset val="134"/>
      </rPr>
      <t>《中国人口和就业统计年鉴</t>
    </r>
    <r>
      <rPr>
        <sz val="11"/>
        <color theme="1"/>
        <rFont val="Cambria"/>
        <family val="1"/>
      </rPr>
      <t>2019</t>
    </r>
    <r>
      <rPr>
        <sz val="11"/>
        <color theme="1"/>
        <rFont val="KaiTi"/>
        <family val="3"/>
        <charset val="134"/>
      </rPr>
      <t>》</t>
    </r>
    <phoneticPr fontId="5" type="noConversion"/>
  </si>
  <si>
    <t>Table. Status of maternal health care by province in 2019, China Health Statistical Yearbook (CHSY) in 2020</t>
    <phoneticPr fontId="5" type="noConversion"/>
  </si>
  <si>
    <t>Table. Status of child health, China Health Statistical Yearbook (CHSY) in 2020</t>
    <phoneticPr fontId="5" type="noConversion"/>
  </si>
  <si>
    <t>Table. Birth control operations by province in 2019, China Health Statistical Yearbook (CHSY) in 2020</t>
    <phoneticPr fontId="5" type="noConversion"/>
  </si>
  <si>
    <r>
      <rPr>
        <sz val="12"/>
        <rFont val="KaiTi"/>
        <family val="3"/>
        <charset val="134"/>
      </rPr>
      <t>《中国人口和就业统计年鉴</t>
    </r>
    <r>
      <rPr>
        <sz val="12"/>
        <rFont val="Cambria"/>
        <family val="1"/>
      </rPr>
      <t>2019</t>
    </r>
    <r>
      <rPr>
        <sz val="12"/>
        <rFont val="KaiTi"/>
        <family val="3"/>
        <charset val="134"/>
      </rPr>
      <t>》</t>
    </r>
    <phoneticPr fontId="5" type="noConversion"/>
  </si>
  <si>
    <r>
      <rPr>
        <sz val="12"/>
        <rFont val="KaiTi"/>
        <family val="3"/>
        <charset val="134"/>
      </rPr>
      <t>《中国卫生健康统计年鉴</t>
    </r>
    <r>
      <rPr>
        <sz val="12"/>
        <rFont val="Cambria"/>
        <family val="1"/>
      </rPr>
      <t>2020</t>
    </r>
    <r>
      <rPr>
        <sz val="12"/>
        <rFont val="KaiTi"/>
        <family val="3"/>
        <charset val="134"/>
      </rPr>
      <t>》</t>
    </r>
    <r>
      <rPr>
        <sz val="12"/>
        <rFont val="Cambria"/>
        <family val="1"/>
      </rPr>
      <t>2019</t>
    </r>
    <r>
      <rPr>
        <sz val="12"/>
        <rFont val="KaiTi"/>
        <family val="3"/>
        <charset val="134"/>
      </rPr>
      <t>年各地区孕产妇保健情况</t>
    </r>
    <phoneticPr fontId="5" type="noConversion"/>
  </si>
  <si>
    <r>
      <t xml:space="preserve"> </t>
    </r>
    <r>
      <rPr>
        <sz val="12"/>
        <color theme="1"/>
        <rFont val="KaiTi"/>
        <family val="3"/>
        <charset val="134"/>
      </rPr>
      <t>围产儿死亡率</t>
    </r>
    <phoneticPr fontId="5" type="noConversion"/>
  </si>
  <si>
    <r>
      <rPr>
        <sz val="12"/>
        <rFont val="KaiTi"/>
        <family val="3"/>
        <charset val="134"/>
      </rPr>
      <t>《中国卫生健康统计年鉴</t>
    </r>
    <r>
      <rPr>
        <sz val="12"/>
        <rFont val="Cambria"/>
        <family val="1"/>
      </rPr>
      <t>2020</t>
    </r>
    <r>
      <rPr>
        <sz val="12"/>
        <rFont val="KaiTi"/>
        <family val="3"/>
        <charset val="134"/>
      </rPr>
      <t>》儿童保健情况</t>
    </r>
    <phoneticPr fontId="5" type="noConversion"/>
  </si>
  <si>
    <r>
      <t xml:space="preserve"> </t>
    </r>
    <r>
      <rPr>
        <sz val="12"/>
        <color theme="1"/>
        <rFont val="KaiTi"/>
        <family val="3"/>
        <charset val="134"/>
      </rPr>
      <t>围产儿死亡数</t>
    </r>
    <phoneticPr fontId="5" type="noConversion"/>
  </si>
  <si>
    <r>
      <t xml:space="preserve"> </t>
    </r>
    <r>
      <rPr>
        <sz val="12"/>
        <color theme="1"/>
        <rFont val="KaiTi"/>
        <family val="3"/>
        <charset val="134"/>
      </rPr>
      <t>死胎和死产占比</t>
    </r>
    <phoneticPr fontId="5" type="noConversion"/>
  </si>
  <si>
    <r>
      <t xml:space="preserve"> </t>
    </r>
    <r>
      <rPr>
        <sz val="12"/>
        <color theme="1"/>
        <rFont val="KaiTi"/>
        <family val="3"/>
        <charset val="134"/>
      </rPr>
      <t>人工流产数</t>
    </r>
    <phoneticPr fontId="5" type="noConversion"/>
  </si>
  <si>
    <r>
      <rPr>
        <sz val="12"/>
        <rFont val="KaiTi"/>
        <family val="3"/>
        <charset val="134"/>
      </rPr>
      <t>《中国卫生健康统计年鉴</t>
    </r>
    <r>
      <rPr>
        <sz val="12"/>
        <rFont val="Cambria"/>
        <family val="1"/>
      </rPr>
      <t>2020</t>
    </r>
    <r>
      <rPr>
        <sz val="12"/>
        <rFont val="KaiTi"/>
        <family val="3"/>
        <charset val="134"/>
      </rPr>
      <t>》</t>
    </r>
    <r>
      <rPr>
        <sz val="12"/>
        <rFont val="Cambria"/>
        <family val="1"/>
      </rPr>
      <t>2019</t>
    </r>
    <r>
      <rPr>
        <sz val="12"/>
        <rFont val="KaiTi"/>
        <family val="3"/>
        <charset val="134"/>
      </rPr>
      <t>年各地区计划生育手术情况</t>
    </r>
    <phoneticPr fontId="5" type="noConversion"/>
  </si>
  <si>
    <r>
      <t xml:space="preserve"> </t>
    </r>
    <r>
      <rPr>
        <sz val="12"/>
        <color theme="1"/>
        <rFont val="KaiTi"/>
        <family val="3"/>
        <charset val="134"/>
      </rPr>
      <t>人工流产数占总流产数的比例</t>
    </r>
    <phoneticPr fontId="5" type="noConversion"/>
  </si>
  <si>
    <r>
      <rPr>
        <sz val="11"/>
        <color theme="1"/>
        <rFont val="KaiTi"/>
        <family val="3"/>
        <charset val="134"/>
      </rPr>
      <t>学龄儿童</t>
    </r>
    <phoneticPr fontId="5" type="noConversion"/>
  </si>
  <si>
    <t xml:space="preserve"> 小学学生数</t>
    <phoneticPr fontId="5" type="noConversion"/>
  </si>
  <si>
    <t xml:space="preserve"> 初中学生数</t>
    <phoneticPr fontId="5" type="noConversion"/>
  </si>
  <si>
    <t xml:space="preserve"> 普通高中学生数</t>
    <phoneticPr fontId="5" type="noConversion"/>
  </si>
  <si>
    <t xml:space="preserve"> 中等职业学校（机构）各类学生数</t>
    <phoneticPr fontId="5" type="noConversion"/>
  </si>
  <si>
    <t>Population</t>
    <phoneticPr fontId="5" type="noConversion"/>
  </si>
  <si>
    <t>Year</t>
    <phoneticPr fontId="16" type="noConversion"/>
  </si>
  <si>
    <t>Sum_population</t>
    <phoneticPr fontId="5" type="noConversion"/>
  </si>
  <si>
    <t>URL</t>
    <phoneticPr fontId="16" type="noConversion"/>
  </si>
  <si>
    <t>Data_source</t>
    <phoneticPr fontId="5" type="noConversion"/>
  </si>
  <si>
    <t>Data_source_Chinese</t>
    <phoneticPr fontId="5" type="noConversion"/>
  </si>
  <si>
    <t>Concise statistics on China's foreign labor service cooperation business from January to October 2020</t>
    <phoneticPr fontId="5" type="noConversion"/>
  </si>
  <si>
    <r>
      <rPr>
        <sz val="12"/>
        <color theme="1"/>
        <rFont val="KaiTi"/>
        <family val="3"/>
        <charset val="134"/>
      </rPr>
      <t>合计</t>
    </r>
    <phoneticPr fontId="5" type="noConversion"/>
  </si>
  <si>
    <r>
      <rPr>
        <sz val="12"/>
        <color theme="1"/>
        <rFont val="KaiTi"/>
        <family val="3"/>
        <charset val="134"/>
      </rPr>
      <t>出国留学</t>
    </r>
    <phoneticPr fontId="5" type="noConversion"/>
  </si>
  <si>
    <r>
      <rPr>
        <sz val="12"/>
        <color theme="1"/>
        <rFont val="KaiTi"/>
        <family val="3"/>
        <charset val="134"/>
      </rPr>
      <t>中华人民共和国教育部</t>
    </r>
    <phoneticPr fontId="5" type="noConversion"/>
  </si>
  <si>
    <r>
      <rPr>
        <sz val="12"/>
        <color theme="1"/>
        <rFont val="KaiTi"/>
        <family val="3"/>
        <charset val="134"/>
      </rPr>
      <t>出国务工</t>
    </r>
    <phoneticPr fontId="5" type="noConversion"/>
  </si>
  <si>
    <t>Total</t>
    <phoneticPr fontId="16" type="noConversion"/>
  </si>
  <si>
    <t>Variable</t>
    <phoneticPr fontId="16" type="noConversion"/>
  </si>
  <si>
    <t>URL</t>
    <phoneticPr fontId="16" type="noConversion"/>
  </si>
  <si>
    <t>Those studying abroad</t>
    <phoneticPr fontId="5" type="noConversion"/>
  </si>
  <si>
    <t>Those working abroad</t>
    <phoneticPr fontId="5" type="noConversion"/>
  </si>
  <si>
    <t>Those studying abroad_proportion</t>
    <phoneticPr fontId="16" type="noConversion"/>
  </si>
  <si>
    <t>Blue book of return and employment of Chinese overseas students</t>
    <phoneticPr fontId="16" type="noConversion"/>
  </si>
  <si>
    <r>
      <rPr>
        <sz val="12"/>
        <color theme="1"/>
        <rFont val="KaiTi"/>
        <family val="3"/>
        <charset val="134"/>
      </rPr>
      <t>各年龄段留学生人数所占比例</t>
    </r>
    <phoneticPr fontId="5" type="noConversion"/>
  </si>
  <si>
    <t>Year</t>
    <phoneticPr fontId="5" type="noConversion"/>
  </si>
  <si>
    <t>Those studying/working abroad</t>
    <phoneticPr fontId="5" type="noConversion"/>
  </si>
  <si>
    <t>Ministry of Education of the People's Republic of China</t>
    <phoneticPr fontId="5" type="noConversion"/>
  </si>
  <si>
    <t>1. Ministry of Education of the People's Republic of China;
2. Concise statistics on China's foreign labor service cooperation business from January to October 2020;
3. Blue book of return and employment of Chinese overseas students</t>
    <phoneticPr fontId="5" type="noConversion"/>
  </si>
  <si>
    <t>中华人民共和国教育部</t>
    <phoneticPr fontId="5" type="noConversion"/>
  </si>
  <si>
    <r>
      <rPr>
        <sz val="12"/>
        <color theme="1"/>
        <rFont val="微软雅黑"/>
        <family val="1"/>
        <charset val="134"/>
      </rPr>
      <t>《</t>
    </r>
    <r>
      <rPr>
        <sz val="12"/>
        <color theme="1"/>
        <rFont val="Cambria"/>
        <family val="1"/>
      </rPr>
      <t>2020</t>
    </r>
    <r>
      <rPr>
        <sz val="12"/>
        <color theme="1"/>
        <rFont val="KaiTi"/>
        <family val="3"/>
        <charset val="134"/>
      </rPr>
      <t>年</t>
    </r>
    <r>
      <rPr>
        <sz val="12"/>
        <color theme="1"/>
        <rFont val="Cambria"/>
        <family val="1"/>
      </rPr>
      <t>1-10</t>
    </r>
    <r>
      <rPr>
        <sz val="12"/>
        <color theme="1"/>
        <rFont val="KaiTi"/>
        <family val="3"/>
        <charset val="134"/>
      </rPr>
      <t>月我国对外劳务合作业务简明统计</t>
    </r>
    <r>
      <rPr>
        <sz val="12"/>
        <color theme="1"/>
        <rFont val="微软雅黑"/>
        <family val="3"/>
        <charset val="134"/>
      </rPr>
      <t>》</t>
    </r>
    <phoneticPr fontId="5" type="noConversion"/>
  </si>
  <si>
    <r>
      <rPr>
        <sz val="12"/>
        <color theme="1"/>
        <rFont val="微软雅黑"/>
        <family val="3"/>
        <charset val="134"/>
      </rPr>
      <t>《</t>
    </r>
    <r>
      <rPr>
        <sz val="12"/>
        <color theme="1"/>
        <rFont val="KaiTi"/>
        <family val="3"/>
        <charset val="134"/>
      </rPr>
      <t>中国留学回国就业蓝皮书</t>
    </r>
    <r>
      <rPr>
        <sz val="12"/>
        <color theme="1"/>
        <rFont val="微软雅黑"/>
        <family val="3"/>
        <charset val="134"/>
      </rPr>
      <t>》</t>
    </r>
    <r>
      <rPr>
        <sz val="12"/>
        <color theme="1"/>
        <rFont val="Cambria"/>
        <family val="1"/>
      </rPr>
      <t xml:space="preserve"> </t>
    </r>
    <r>
      <rPr>
        <sz val="12"/>
        <color theme="1"/>
        <rFont val="KaiTi"/>
        <family val="3"/>
        <charset val="134"/>
      </rPr>
      <t>图</t>
    </r>
    <r>
      <rPr>
        <sz val="12"/>
        <color theme="1"/>
        <rFont val="Cambria"/>
        <family val="1"/>
      </rPr>
      <t xml:space="preserve">2 </t>
    </r>
    <r>
      <rPr>
        <sz val="12"/>
        <color theme="1"/>
        <rFont val="KaiTi"/>
        <family val="3"/>
        <charset val="134"/>
      </rPr>
      <t>留学回国就业人员的性别与年龄分布</t>
    </r>
    <phoneticPr fontId="16" type="noConversion"/>
  </si>
  <si>
    <t xml:space="preserve">www.moe.gov.cn/jyb_xwfb/s5147/202004/t20200401_437149.html </t>
    <phoneticPr fontId="5" type="noConversion"/>
  </si>
  <si>
    <t>http://hzs.mofcom.gov.cn/article/date/202011/20201103018497.shtml</t>
    <phoneticPr fontId="5" type="noConversion"/>
  </si>
  <si>
    <t>1. www.moe.gov.cn/jyb_xwfb/s5147/202004/t20200401_437149.html;
2. http://hzs.mofcom.gov.cn/article/date/202011/20201103018497.shtml</t>
    <phoneticPr fontId="5" type="noConversion"/>
  </si>
  <si>
    <r>
      <t xml:space="preserve">1. </t>
    </r>
    <r>
      <rPr>
        <sz val="11"/>
        <color theme="1"/>
        <rFont val="KaiTi"/>
        <family val="3"/>
        <charset val="134"/>
      </rPr>
      <t xml:space="preserve">中华人民共和国教育部；
</t>
    </r>
    <r>
      <rPr>
        <sz val="11"/>
        <color theme="1"/>
        <rFont val="Cambria"/>
        <family val="1"/>
      </rPr>
      <t xml:space="preserve">2. </t>
    </r>
    <r>
      <rPr>
        <sz val="11"/>
        <color theme="1"/>
        <rFont val="KaiTi"/>
        <family val="3"/>
        <charset val="134"/>
      </rPr>
      <t>《</t>
    </r>
    <r>
      <rPr>
        <sz val="11"/>
        <color theme="1"/>
        <rFont val="Cambria"/>
        <family val="1"/>
      </rPr>
      <t>2020</t>
    </r>
    <r>
      <rPr>
        <sz val="11"/>
        <color theme="1"/>
        <rFont val="KaiTi"/>
        <family val="3"/>
        <charset val="134"/>
      </rPr>
      <t>年</t>
    </r>
    <r>
      <rPr>
        <sz val="11"/>
        <color theme="1"/>
        <rFont val="Cambria"/>
        <family val="1"/>
      </rPr>
      <t>1-10</t>
    </r>
    <r>
      <rPr>
        <sz val="11"/>
        <color theme="1"/>
        <rFont val="KaiTi"/>
        <family val="3"/>
        <charset val="134"/>
      </rPr>
      <t xml:space="preserve">月我国对外劳务合作业务简明统计》；
</t>
    </r>
    <r>
      <rPr>
        <sz val="11"/>
        <color theme="1"/>
        <rFont val="Cambria"/>
        <family val="1"/>
      </rPr>
      <t xml:space="preserve">3. </t>
    </r>
    <r>
      <rPr>
        <sz val="11"/>
        <color theme="1"/>
        <rFont val="KaiTi"/>
        <family val="3"/>
        <charset val="134"/>
      </rPr>
      <t>《中国留学回国就业蓝皮书》</t>
    </r>
    <phoneticPr fontId="5" type="noConversion"/>
  </si>
  <si>
    <t>abroad</t>
    <phoneticPr fontId="5" type="noConversion"/>
  </si>
  <si>
    <t>students abroad age profile</t>
  </si>
  <si>
    <t>It lists age profiles of return and employment of Chinese overseas students. We use it to approximate the age structure of those studying abroad in 2020.</t>
    <phoneticPr fontId="5" type="noConversion"/>
  </si>
  <si>
    <t>It shows the calculation of process of those studying/working abroad and the corresponding population size estimated by 5-year age group. The age profile of students abroad is from sheet 'students abroad age profile', and we use estimates of population aged 20-59 years for 2020 as a proxy of the age profile of those working abroad.</t>
    <phoneticPr fontId="5" type="noConversion"/>
  </si>
  <si>
    <t>Population_in_Chinese</t>
    <phoneticPr fontId="5" type="noConversion"/>
  </si>
  <si>
    <t>Birth Type_in_Chinese</t>
    <phoneticPr fontId="5" type="noConversion"/>
  </si>
  <si>
    <t>Population_in_English</t>
    <phoneticPr fontId="5" type="noConversion"/>
  </si>
  <si>
    <t>Birth Type_in_English</t>
    <phoneticPr fontId="5" type="noConversion"/>
  </si>
  <si>
    <t>Populatoin_in_English</t>
    <phoneticPr fontId="5" type="noConversion"/>
  </si>
  <si>
    <t>Data_source_in_Chinese</t>
    <phoneticPr fontId="5" type="noConversion"/>
  </si>
  <si>
    <t>Data_source_in_English</t>
    <phoneticPr fontId="5" type="noConversion"/>
  </si>
  <si>
    <t>Occupation_in_Chinese</t>
    <phoneticPr fontId="5" type="noConversion"/>
  </si>
  <si>
    <t>Occupation_in_English</t>
    <phoneticPr fontId="5" type="noConversion"/>
  </si>
  <si>
    <t>Paper book</t>
    <phoneticPr fontId="5" type="noConversion"/>
  </si>
  <si>
    <t>URL</t>
    <phoneticPr fontId="5" type="noConversion"/>
  </si>
  <si>
    <t>Paper book</t>
    <phoneticPr fontId="16" type="noConversion"/>
  </si>
  <si>
    <t>Data_source_in_English</t>
    <phoneticPr fontId="5" type="noConversion"/>
  </si>
  <si>
    <t>paper books</t>
    <phoneticPr fontId="16" type="noConversion"/>
  </si>
  <si>
    <t>No. Childbearing women giving births_population (sampling ratio 0.820‰)</t>
    <phoneticPr fontId="5" type="noConversion"/>
  </si>
  <si>
    <t>paper book</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</si>
</sst>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_ "/>
    <numFmt numFmtId="178" formatCode="0.000%"/>
  </numFmts>
  <fonts count="36" x14ac:knownFonts="1">
    <font>
      <sz val="11"/>
      <color theme="1"/>
      <name val="等线"/>
      <charset val="134"/>
      <scheme val="minor"/>
    </font>
    <font>
      <sz val="11"/>
      <color theme="1"/>
      <name val="等线"/>
      <family val="3"/>
      <charset val="134"/>
      <scheme val="minor"/>
    </font>
    <font>
      <b/>
      <sz val="11"/>
      <color theme="1"/>
      <name val="Cambria"/>
      <family val="1"/>
    </font>
    <font>
      <b/>
      <sz val="12"/>
      <color theme="1"/>
      <name val="Cambria"/>
      <family val="1"/>
    </font>
    <font>
      <sz val="11"/>
      <color theme="1"/>
      <name val="Cambria"/>
      <family val="1"/>
    </font>
    <font>
      <sz val="9"/>
      <name val="等线"/>
      <family val="3"/>
      <charset val="134"/>
      <scheme val="minor"/>
    </font>
    <font>
      <sz val="10.5"/>
      <color theme="1"/>
      <name val="Cambria"/>
      <family val="1"/>
    </font>
    <font>
      <sz val="12"/>
      <color theme="1"/>
      <name val="Cambria"/>
      <family val="1"/>
    </font>
    <font>
      <sz val="12"/>
      <color theme="1"/>
      <name val="FangSong"/>
      <family val="3"/>
      <charset val="134"/>
    </font>
    <font>
      <sz val="10"/>
      <name val="Arial"/>
      <family val="2"/>
    </font>
    <font>
      <sz val="12"/>
      <name val="Cambria"/>
      <family val="1"/>
    </font>
    <font>
      <b/>
      <sz val="12"/>
      <name val="Cambria"/>
      <family val="1"/>
    </font>
    <font>
      <sz val="12"/>
      <name val="KaiTi"/>
      <family val="3"/>
      <charset val="134"/>
    </font>
    <font>
      <sz val="12"/>
      <color theme="1"/>
      <name val="KaiTi"/>
      <family val="3"/>
      <charset val="134"/>
    </font>
    <font>
      <sz val="12"/>
      <color rgb="FF000000"/>
      <name val="Cambria"/>
      <family val="1"/>
    </font>
    <font>
      <sz val="10"/>
      <color theme="1"/>
      <name val="Cambria"/>
      <family val="1"/>
    </font>
    <font>
      <sz val="9"/>
      <name val="等线"/>
      <family val="2"/>
      <charset val="134"/>
      <scheme val="minor"/>
    </font>
    <font>
      <sz val="12"/>
      <color rgb="FF333333"/>
      <name val="Cambria"/>
      <family val="1"/>
    </font>
    <font>
      <b/>
      <sz val="9"/>
      <name val="宋体"/>
      <family val="3"/>
      <charset val="134"/>
    </font>
    <font>
      <sz val="9"/>
      <name val="宋体"/>
      <family val="3"/>
      <charset val="134"/>
    </font>
    <font>
      <b/>
      <sz val="9"/>
      <color indexed="81"/>
      <name val="宋体"/>
      <family val="3"/>
      <charset val="134"/>
    </font>
    <font>
      <sz val="9"/>
      <color indexed="81"/>
      <name val="宋体"/>
      <family val="3"/>
      <charset val="134"/>
    </font>
    <font>
      <b/>
      <sz val="11"/>
      <color theme="1"/>
      <name val="等线"/>
      <family val="3"/>
      <charset val="134"/>
      <scheme val="minor"/>
    </font>
    <font>
      <sz val="10"/>
      <color theme="1"/>
      <name val="KaiTi"/>
      <family val="3"/>
      <charset val="134"/>
    </font>
    <font>
      <sz val="10"/>
      <color rgb="FF000000"/>
      <name val="Cambria"/>
      <family val="1"/>
    </font>
    <font>
      <sz val="10"/>
      <name val="Cambria"/>
      <family val="1"/>
    </font>
    <font>
      <sz val="12"/>
      <color rgb="FF000000"/>
      <name val="KaiTi"/>
      <family val="3"/>
      <charset val="134"/>
    </font>
    <font>
      <sz val="11"/>
      <color theme="1"/>
      <name val="KaiTi"/>
      <family val="3"/>
      <charset val="134"/>
    </font>
    <font>
      <b/>
      <sz val="12"/>
      <color theme="1"/>
      <name val="KaiTi"/>
      <family val="3"/>
      <charset val="134"/>
    </font>
    <font>
      <sz val="12"/>
      <color theme="1"/>
      <name val="等线"/>
      <family val="3"/>
      <charset val="134"/>
      <scheme val="minor"/>
    </font>
    <font>
      <sz val="12"/>
      <color theme="1"/>
      <name val="Cambria"/>
      <family val="3"/>
      <charset val="134"/>
    </font>
    <font>
      <sz val="12"/>
      <color rgb="FF000000"/>
      <name val="Cambria"/>
      <family val="3"/>
      <charset val="134"/>
    </font>
    <font>
      <b/>
      <sz val="11"/>
      <color theme="1"/>
      <name val="KaiTi"/>
      <family val="3"/>
      <charset val="134"/>
    </font>
    <font>
      <sz val="12"/>
      <color theme="1"/>
      <name val="微软雅黑"/>
      <family val="1"/>
      <charset val="134"/>
    </font>
    <font>
      <sz val="12"/>
      <color theme="1"/>
      <name val="微软雅黑"/>
      <family val="3"/>
      <charset val="134"/>
    </font>
    <font>
      <sz val="12"/>
      <color theme="1"/>
      <name val="Cambria"/>
      <family val="1"/>
      <charset val="134"/>
    </font>
  </fonts>
  <fills count="9">
    <fill>
      <patternFill patternType="none"/>
    </fill>
    <fill>
      <patternFill patternType="gray125"/>
    </fill>
    <fill>
      <patternFill patternType="solid">
        <fgColor rgb="FFFFFF00"/>
        <bgColor indexed="64"/>
      </patternFill>
    </fill>
    <fill>
      <patternFill patternType="solid">
        <fgColor theme="8" tint="0.39994506668294322"/>
        <bgColor indexed="64"/>
      </patternFill>
    </fill>
    <fill>
      <patternFill patternType="solid">
        <fgColor theme="8" tint="0.59999389629810485"/>
        <bgColor indexed="64"/>
      </patternFill>
    </fill>
    <fill>
      <patternFill patternType="solid">
        <fgColor theme="7" tint="0.79992065187536243"/>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39988402966399123"/>
        <bgColor indexed="64"/>
      </patternFill>
    </fill>
  </fills>
  <borders count="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s>
  <cellStyleXfs count="5">
    <xf numFmtId="0" fontId="0"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9" fillId="0" borderId="0"/>
  </cellStyleXfs>
  <cellXfs count="206">
    <xf numFmtId="0" fontId="0" fillId="0" borderId="0" xfId="0">
      <alignment vertical="center"/>
    </xf>
    <xf numFmtId="0" fontId="0" fillId="0" borderId="0" xfId="0" applyFill="1">
      <alignment vertical="center"/>
    </xf>
    <xf numFmtId="0" fontId="0" fillId="0" borderId="0" xfId="0" applyFont="1" applyFill="1">
      <alignment vertical="center"/>
    </xf>
    <xf numFmtId="0" fontId="0" fillId="0" borderId="0" xfId="0" applyFont="1">
      <alignment vertical="center"/>
    </xf>
    <xf numFmtId="0" fontId="0" fillId="0" borderId="0" xfId="0" applyAlignment="1">
      <alignment vertical="center"/>
    </xf>
    <xf numFmtId="0" fontId="0" fillId="0" borderId="0" xfId="0" applyFont="1" applyAlignment="1">
      <alignment vertical="center" wrapText="1"/>
    </xf>
    <xf numFmtId="0" fontId="0" fillId="0" borderId="0" xfId="0" applyAlignment="1">
      <alignment vertical="center" wrapText="1"/>
    </xf>
    <xf numFmtId="176" fontId="3" fillId="0" borderId="0" xfId="3" applyNumberFormat="1" applyFont="1">
      <alignment vertical="center"/>
    </xf>
    <xf numFmtId="0" fontId="3" fillId="0" borderId="0" xfId="3" applyFont="1" applyAlignment="1">
      <alignment vertical="center" wrapText="1"/>
    </xf>
    <xf numFmtId="0" fontId="3" fillId="0" borderId="0" xfId="3" applyFont="1">
      <alignment vertical="center"/>
    </xf>
    <xf numFmtId="0" fontId="3" fillId="0" borderId="0" xfId="3" applyFont="1" applyFill="1">
      <alignment vertical="center"/>
    </xf>
    <xf numFmtId="10" fontId="3" fillId="2" borderId="0" xfId="2" applyNumberFormat="1" applyFont="1" applyFill="1">
      <alignment vertical="center"/>
    </xf>
    <xf numFmtId="0" fontId="3" fillId="2" borderId="0" xfId="3" applyFont="1" applyFill="1">
      <alignment vertical="center"/>
    </xf>
    <xf numFmtId="0" fontId="3" fillId="0" borderId="0" xfId="3" applyFont="1" applyAlignment="1">
      <alignment horizontal="left" vertical="center"/>
    </xf>
    <xf numFmtId="176" fontId="3" fillId="0" borderId="0" xfId="3" applyNumberFormat="1" applyFont="1" applyAlignment="1">
      <alignment vertical="center"/>
    </xf>
    <xf numFmtId="0" fontId="1" fillId="0" borderId="0" xfId="3">
      <alignment vertical="center"/>
    </xf>
    <xf numFmtId="176" fontId="7" fillId="0" borderId="0" xfId="3" applyNumberFormat="1" applyFont="1">
      <alignment vertical="center"/>
    </xf>
    <xf numFmtId="0" fontId="7" fillId="0" borderId="0" xfId="3" applyFont="1" applyAlignment="1">
      <alignment vertical="center" wrapText="1"/>
    </xf>
    <xf numFmtId="0" fontId="7" fillId="0" borderId="0" xfId="3" applyFont="1">
      <alignment vertical="center"/>
    </xf>
    <xf numFmtId="176" fontId="7" fillId="3" borderId="0" xfId="3" applyNumberFormat="1" applyFont="1" applyFill="1">
      <alignment vertical="center"/>
    </xf>
    <xf numFmtId="10" fontId="7" fillId="3" borderId="0" xfId="2" applyNumberFormat="1" applyFont="1" applyFill="1">
      <alignment vertical="center"/>
    </xf>
    <xf numFmtId="0" fontId="7" fillId="0" borderId="0" xfId="3" applyFont="1" applyAlignment="1">
      <alignment vertical="center"/>
    </xf>
    <xf numFmtId="0" fontId="7" fillId="0" borderId="0" xfId="3" applyFont="1" applyFill="1" applyAlignment="1">
      <alignment vertical="center" wrapText="1"/>
    </xf>
    <xf numFmtId="0" fontId="7" fillId="0" borderId="0" xfId="3" applyFont="1" applyFill="1">
      <alignment vertical="center"/>
    </xf>
    <xf numFmtId="176" fontId="7" fillId="4" borderId="0" xfId="3" applyNumberFormat="1" applyFont="1" applyFill="1">
      <alignment vertical="center"/>
    </xf>
    <xf numFmtId="10" fontId="7" fillId="2" borderId="0" xfId="2" applyNumberFormat="1" applyFont="1" applyFill="1">
      <alignment vertical="center"/>
    </xf>
    <xf numFmtId="176" fontId="7" fillId="0" borderId="0" xfId="3" applyNumberFormat="1" applyFont="1" applyFill="1">
      <alignment vertical="center"/>
    </xf>
    <xf numFmtId="0" fontId="7" fillId="0" borderId="0" xfId="3" applyFont="1" applyFill="1" applyAlignment="1">
      <alignment vertical="center"/>
    </xf>
    <xf numFmtId="0" fontId="1" fillId="0" borderId="0" xfId="3" applyFill="1">
      <alignment vertical="center"/>
    </xf>
    <xf numFmtId="10" fontId="7" fillId="2" borderId="0" xfId="3" applyNumberFormat="1" applyFont="1" applyFill="1">
      <alignment vertical="center"/>
    </xf>
    <xf numFmtId="176" fontId="10" fillId="0" borderId="0" xfId="4" applyNumberFormat="1" applyFont="1" applyAlignment="1">
      <alignment vertical="center"/>
    </xf>
    <xf numFmtId="0" fontId="1" fillId="0" borderId="0" xfId="3" applyAlignment="1">
      <alignment vertical="center" wrapText="1"/>
    </xf>
    <xf numFmtId="10" fontId="0" fillId="0" borderId="0" xfId="2" applyNumberFormat="1" applyFont="1">
      <alignment vertical="center"/>
    </xf>
    <xf numFmtId="0" fontId="1" fillId="0" borderId="0" xfId="3" applyAlignment="1">
      <alignment vertical="center"/>
    </xf>
    <xf numFmtId="0" fontId="1" fillId="0" borderId="0" xfId="3" applyAlignment="1">
      <alignment horizontal="left" vertical="center"/>
    </xf>
    <xf numFmtId="0" fontId="1" fillId="0" borderId="0" xfId="3" applyFont="1" applyFill="1" applyAlignment="1">
      <alignment vertical="center"/>
    </xf>
    <xf numFmtId="0" fontId="7" fillId="5" borderId="4" xfId="3" applyFont="1" applyFill="1" applyBorder="1" applyAlignment="1">
      <alignment vertical="center"/>
    </xf>
    <xf numFmtId="0" fontId="14" fillId="5" borderId="4" xfId="3" applyFont="1" applyFill="1" applyBorder="1" applyAlignment="1">
      <alignment vertical="center"/>
    </xf>
    <xf numFmtId="49" fontId="10" fillId="0" borderId="3" xfId="3" applyNumberFormat="1" applyFont="1" applyFill="1" applyBorder="1" applyAlignment="1">
      <alignment horizontal="left" vertical="center"/>
    </xf>
    <xf numFmtId="0" fontId="7" fillId="0" borderId="4" xfId="3" applyFont="1" applyFill="1" applyBorder="1" applyAlignment="1">
      <alignment vertical="center"/>
    </xf>
    <xf numFmtId="0" fontId="14" fillId="0" borderId="4" xfId="3" applyFont="1" applyFill="1" applyBorder="1" applyAlignment="1">
      <alignment vertical="center"/>
    </xf>
    <xf numFmtId="0" fontId="10" fillId="0" borderId="4" xfId="3" applyFont="1" applyFill="1" applyBorder="1" applyAlignment="1">
      <alignment horizontal="right" vertical="center"/>
    </xf>
    <xf numFmtId="0" fontId="7" fillId="0" borderId="3" xfId="3" applyFont="1" applyFill="1" applyBorder="1" applyAlignment="1">
      <alignment vertical="center" wrapText="1"/>
    </xf>
    <xf numFmtId="0" fontId="7" fillId="5" borderId="3" xfId="3" applyFont="1" applyFill="1" applyBorder="1" applyAlignment="1">
      <alignment vertical="center"/>
    </xf>
    <xf numFmtId="0" fontId="1" fillId="0" borderId="0" xfId="3" applyFont="1" applyFill="1" applyAlignment="1">
      <alignment vertical="center" wrapText="1"/>
    </xf>
    <xf numFmtId="49" fontId="10" fillId="5" borderId="3" xfId="3" applyNumberFormat="1" applyFont="1" applyFill="1" applyBorder="1" applyAlignment="1">
      <alignment horizontal="left" vertical="center"/>
    </xf>
    <xf numFmtId="0" fontId="7" fillId="0" borderId="4" xfId="3" applyFont="1" applyBorder="1">
      <alignment vertical="center"/>
    </xf>
    <xf numFmtId="0" fontId="17" fillId="5" borderId="4" xfId="3" applyFont="1" applyFill="1" applyBorder="1">
      <alignment vertical="center"/>
    </xf>
    <xf numFmtId="0" fontId="10" fillId="5" borderId="4" xfId="3" applyFont="1" applyFill="1" applyBorder="1" applyAlignment="1">
      <alignment vertical="center"/>
    </xf>
    <xf numFmtId="0" fontId="7" fillId="5" borderId="4" xfId="3" applyFont="1" applyFill="1" applyBorder="1" applyAlignment="1">
      <alignment horizontal="left" vertical="center" wrapText="1"/>
    </xf>
    <xf numFmtId="3" fontId="7" fillId="5" borderId="4" xfId="3" applyNumberFormat="1" applyFont="1" applyFill="1" applyBorder="1" applyAlignment="1">
      <alignment vertical="center"/>
    </xf>
    <xf numFmtId="0" fontId="7" fillId="6" borderId="5" xfId="3" applyFont="1" applyFill="1" applyBorder="1" applyAlignment="1">
      <alignment horizontal="left" vertical="center" wrapText="1"/>
    </xf>
    <xf numFmtId="0" fontId="1" fillId="6" borderId="0" xfId="3" applyFont="1" applyFill="1" applyAlignment="1">
      <alignment vertical="center"/>
    </xf>
    <xf numFmtId="0" fontId="7" fillId="6" borderId="7" xfId="3" applyFont="1" applyFill="1" applyBorder="1" applyAlignment="1">
      <alignment horizontal="left" vertical="center" wrapText="1"/>
    </xf>
    <xf numFmtId="0" fontId="10" fillId="6" borderId="7" xfId="3" applyFont="1" applyFill="1" applyBorder="1" applyAlignment="1">
      <alignment vertical="center"/>
    </xf>
    <xf numFmtId="3" fontId="7" fillId="6" borderId="7" xfId="3" applyNumberFormat="1" applyFont="1" applyFill="1" applyBorder="1" applyAlignment="1">
      <alignment horizontal="right" vertical="center"/>
    </xf>
    <xf numFmtId="0" fontId="14" fillId="6" borderId="7" xfId="3" applyFont="1" applyFill="1" applyBorder="1" applyAlignment="1">
      <alignment vertical="center"/>
    </xf>
    <xf numFmtId="0" fontId="7" fillId="0" borderId="0" xfId="3" applyFont="1" applyFill="1" applyBorder="1" applyAlignment="1">
      <alignment vertical="top" wrapText="1"/>
    </xf>
    <xf numFmtId="0" fontId="7" fillId="0" borderId="0" xfId="3" applyFont="1" applyFill="1" applyBorder="1" applyAlignment="1">
      <alignment vertical="center"/>
    </xf>
    <xf numFmtId="1" fontId="3" fillId="6" borderId="4" xfId="3" applyNumberFormat="1" applyFont="1" applyFill="1" applyBorder="1" applyAlignment="1">
      <alignment vertical="center" wrapText="1"/>
    </xf>
    <xf numFmtId="176" fontId="3" fillId="6" borderId="4" xfId="3" applyNumberFormat="1" applyFont="1" applyFill="1" applyBorder="1" applyAlignment="1">
      <alignment vertical="center"/>
    </xf>
    <xf numFmtId="0" fontId="1" fillId="0" borderId="0" xfId="3" applyFill="1" applyAlignment="1">
      <alignment vertical="center"/>
    </xf>
    <xf numFmtId="1" fontId="7" fillId="6" borderId="4" xfId="3" applyNumberFormat="1" applyFont="1" applyFill="1" applyBorder="1" applyAlignment="1">
      <alignment vertical="center" wrapText="1"/>
    </xf>
    <xf numFmtId="176" fontId="7" fillId="6" borderId="4" xfId="3" applyNumberFormat="1" applyFont="1" applyFill="1" applyBorder="1" applyAlignment="1">
      <alignment vertical="center" wrapText="1"/>
    </xf>
    <xf numFmtId="176" fontId="7" fillId="5" borderId="4" xfId="3" applyNumberFormat="1" applyFont="1" applyFill="1" applyBorder="1" applyAlignment="1">
      <alignment vertical="center"/>
    </xf>
    <xf numFmtId="176" fontId="7" fillId="6" borderId="4" xfId="3" applyNumberFormat="1" applyFont="1" applyFill="1" applyBorder="1" applyAlignment="1">
      <alignment vertical="center"/>
    </xf>
    <xf numFmtId="176" fontId="10" fillId="6" borderId="4" xfId="3" applyNumberFormat="1" applyFont="1" applyFill="1" applyBorder="1" applyAlignment="1">
      <alignment horizontal="right" vertical="center"/>
    </xf>
    <xf numFmtId="176" fontId="10" fillId="5" borderId="4" xfId="3" applyNumberFormat="1" applyFont="1" applyFill="1" applyBorder="1" applyAlignment="1">
      <alignment horizontal="right" vertical="center"/>
    </xf>
    <xf numFmtId="176" fontId="7" fillId="7" borderId="4" xfId="3" applyNumberFormat="1" applyFont="1" applyFill="1" applyBorder="1" applyAlignment="1">
      <alignment vertical="center"/>
    </xf>
    <xf numFmtId="176" fontId="10" fillId="7" borderId="4" xfId="3" applyNumberFormat="1" applyFont="1" applyFill="1" applyBorder="1" applyAlignment="1">
      <alignment horizontal="right" vertical="center"/>
    </xf>
    <xf numFmtId="1" fontId="7" fillId="5" borderId="4" xfId="3" applyNumberFormat="1" applyFont="1" applyFill="1" applyBorder="1" applyAlignment="1">
      <alignment vertical="center" wrapText="1"/>
    </xf>
    <xf numFmtId="176" fontId="4" fillId="5" borderId="4" xfId="3" applyNumberFormat="1" applyFont="1" applyFill="1" applyBorder="1" applyAlignment="1">
      <alignment vertical="center"/>
    </xf>
    <xf numFmtId="0" fontId="1" fillId="0" borderId="0" xfId="3" applyFill="1" applyBorder="1" applyAlignment="1">
      <alignment vertical="center"/>
    </xf>
    <xf numFmtId="1" fontId="7" fillId="6" borderId="4" xfId="3" applyNumberFormat="1" applyFont="1" applyFill="1" applyBorder="1" applyAlignment="1">
      <alignment horizontal="left" vertical="center" wrapText="1"/>
    </xf>
    <xf numFmtId="0" fontId="1" fillId="6" borderId="0" xfId="3" applyFill="1" applyAlignment="1">
      <alignment vertical="center"/>
    </xf>
    <xf numFmtId="0" fontId="7" fillId="6" borderId="4" xfId="3" applyFont="1" applyFill="1" applyBorder="1" applyAlignment="1">
      <alignment horizontal="left" vertical="center" wrapText="1"/>
    </xf>
    <xf numFmtId="0" fontId="4" fillId="0" borderId="4" xfId="3" applyFont="1" applyFill="1" applyBorder="1" applyAlignment="1">
      <alignment vertical="center" wrapText="1"/>
    </xf>
    <xf numFmtId="0" fontId="1" fillId="0" borderId="0" xfId="3" applyFill="1" applyBorder="1" applyAlignment="1">
      <alignment vertical="center" wrapText="1"/>
    </xf>
    <xf numFmtId="0" fontId="1" fillId="0" borderId="0" xfId="3" applyFill="1" applyAlignment="1">
      <alignment vertical="center" wrapText="1"/>
    </xf>
    <xf numFmtId="0" fontId="1" fillId="0" borderId="0" xfId="3" applyFill="1" applyBorder="1" applyAlignment="1">
      <alignment horizontal="left" vertical="center"/>
    </xf>
    <xf numFmtId="0" fontId="15" fillId="0" borderId="0" xfId="3" applyFont="1" applyFill="1" applyBorder="1" applyAlignment="1">
      <alignment horizontal="left" vertical="center" wrapText="1"/>
    </xf>
    <xf numFmtId="0" fontId="11" fillId="7" borderId="4" xfId="3" applyFont="1" applyFill="1" applyBorder="1" applyAlignment="1">
      <alignment horizontal="center" vertical="center" wrapText="1"/>
    </xf>
    <xf numFmtId="10" fontId="11" fillId="7" borderId="4" xfId="1" applyNumberFormat="1" applyFont="1" applyFill="1" applyBorder="1" applyAlignment="1">
      <alignment horizontal="center" vertical="center" wrapText="1"/>
    </xf>
    <xf numFmtId="0" fontId="3" fillId="6" borderId="4" xfId="3" applyFont="1" applyFill="1" applyBorder="1" applyAlignment="1">
      <alignment vertical="center"/>
    </xf>
    <xf numFmtId="0" fontId="10" fillId="6" borderId="4" xfId="3" applyFont="1" applyFill="1" applyBorder="1" applyAlignment="1">
      <alignment horizontal="right" vertical="center"/>
    </xf>
    <xf numFmtId="10" fontId="10" fillId="6" borderId="4" xfId="1" applyNumberFormat="1" applyFont="1" applyFill="1" applyBorder="1" applyAlignment="1">
      <alignment horizontal="right" vertical="center"/>
    </xf>
    <xf numFmtId="0" fontId="7" fillId="6" borderId="4" xfId="3" applyFont="1" applyFill="1" applyBorder="1" applyAlignment="1">
      <alignment vertical="center"/>
    </xf>
    <xf numFmtId="10" fontId="7" fillId="6" borderId="4" xfId="1" applyNumberFormat="1" applyFont="1" applyFill="1" applyBorder="1">
      <alignment vertical="center"/>
    </xf>
    <xf numFmtId="0" fontId="7" fillId="6" borderId="4" xfId="1" applyNumberFormat="1" applyFont="1" applyFill="1" applyBorder="1">
      <alignment vertical="center"/>
    </xf>
    <xf numFmtId="0" fontId="10" fillId="0" borderId="4" xfId="3" applyFont="1" applyBorder="1" applyAlignment="1">
      <alignment horizontal="right" vertical="center"/>
    </xf>
    <xf numFmtId="176" fontId="7" fillId="6" borderId="4" xfId="2" applyNumberFormat="1" applyFont="1" applyFill="1" applyBorder="1">
      <alignment vertical="center"/>
    </xf>
    <xf numFmtId="10" fontId="7" fillId="6" borderId="4" xfId="2" applyNumberFormat="1" applyFont="1" applyFill="1" applyBorder="1">
      <alignment vertical="center"/>
    </xf>
    <xf numFmtId="10" fontId="7" fillId="6" borderId="4" xfId="3" applyNumberFormat="1" applyFont="1" applyFill="1" applyBorder="1" applyAlignment="1">
      <alignment vertical="center"/>
    </xf>
    <xf numFmtId="176" fontId="7" fillId="6" borderId="4" xfId="4" applyNumberFormat="1" applyFont="1" applyFill="1" applyBorder="1" applyAlignment="1">
      <alignment vertical="center"/>
    </xf>
    <xf numFmtId="10" fontId="7" fillId="6" borderId="4" xfId="4" applyNumberFormat="1" applyFont="1" applyFill="1" applyBorder="1" applyAlignment="1">
      <alignment vertical="center"/>
    </xf>
    <xf numFmtId="0" fontId="9" fillId="0" borderId="0" xfId="4" applyAlignment="1">
      <alignment vertical="center"/>
    </xf>
    <xf numFmtId="176" fontId="7" fillId="0" borderId="0" xfId="3" applyNumberFormat="1" applyFont="1" applyFill="1" applyAlignment="1">
      <alignment vertical="center"/>
    </xf>
    <xf numFmtId="0" fontId="4" fillId="0" borderId="0" xfId="3" applyFont="1" applyFill="1" applyAlignment="1">
      <alignment vertical="center"/>
    </xf>
    <xf numFmtId="0" fontId="22" fillId="0" borderId="0" xfId="3" applyFont="1">
      <alignment vertical="center"/>
    </xf>
    <xf numFmtId="3" fontId="1" fillId="0" borderId="0" xfId="3" applyNumberFormat="1">
      <alignment vertical="center"/>
    </xf>
    <xf numFmtId="0" fontId="2" fillId="7" borderId="4" xfId="0" applyFont="1" applyFill="1" applyBorder="1">
      <alignment vertical="center"/>
    </xf>
    <xf numFmtId="10" fontId="3" fillId="7" borderId="4" xfId="1" applyNumberFormat="1" applyFont="1" applyFill="1" applyBorder="1">
      <alignment vertical="center"/>
    </xf>
    <xf numFmtId="10" fontId="3" fillId="7" borderId="4" xfId="1" applyNumberFormat="1" applyFont="1" applyFill="1" applyBorder="1" applyAlignment="1">
      <alignment vertical="center" wrapText="1"/>
    </xf>
    <xf numFmtId="0" fontId="4" fillId="0" borderId="4" xfId="0" applyFont="1" applyBorder="1">
      <alignment vertical="center"/>
    </xf>
    <xf numFmtId="176" fontId="4" fillId="0" borderId="4" xfId="0" applyNumberFormat="1" applyFont="1" applyFill="1" applyBorder="1">
      <alignment vertical="center"/>
    </xf>
    <xf numFmtId="176" fontId="4" fillId="0" borderId="4" xfId="0" applyNumberFormat="1" applyFont="1" applyBorder="1">
      <alignment vertical="center"/>
    </xf>
    <xf numFmtId="0" fontId="4" fillId="0" borderId="4" xfId="0" applyFont="1" applyBorder="1" applyAlignment="1">
      <alignment vertical="center" wrapText="1"/>
    </xf>
    <xf numFmtId="0" fontId="3" fillId="7" borderId="4" xfId="3" applyFont="1" applyFill="1" applyBorder="1" applyAlignment="1">
      <alignment vertical="center" wrapText="1"/>
    </xf>
    <xf numFmtId="0" fontId="3" fillId="7" borderId="4" xfId="3" applyFont="1" applyFill="1" applyBorder="1">
      <alignment vertical="center"/>
    </xf>
    <xf numFmtId="0" fontId="3" fillId="0" borderId="4" xfId="3" applyFont="1" applyBorder="1" applyAlignment="1">
      <alignment vertical="center" wrapText="1"/>
    </xf>
    <xf numFmtId="176" fontId="3" fillId="7" borderId="4" xfId="3" applyNumberFormat="1" applyFont="1" applyFill="1" applyBorder="1" applyAlignment="1">
      <alignment vertical="center"/>
    </xf>
    <xf numFmtId="0" fontId="4" fillId="0" borderId="4" xfId="3" applyFont="1" applyFill="1" applyBorder="1" applyAlignment="1">
      <alignment vertical="center"/>
    </xf>
    <xf numFmtId="10" fontId="4" fillId="0" borderId="4" xfId="3" applyNumberFormat="1" applyFont="1" applyFill="1" applyBorder="1" applyAlignment="1">
      <alignment vertical="center"/>
    </xf>
    <xf numFmtId="176" fontId="7" fillId="0" borderId="4" xfId="3" applyNumberFormat="1" applyFont="1" applyFill="1" applyBorder="1" applyAlignment="1">
      <alignment vertical="center"/>
    </xf>
    <xf numFmtId="176" fontId="7" fillId="2" borderId="4" xfId="3" applyNumberFormat="1" applyFont="1" applyFill="1" applyBorder="1" applyAlignment="1">
      <alignment vertical="center"/>
    </xf>
    <xf numFmtId="176" fontId="7" fillId="8" borderId="4" xfId="3" applyNumberFormat="1" applyFont="1" applyFill="1" applyBorder="1" applyAlignment="1">
      <alignment vertical="center"/>
    </xf>
    <xf numFmtId="0" fontId="3" fillId="7" borderId="4" xfId="0" applyFont="1" applyFill="1" applyBorder="1">
      <alignment vertical="center"/>
    </xf>
    <xf numFmtId="3" fontId="3" fillId="7" borderId="4" xfId="0" applyNumberFormat="1" applyFont="1" applyFill="1" applyBorder="1">
      <alignment vertical="center"/>
    </xf>
    <xf numFmtId="176" fontId="3" fillId="7" borderId="4" xfId="3" applyNumberFormat="1" applyFont="1" applyFill="1" applyBorder="1" applyAlignment="1">
      <alignment horizontal="left" vertical="center"/>
    </xf>
    <xf numFmtId="0" fontId="3" fillId="0" borderId="4" xfId="0" applyFont="1" applyBorder="1">
      <alignment vertical="center"/>
    </xf>
    <xf numFmtId="3" fontId="7" fillId="0" borderId="4" xfId="3" applyNumberFormat="1" applyFont="1" applyBorder="1">
      <alignment vertical="center"/>
    </xf>
    <xf numFmtId="0" fontId="1" fillId="0" borderId="4" xfId="3" applyBorder="1">
      <alignment vertical="center"/>
    </xf>
    <xf numFmtId="0" fontId="6" fillId="0" borderId="4" xfId="0" applyFont="1" applyBorder="1" applyAlignment="1">
      <alignment vertical="center"/>
    </xf>
    <xf numFmtId="176" fontId="4" fillId="0" borderId="4" xfId="0" applyNumberFormat="1" applyFont="1" applyBorder="1" applyAlignment="1">
      <alignment vertical="center"/>
    </xf>
    <xf numFmtId="0" fontId="11" fillId="0" borderId="4" xfId="3" applyFont="1" applyBorder="1" applyAlignment="1">
      <alignment horizontal="left" vertical="center"/>
    </xf>
    <xf numFmtId="0" fontId="10" fillId="0" borderId="4" xfId="3" applyFont="1" applyBorder="1" applyAlignment="1">
      <alignment horizontal="left" vertical="center"/>
    </xf>
    <xf numFmtId="177" fontId="10" fillId="2" borderId="4" xfId="3" applyNumberFormat="1" applyFont="1" applyFill="1" applyBorder="1" applyAlignment="1">
      <alignment horizontal="left" vertical="center"/>
    </xf>
    <xf numFmtId="3" fontId="10" fillId="2" borderId="4" xfId="3" applyNumberFormat="1" applyFont="1" applyFill="1" applyBorder="1" applyAlignment="1">
      <alignment horizontal="left" vertical="center"/>
    </xf>
    <xf numFmtId="177" fontId="10" fillId="0" borderId="4" xfId="3" applyNumberFormat="1" applyFont="1" applyBorder="1" applyAlignment="1">
      <alignment horizontal="left" vertical="center"/>
    </xf>
    <xf numFmtId="178" fontId="10" fillId="0" borderId="4" xfId="3" applyNumberFormat="1" applyFont="1" applyBorder="1" applyAlignment="1">
      <alignment vertical="center"/>
    </xf>
    <xf numFmtId="10" fontId="10" fillId="0" borderId="4" xfId="3" applyNumberFormat="1" applyFont="1" applyBorder="1" applyAlignment="1">
      <alignment vertical="center"/>
    </xf>
    <xf numFmtId="0" fontId="10" fillId="0" borderId="4" xfId="3" applyFont="1" applyBorder="1">
      <alignment vertical="center"/>
    </xf>
    <xf numFmtId="10" fontId="10" fillId="0" borderId="4" xfId="2" applyNumberFormat="1" applyFont="1" applyBorder="1" applyAlignment="1">
      <alignment vertical="center"/>
    </xf>
    <xf numFmtId="176" fontId="4" fillId="0" borderId="4" xfId="1" applyNumberFormat="1" applyFont="1" applyFill="1" applyBorder="1">
      <alignment vertical="center"/>
    </xf>
    <xf numFmtId="176" fontId="4" fillId="0" borderId="4" xfId="1" applyNumberFormat="1" applyFont="1" applyFill="1" applyBorder="1" applyAlignment="1">
      <alignment vertical="center" wrapText="1"/>
    </xf>
    <xf numFmtId="176" fontId="4" fillId="0" borderId="4" xfId="0" applyNumberFormat="1" applyFont="1" applyBorder="1" applyAlignment="1">
      <alignment vertical="center" wrapText="1"/>
    </xf>
    <xf numFmtId="0" fontId="2" fillId="0" borderId="4" xfId="0" applyFont="1" applyBorder="1">
      <alignment vertical="center"/>
    </xf>
    <xf numFmtId="176" fontId="4" fillId="0" borderId="4" xfId="0" applyNumberFormat="1" applyFont="1" applyFill="1" applyBorder="1" applyAlignment="1">
      <alignment vertical="center"/>
    </xf>
    <xf numFmtId="0" fontId="4" fillId="0" borderId="4" xfId="0" applyFont="1" applyBorder="1" applyAlignment="1">
      <alignment vertical="center"/>
    </xf>
    <xf numFmtId="10" fontId="4" fillId="0" borderId="4" xfId="0" applyNumberFormat="1" applyFont="1" applyFill="1" applyBorder="1">
      <alignment vertical="center"/>
    </xf>
    <xf numFmtId="10" fontId="4" fillId="0" borderId="4" xfId="0" applyNumberFormat="1" applyFont="1" applyBorder="1">
      <alignment vertical="center"/>
    </xf>
    <xf numFmtId="0" fontId="11" fillId="7" borderId="4" xfId="0" applyFont="1" applyFill="1" applyBorder="1">
      <alignment vertical="center"/>
    </xf>
    <xf numFmtId="0" fontId="11" fillId="7" borderId="4" xfId="0" applyFont="1" applyFill="1" applyBorder="1" applyAlignment="1">
      <alignment vertical="center" wrapText="1"/>
    </xf>
    <xf numFmtId="0" fontId="7" fillId="0" borderId="4" xfId="0" applyFont="1" applyBorder="1">
      <alignment vertical="center"/>
    </xf>
    <xf numFmtId="0" fontId="7" fillId="0" borderId="4" xfId="0" applyFont="1" applyBorder="1" applyAlignment="1">
      <alignment vertical="center" wrapText="1"/>
    </xf>
    <xf numFmtId="0" fontId="7" fillId="0" borderId="4" xfId="3" applyFont="1" applyBorder="1" applyAlignment="1">
      <alignment vertical="center" wrapText="1"/>
    </xf>
    <xf numFmtId="0" fontId="7" fillId="0" borderId="4" xfId="0" applyFont="1" applyFill="1" applyBorder="1" applyAlignment="1">
      <alignment vertical="center"/>
    </xf>
    <xf numFmtId="0" fontId="14" fillId="0" borderId="4" xfId="0" applyFont="1" applyFill="1" applyBorder="1" applyAlignment="1">
      <alignment vertical="center"/>
    </xf>
    <xf numFmtId="0" fontId="10" fillId="0" borderId="4" xfId="0" applyFont="1" applyFill="1" applyBorder="1" applyAlignment="1">
      <alignment horizontal="right" vertical="center"/>
    </xf>
    <xf numFmtId="0" fontId="0" fillId="0" borderId="0" xfId="0" applyFont="1" applyFill="1" applyAlignment="1">
      <alignment vertical="center"/>
    </xf>
    <xf numFmtId="0" fontId="15" fillId="6" borderId="3" xfId="0" applyFont="1" applyFill="1" applyBorder="1" applyAlignment="1">
      <alignment horizontal="left" vertical="center" wrapText="1"/>
    </xf>
    <xf numFmtId="0" fontId="24" fillId="0" borderId="4" xfId="0" applyFont="1" applyFill="1" applyBorder="1" applyAlignment="1">
      <alignment vertical="center" wrapText="1"/>
    </xf>
    <xf numFmtId="0" fontId="25" fillId="6" borderId="4" xfId="0" applyFont="1" applyFill="1" applyBorder="1" applyAlignment="1">
      <alignment horizontal="right" vertical="center"/>
    </xf>
    <xf numFmtId="176" fontId="7" fillId="0" borderId="4" xfId="3" applyNumberFormat="1" applyFont="1" applyFill="1" applyBorder="1" applyAlignment="1">
      <alignment vertical="center" wrapText="1"/>
    </xf>
    <xf numFmtId="0" fontId="10" fillId="6" borderId="4" xfId="3" applyFont="1" applyFill="1" applyBorder="1" applyAlignment="1">
      <alignment vertical="center"/>
    </xf>
    <xf numFmtId="3" fontId="7" fillId="6" borderId="4" xfId="3" applyNumberFormat="1" applyFont="1" applyFill="1" applyBorder="1" applyAlignment="1">
      <alignment horizontal="right" vertical="center"/>
    </xf>
    <xf numFmtId="0" fontId="14" fillId="6" borderId="4" xfId="3" applyFont="1" applyFill="1" applyBorder="1" applyAlignment="1">
      <alignment vertical="center"/>
    </xf>
    <xf numFmtId="0" fontId="4" fillId="0" borderId="4" xfId="0" applyFont="1" applyFill="1" applyBorder="1" applyAlignment="1">
      <alignment vertical="center"/>
    </xf>
    <xf numFmtId="49" fontId="10" fillId="0" borderId="3" xfId="0" applyNumberFormat="1" applyFont="1" applyFill="1" applyBorder="1" applyAlignment="1">
      <alignment horizontal="left" vertical="center"/>
    </xf>
    <xf numFmtId="0" fontId="7" fillId="6" borderId="3" xfId="3" applyFont="1" applyFill="1" applyBorder="1" applyAlignment="1">
      <alignment vertical="center"/>
    </xf>
    <xf numFmtId="0" fontId="7" fillId="6" borderId="6" xfId="3" applyFont="1" applyFill="1" applyBorder="1" applyAlignment="1">
      <alignment vertical="center"/>
    </xf>
    <xf numFmtId="0" fontId="4" fillId="0" borderId="4" xfId="3" applyFont="1" applyBorder="1" applyAlignment="1">
      <alignment horizontal="left" vertical="center"/>
    </xf>
    <xf numFmtId="0" fontId="7" fillId="0" borderId="4" xfId="3" applyFont="1" applyBorder="1" applyAlignment="1">
      <alignment horizontal="left" vertical="center"/>
    </xf>
    <xf numFmtId="0" fontId="3" fillId="7" borderId="1" xfId="3" applyFont="1" applyFill="1" applyBorder="1" applyAlignment="1">
      <alignment vertical="center" wrapText="1"/>
    </xf>
    <xf numFmtId="176" fontId="3" fillId="7" borderId="2" xfId="3" applyNumberFormat="1" applyFont="1" applyFill="1" applyBorder="1" applyAlignment="1">
      <alignment vertical="center" wrapText="1"/>
    </xf>
    <xf numFmtId="0" fontId="2" fillId="7" borderId="4" xfId="3" applyFont="1" applyFill="1" applyBorder="1">
      <alignment vertical="center"/>
    </xf>
    <xf numFmtId="176" fontId="3" fillId="7" borderId="4" xfId="3" applyNumberFormat="1" applyFont="1" applyFill="1" applyBorder="1" applyAlignment="1">
      <alignment vertical="center" wrapText="1"/>
    </xf>
    <xf numFmtId="0" fontId="4" fillId="0" borderId="4" xfId="3" applyFont="1" applyBorder="1">
      <alignment vertical="center"/>
    </xf>
    <xf numFmtId="0" fontId="7" fillId="0" borderId="4" xfId="3" applyFont="1" applyFill="1" applyBorder="1">
      <alignment vertical="center"/>
    </xf>
    <xf numFmtId="0" fontId="4" fillId="7" borderId="4" xfId="3" applyFont="1" applyFill="1" applyBorder="1">
      <alignment vertical="center"/>
    </xf>
    <xf numFmtId="0" fontId="3" fillId="7" borderId="4" xfId="4" applyFont="1" applyFill="1" applyBorder="1" applyAlignment="1">
      <alignment horizontal="center" vertical="center" wrapText="1"/>
    </xf>
    <xf numFmtId="0" fontId="7" fillId="7" borderId="4" xfId="3" applyFont="1" applyFill="1" applyBorder="1" applyAlignment="1">
      <alignment vertical="center" wrapText="1"/>
    </xf>
    <xf numFmtId="0" fontId="10" fillId="7" borderId="4" xfId="4" applyFont="1" applyFill="1" applyBorder="1" applyAlignment="1">
      <alignment vertical="center" wrapText="1"/>
    </xf>
    <xf numFmtId="0" fontId="29" fillId="0" borderId="0" xfId="3" applyFont="1" applyAlignment="1">
      <alignment vertical="center" wrapText="1"/>
    </xf>
    <xf numFmtId="10" fontId="30" fillId="6" borderId="4" xfId="2" applyNumberFormat="1" applyFont="1" applyFill="1" applyBorder="1">
      <alignment vertical="center"/>
    </xf>
    <xf numFmtId="0" fontId="26" fillId="6" borderId="4" xfId="3" applyFont="1" applyFill="1" applyBorder="1" applyAlignment="1">
      <alignment vertical="center"/>
    </xf>
    <xf numFmtId="0" fontId="31" fillId="6" borderId="7" xfId="3" applyFont="1" applyFill="1" applyBorder="1" applyAlignment="1">
      <alignment vertical="center"/>
    </xf>
    <xf numFmtId="0" fontId="31" fillId="6" borderId="4" xfId="3" applyFont="1" applyFill="1" applyBorder="1" applyAlignment="1">
      <alignment vertical="center"/>
    </xf>
    <xf numFmtId="0" fontId="31" fillId="5" borderId="4" xfId="3" applyFont="1" applyFill="1" applyBorder="1" applyAlignment="1">
      <alignment vertical="center"/>
    </xf>
    <xf numFmtId="0" fontId="30" fillId="0" borderId="4" xfId="3" applyFont="1" applyBorder="1">
      <alignment vertical="center"/>
    </xf>
    <xf numFmtId="10" fontId="2" fillId="7" borderId="4" xfId="1" applyNumberFormat="1" applyFont="1" applyFill="1" applyBorder="1">
      <alignment vertical="center"/>
    </xf>
    <xf numFmtId="10" fontId="2" fillId="7" borderId="4" xfId="1" applyNumberFormat="1" applyFont="1" applyFill="1" applyBorder="1" applyAlignment="1">
      <alignment vertical="center" wrapText="1"/>
    </xf>
    <xf numFmtId="0" fontId="27" fillId="0" borderId="4" xfId="3" applyFont="1" applyBorder="1">
      <alignment vertical="center"/>
    </xf>
    <xf numFmtId="0" fontId="22" fillId="0" borderId="0" xfId="0" applyFont="1" applyFill="1">
      <alignment vertical="center"/>
    </xf>
    <xf numFmtId="0" fontId="1" fillId="0" borderId="0" xfId="0" applyFont="1" applyFill="1">
      <alignment vertical="center"/>
    </xf>
    <xf numFmtId="176" fontId="0" fillId="0" borderId="0" xfId="0" applyNumberFormat="1">
      <alignment vertical="center"/>
    </xf>
    <xf numFmtId="0" fontId="7" fillId="0" borderId="0" xfId="0" applyFont="1">
      <alignment vertical="center"/>
    </xf>
    <xf numFmtId="176" fontId="3" fillId="7" borderId="4" xfId="0" applyNumberFormat="1" applyFont="1" applyFill="1" applyBorder="1" applyAlignment="1">
      <alignment vertical="center"/>
    </xf>
    <xf numFmtId="0" fontId="3" fillId="7" borderId="4" xfId="0" applyFont="1" applyFill="1" applyBorder="1" applyAlignment="1">
      <alignment vertical="center"/>
    </xf>
    <xf numFmtId="176" fontId="7" fillId="0" borderId="4" xfId="0" applyNumberFormat="1" applyFont="1" applyBorder="1">
      <alignment vertical="center"/>
    </xf>
    <xf numFmtId="0" fontId="3" fillId="0" borderId="4" xfId="0" applyFont="1" applyFill="1" applyBorder="1" applyAlignment="1">
      <alignment vertical="center"/>
    </xf>
    <xf numFmtId="176" fontId="7" fillId="0" borderId="4" xfId="0" applyNumberFormat="1" applyFont="1" applyFill="1" applyBorder="1">
      <alignment vertical="center"/>
    </xf>
    <xf numFmtId="0" fontId="7" fillId="0" borderId="4" xfId="0" applyFont="1" applyBorder="1" applyAlignment="1">
      <alignment vertical="center"/>
    </xf>
    <xf numFmtId="3" fontId="7" fillId="0" borderId="4" xfId="0" applyNumberFormat="1" applyFont="1" applyFill="1" applyBorder="1">
      <alignment vertical="center"/>
    </xf>
    <xf numFmtId="0" fontId="7" fillId="0" borderId="0" xfId="0" applyFont="1" applyBorder="1">
      <alignment vertical="center"/>
    </xf>
    <xf numFmtId="0" fontId="7" fillId="7" borderId="4" xfId="0" applyFont="1" applyFill="1" applyBorder="1">
      <alignment vertical="center"/>
    </xf>
    <xf numFmtId="10" fontId="7" fillId="0" borderId="4" xfId="0" applyNumberFormat="1" applyFont="1" applyBorder="1">
      <alignment vertical="center"/>
    </xf>
    <xf numFmtId="10" fontId="7" fillId="0" borderId="4" xfId="1" applyNumberFormat="1" applyFont="1" applyBorder="1">
      <alignment vertical="center"/>
    </xf>
    <xf numFmtId="0" fontId="27" fillId="0" borderId="4" xfId="0" applyFont="1" applyBorder="1" applyAlignment="1">
      <alignment vertical="center" wrapText="1"/>
    </xf>
    <xf numFmtId="176" fontId="35" fillId="0" borderId="4" xfId="0" applyNumberFormat="1" applyFont="1" applyBorder="1">
      <alignment vertical="center"/>
    </xf>
    <xf numFmtId="0" fontId="30" fillId="0" borderId="4" xfId="0" applyFont="1" applyBorder="1">
      <alignment vertical="center"/>
    </xf>
    <xf numFmtId="0" fontId="4" fillId="0" borderId="4" xfId="0" applyFont="1" applyFill="1" applyBorder="1">
      <alignment vertical="center"/>
    </xf>
    <xf numFmtId="0" fontId="7" fillId="0" borderId="8" xfId="0" applyFont="1" applyFill="1" applyBorder="1">
      <alignment vertical="center"/>
    </xf>
    <xf numFmtId="0" fontId="11" fillId="7" borderId="4" xfId="3" applyFont="1" applyFill="1" applyBorder="1" applyAlignment="1">
      <alignment horizontal="center" vertical="center" wrapText="1"/>
    </xf>
    <xf numFmtId="176" fontId="11" fillId="7" borderId="4" xfId="3" applyNumberFormat="1" applyFont="1" applyFill="1" applyBorder="1" applyAlignment="1">
      <alignment horizontal="center" vertical="center" wrapText="1"/>
    </xf>
    <xf numFmtId="0" fontId="3" fillId="5" borderId="4" xfId="4" applyFont="1" applyFill="1" applyBorder="1" applyAlignment="1">
      <alignment horizontal="center" vertical="center" wrapText="1"/>
    </xf>
  </cellXfs>
  <cellStyles count="5">
    <cellStyle name="Normal" xfId="0" builtinId="0"/>
    <cellStyle name="Percent" xfId="1" builtinId="5"/>
    <cellStyle name="百分比 2" xfId="2" xr:uid="{00000000-0005-0000-0000-00000D000000}"/>
    <cellStyle name="常规 2" xfId="4" xr:uid="{DA83350B-CE8A-4D16-A524-7C0BB3388B4E}"/>
    <cellStyle name="常规 3" xfId="3"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10</xdr:row>
      <xdr:rowOff>0</xdr:rowOff>
    </xdr:from>
    <xdr:ext cx="114300" cy="114300"/>
    <xdr:pic>
      <xdr:nvPicPr>
        <xdr:cNvPr id="2" name="图片 1" descr="http://data.stats.gov.cn/images/icon-1no.png">
          <a:extLst>
            <a:ext uri="{FF2B5EF4-FFF2-40B4-BE49-F238E27FC236}">
              <a16:creationId xmlns:a16="http://schemas.microsoft.com/office/drawing/2014/main" id="{A9A50FFA-22D9-442D-B73B-2943621E2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2800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xdr:row>
      <xdr:rowOff>0</xdr:rowOff>
    </xdr:from>
    <xdr:ext cx="114300" cy="114300"/>
    <xdr:pic>
      <xdr:nvPicPr>
        <xdr:cNvPr id="3" name="图片 2" descr="http://data.stats.gov.cn/images/icon-1no.png">
          <a:extLst>
            <a:ext uri="{FF2B5EF4-FFF2-40B4-BE49-F238E27FC236}">
              <a16:creationId xmlns:a16="http://schemas.microsoft.com/office/drawing/2014/main" id="{09C20695-F285-4214-BAD8-ED6AE4910A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2800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114300" cy="114300"/>
    <xdr:pic>
      <xdr:nvPicPr>
        <xdr:cNvPr id="4" name="图片 3" descr="http://data.stats.gov.cn/images/icon-1no.png">
          <a:extLst>
            <a:ext uri="{FF2B5EF4-FFF2-40B4-BE49-F238E27FC236}">
              <a16:creationId xmlns:a16="http://schemas.microsoft.com/office/drawing/2014/main" id="{96310861-16F9-48A6-89EF-AECF918D9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7200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114300" cy="114300"/>
    <xdr:pic>
      <xdr:nvPicPr>
        <xdr:cNvPr id="5" name="图片 4" descr="http://data.stats.gov.cn/images/icon-1no.png">
          <a:extLst>
            <a:ext uri="{FF2B5EF4-FFF2-40B4-BE49-F238E27FC236}">
              <a16:creationId xmlns:a16="http://schemas.microsoft.com/office/drawing/2014/main" id="{21DD6BD7-48A0-4617-AFB1-328AC8DB7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7200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14</xdr:row>
      <xdr:rowOff>0</xdr:rowOff>
    </xdr:from>
    <xdr:ext cx="114300" cy="114300"/>
    <xdr:pic>
      <xdr:nvPicPr>
        <xdr:cNvPr id="2" name="图片 1" descr="http://data.stats.gov.cn/images/icon-1no.png">
          <a:extLst>
            <a:ext uri="{FF2B5EF4-FFF2-40B4-BE49-F238E27FC236}">
              <a16:creationId xmlns:a16="http://schemas.microsoft.com/office/drawing/2014/main" id="{E4A97571-986B-47C0-9358-11A270A4A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2800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32</xdr:row>
      <xdr:rowOff>0</xdr:rowOff>
    </xdr:from>
    <xdr:ext cx="114300" cy="114300"/>
    <xdr:pic>
      <xdr:nvPicPr>
        <xdr:cNvPr id="3" name="图片 2" descr="http://data.stats.gov.cn/images/icon-1no.png">
          <a:extLst>
            <a:ext uri="{FF2B5EF4-FFF2-40B4-BE49-F238E27FC236}">
              <a16:creationId xmlns:a16="http://schemas.microsoft.com/office/drawing/2014/main" id="{301C28D4-F382-459B-B328-33B8C17692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76104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xdr:row>
      <xdr:rowOff>0</xdr:rowOff>
    </xdr:from>
    <xdr:ext cx="114300" cy="114300"/>
    <xdr:pic>
      <xdr:nvPicPr>
        <xdr:cNvPr id="4" name="图片 3" descr="http://data.stats.gov.cn/images/icon-1no.png">
          <a:extLst>
            <a:ext uri="{FF2B5EF4-FFF2-40B4-BE49-F238E27FC236}">
              <a16:creationId xmlns:a16="http://schemas.microsoft.com/office/drawing/2014/main" id="{FE88BC84-0944-4DC3-A176-FE2FE51821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68008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xdr:row>
      <xdr:rowOff>0</xdr:rowOff>
    </xdr:from>
    <xdr:ext cx="114300" cy="114300"/>
    <xdr:pic>
      <xdr:nvPicPr>
        <xdr:cNvPr id="5" name="图片 4" descr="http://data.stats.gov.cn/images/icon-1no.png">
          <a:extLst>
            <a:ext uri="{FF2B5EF4-FFF2-40B4-BE49-F238E27FC236}">
              <a16:creationId xmlns:a16="http://schemas.microsoft.com/office/drawing/2014/main" id="{8F3A5771-D652-4913-B8EB-EA3B2180E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68008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37</xdr:row>
      <xdr:rowOff>0</xdr:rowOff>
    </xdr:from>
    <xdr:ext cx="114300" cy="114300"/>
    <xdr:pic>
      <xdr:nvPicPr>
        <xdr:cNvPr id="6" name="图片 5" descr="http://data.stats.gov.cn/images/icon-1no.png">
          <a:extLst>
            <a:ext uri="{FF2B5EF4-FFF2-40B4-BE49-F238E27FC236}">
              <a16:creationId xmlns:a16="http://schemas.microsoft.com/office/drawing/2014/main" id="{1EA05C34-6C12-4AB8-95ED-A31629FC6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86106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37</xdr:row>
      <xdr:rowOff>0</xdr:rowOff>
    </xdr:from>
    <xdr:ext cx="114300" cy="114300"/>
    <xdr:pic>
      <xdr:nvPicPr>
        <xdr:cNvPr id="7" name="图片 6" descr="http://data.stats.gov.cn/images/icon-1no.png">
          <a:extLst>
            <a:ext uri="{FF2B5EF4-FFF2-40B4-BE49-F238E27FC236}">
              <a16:creationId xmlns:a16="http://schemas.microsoft.com/office/drawing/2014/main" id="{54E5B3ED-8FC1-49AC-9FBE-FF5997E56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76475" y="86106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10</xdr:col>
      <xdr:colOff>0</xdr:colOff>
      <xdr:row>1</xdr:row>
      <xdr:rowOff>0</xdr:rowOff>
    </xdr:from>
    <xdr:ext cx="114300" cy="114300"/>
    <xdr:pic>
      <xdr:nvPicPr>
        <xdr:cNvPr id="2" name="图片 1" descr="http://data.stats.gov.cn/images/icon-1no.png">
          <a:extLst>
            <a:ext uri="{FF2B5EF4-FFF2-40B4-BE49-F238E27FC236}">
              <a16:creationId xmlns:a16="http://schemas.microsoft.com/office/drawing/2014/main" id="{63602243-4F31-47F8-9FBB-19692097C8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585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xdr:row>
      <xdr:rowOff>0</xdr:rowOff>
    </xdr:from>
    <xdr:ext cx="114300" cy="114300"/>
    <xdr:pic>
      <xdr:nvPicPr>
        <xdr:cNvPr id="3" name="图片 2" descr="http://data.stats.gov.cn/images/icon-1no.png">
          <a:extLst>
            <a:ext uri="{FF2B5EF4-FFF2-40B4-BE49-F238E27FC236}">
              <a16:creationId xmlns:a16="http://schemas.microsoft.com/office/drawing/2014/main" id="{F39BDFE7-4D87-4B6A-88C6-FD69C2620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41446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xdr:row>
      <xdr:rowOff>0</xdr:rowOff>
    </xdr:from>
    <xdr:ext cx="114300" cy="114300"/>
    <xdr:pic>
      <xdr:nvPicPr>
        <xdr:cNvPr id="4" name="图片 3" descr="http://data.stats.gov.cn/images/icon-1no.png">
          <a:extLst>
            <a:ext uri="{FF2B5EF4-FFF2-40B4-BE49-F238E27FC236}">
              <a16:creationId xmlns:a16="http://schemas.microsoft.com/office/drawing/2014/main" id="{FB83D8CF-200A-4823-A236-7AB62CD14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80403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xdr:row>
      <xdr:rowOff>0</xdr:rowOff>
    </xdr:from>
    <xdr:ext cx="114300" cy="114300"/>
    <xdr:pic>
      <xdr:nvPicPr>
        <xdr:cNvPr id="5" name="图片 4" descr="http://data.stats.gov.cn/images/icon-1no.png">
          <a:extLst>
            <a:ext uri="{FF2B5EF4-FFF2-40B4-BE49-F238E27FC236}">
              <a16:creationId xmlns:a16="http://schemas.microsoft.com/office/drawing/2014/main" id="{E60503EC-764C-4569-B728-999F34C05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80403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0</xdr:colOff>
      <xdr:row>0</xdr:row>
      <xdr:rowOff>0</xdr:rowOff>
    </xdr:from>
    <xdr:ext cx="114300" cy="114300"/>
    <xdr:pic>
      <xdr:nvPicPr>
        <xdr:cNvPr id="6" name="图片 5" descr="http://data.stats.gov.cn/images/icon-1no.png">
          <a:extLst>
            <a:ext uri="{FF2B5EF4-FFF2-40B4-BE49-F238E27FC236}">
              <a16:creationId xmlns:a16="http://schemas.microsoft.com/office/drawing/2014/main" id="{4991B803-72F7-4732-B2E9-96C523A8B4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0</xdr:colOff>
      <xdr:row>0</xdr:row>
      <xdr:rowOff>0</xdr:rowOff>
    </xdr:from>
    <xdr:ext cx="114300" cy="114300"/>
    <xdr:pic>
      <xdr:nvPicPr>
        <xdr:cNvPr id="7" name="图片 6" descr="http://data.stats.gov.cn/images/icon-1no.png">
          <a:extLst>
            <a:ext uri="{FF2B5EF4-FFF2-40B4-BE49-F238E27FC236}">
              <a16:creationId xmlns:a16="http://schemas.microsoft.com/office/drawing/2014/main" id="{3D2BE108-99DC-4EA5-AC95-23FA1163C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0</xdr:colOff>
      <xdr:row>0</xdr:row>
      <xdr:rowOff>0</xdr:rowOff>
    </xdr:from>
    <xdr:ext cx="114300" cy="114300"/>
    <xdr:pic>
      <xdr:nvPicPr>
        <xdr:cNvPr id="8" name="图片 7" descr="http://data.stats.gov.cn/images/icon-1no.png">
          <a:extLst>
            <a:ext uri="{FF2B5EF4-FFF2-40B4-BE49-F238E27FC236}">
              <a16:creationId xmlns:a16="http://schemas.microsoft.com/office/drawing/2014/main" id="{F2C1F379-1CA6-4A92-8A1B-BCBBC95464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0</xdr:colOff>
      <xdr:row>0</xdr:row>
      <xdr:rowOff>0</xdr:rowOff>
    </xdr:from>
    <xdr:ext cx="114300" cy="114300"/>
    <xdr:pic>
      <xdr:nvPicPr>
        <xdr:cNvPr id="9" name="图片 8" descr="http://data.stats.gov.cn/images/icon-1no.png">
          <a:extLst>
            <a:ext uri="{FF2B5EF4-FFF2-40B4-BE49-F238E27FC236}">
              <a16:creationId xmlns:a16="http://schemas.microsoft.com/office/drawing/2014/main" id="{6BA4C492-740D-43DD-A8DA-3E3B89FC1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34</xdr:col>
      <xdr:colOff>0</xdr:colOff>
      <xdr:row>1</xdr:row>
      <xdr:rowOff>0</xdr:rowOff>
    </xdr:from>
    <xdr:ext cx="114300" cy="114300"/>
    <xdr:pic>
      <xdr:nvPicPr>
        <xdr:cNvPr id="10" name="图片 9" descr="http://data.stats.gov.cn/images/icon-1no.png">
          <a:extLst>
            <a:ext uri="{FF2B5EF4-FFF2-40B4-BE49-F238E27FC236}">
              <a16:creationId xmlns:a16="http://schemas.microsoft.com/office/drawing/2014/main" id="{3FCCE929-DEA1-4C3B-9C87-F0436452F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34</xdr:col>
      <xdr:colOff>0</xdr:colOff>
      <xdr:row>1</xdr:row>
      <xdr:rowOff>0</xdr:rowOff>
    </xdr:from>
    <xdr:ext cx="114300" cy="114300"/>
    <xdr:pic>
      <xdr:nvPicPr>
        <xdr:cNvPr id="11" name="图片 10" descr="http://data.stats.gov.cn/images/icon-1no.png">
          <a:extLst>
            <a:ext uri="{FF2B5EF4-FFF2-40B4-BE49-F238E27FC236}">
              <a16:creationId xmlns:a16="http://schemas.microsoft.com/office/drawing/2014/main" id="{AEC02105-ACBB-484D-9B57-92FB08762D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34</xdr:col>
      <xdr:colOff>0</xdr:colOff>
      <xdr:row>1</xdr:row>
      <xdr:rowOff>0</xdr:rowOff>
    </xdr:from>
    <xdr:ext cx="114300" cy="114300"/>
    <xdr:pic>
      <xdr:nvPicPr>
        <xdr:cNvPr id="12" name="图片 11" descr="http://data.stats.gov.cn/images/icon-1no.png">
          <a:extLst>
            <a:ext uri="{FF2B5EF4-FFF2-40B4-BE49-F238E27FC236}">
              <a16:creationId xmlns:a16="http://schemas.microsoft.com/office/drawing/2014/main" id="{D25B52D2-8F63-4BAB-B8D0-CD9338BF3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34</xdr:col>
      <xdr:colOff>0</xdr:colOff>
      <xdr:row>1</xdr:row>
      <xdr:rowOff>0</xdr:rowOff>
    </xdr:from>
    <xdr:ext cx="114300" cy="114300"/>
    <xdr:pic>
      <xdr:nvPicPr>
        <xdr:cNvPr id="13" name="图片 12" descr="http://data.stats.gov.cn/images/icon-1no.png">
          <a:extLst>
            <a:ext uri="{FF2B5EF4-FFF2-40B4-BE49-F238E27FC236}">
              <a16:creationId xmlns:a16="http://schemas.microsoft.com/office/drawing/2014/main" id="{9F2CEB35-0B83-4A9E-87B9-428500F73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xdr:row>
      <xdr:rowOff>0</xdr:rowOff>
    </xdr:from>
    <xdr:ext cx="114300" cy="114300"/>
    <xdr:pic>
      <xdr:nvPicPr>
        <xdr:cNvPr id="14" name="图片 13" descr="http://data.stats.gov.cn/images/icon-1no.png">
          <a:extLst>
            <a:ext uri="{FF2B5EF4-FFF2-40B4-BE49-F238E27FC236}">
              <a16:creationId xmlns:a16="http://schemas.microsoft.com/office/drawing/2014/main" id="{25956AA6-2314-4854-9982-6E91A36C5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2585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xdr:row>
      <xdr:rowOff>0</xdr:rowOff>
    </xdr:from>
    <xdr:ext cx="114300" cy="114300"/>
    <xdr:pic>
      <xdr:nvPicPr>
        <xdr:cNvPr id="15" name="图片 14" descr="http://data.stats.gov.cn/images/icon-1no.png">
          <a:extLst>
            <a:ext uri="{FF2B5EF4-FFF2-40B4-BE49-F238E27FC236}">
              <a16:creationId xmlns:a16="http://schemas.microsoft.com/office/drawing/2014/main" id="{B0DF50E0-71E7-4B95-8E25-F0C6C27C0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41446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xdr:row>
      <xdr:rowOff>0</xdr:rowOff>
    </xdr:from>
    <xdr:ext cx="114300" cy="114300"/>
    <xdr:pic>
      <xdr:nvPicPr>
        <xdr:cNvPr id="16" name="图片 15" descr="http://data.stats.gov.cn/images/icon-1no.png">
          <a:extLst>
            <a:ext uri="{FF2B5EF4-FFF2-40B4-BE49-F238E27FC236}">
              <a16:creationId xmlns:a16="http://schemas.microsoft.com/office/drawing/2014/main" id="{1F6BB199-7BDC-4714-AC1B-C91B78BCF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80403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xdr:row>
      <xdr:rowOff>0</xdr:rowOff>
    </xdr:from>
    <xdr:ext cx="114300" cy="114300"/>
    <xdr:pic>
      <xdr:nvPicPr>
        <xdr:cNvPr id="17" name="图片 16" descr="http://data.stats.gov.cn/images/icon-1no.png">
          <a:extLst>
            <a:ext uri="{FF2B5EF4-FFF2-40B4-BE49-F238E27FC236}">
              <a16:creationId xmlns:a16="http://schemas.microsoft.com/office/drawing/2014/main" id="{BABD927E-52D2-4704-B844-91B97F9B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804035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0</xdr:colOff>
      <xdr:row>0</xdr:row>
      <xdr:rowOff>0</xdr:rowOff>
    </xdr:from>
    <xdr:ext cx="114300" cy="114300"/>
    <xdr:pic>
      <xdr:nvPicPr>
        <xdr:cNvPr id="18" name="图片 17" descr="http://data.stats.gov.cn/images/icon-1no.png">
          <a:extLst>
            <a:ext uri="{FF2B5EF4-FFF2-40B4-BE49-F238E27FC236}">
              <a16:creationId xmlns:a16="http://schemas.microsoft.com/office/drawing/2014/main" id="{3942211F-E8F3-4CB7-AF11-0B5CDD2B3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0</xdr:colOff>
      <xdr:row>0</xdr:row>
      <xdr:rowOff>0</xdr:rowOff>
    </xdr:from>
    <xdr:ext cx="114300" cy="114300"/>
    <xdr:pic>
      <xdr:nvPicPr>
        <xdr:cNvPr id="19" name="图片 18" descr="http://data.stats.gov.cn/images/icon-1no.png">
          <a:extLst>
            <a:ext uri="{FF2B5EF4-FFF2-40B4-BE49-F238E27FC236}">
              <a16:creationId xmlns:a16="http://schemas.microsoft.com/office/drawing/2014/main" id="{18BB1F5B-93FF-4F49-9625-88CBFB6D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0</xdr:colOff>
      <xdr:row>0</xdr:row>
      <xdr:rowOff>0</xdr:rowOff>
    </xdr:from>
    <xdr:ext cx="114300" cy="114300"/>
    <xdr:pic>
      <xdr:nvPicPr>
        <xdr:cNvPr id="20" name="图片 19" descr="http://data.stats.gov.cn/images/icon-1no.png">
          <a:extLst>
            <a:ext uri="{FF2B5EF4-FFF2-40B4-BE49-F238E27FC236}">
              <a16:creationId xmlns:a16="http://schemas.microsoft.com/office/drawing/2014/main" id="{DAFECD36-281A-450D-833B-29FB828712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0</xdr:colOff>
      <xdr:row>0</xdr:row>
      <xdr:rowOff>0</xdr:rowOff>
    </xdr:from>
    <xdr:ext cx="114300" cy="114300"/>
    <xdr:pic>
      <xdr:nvPicPr>
        <xdr:cNvPr id="21" name="图片 20" descr="http://data.stats.gov.cn/images/icon-1no.png">
          <a:extLst>
            <a:ext uri="{FF2B5EF4-FFF2-40B4-BE49-F238E27FC236}">
              <a16:creationId xmlns:a16="http://schemas.microsoft.com/office/drawing/2014/main" id="{180BA9E1-A4CF-409B-8359-3B75093E7C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710100"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34</xdr:col>
      <xdr:colOff>0</xdr:colOff>
      <xdr:row>1</xdr:row>
      <xdr:rowOff>0</xdr:rowOff>
    </xdr:from>
    <xdr:ext cx="114300" cy="114300"/>
    <xdr:pic>
      <xdr:nvPicPr>
        <xdr:cNvPr id="22" name="图片 21" descr="http://data.stats.gov.cn/images/icon-1no.png">
          <a:extLst>
            <a:ext uri="{FF2B5EF4-FFF2-40B4-BE49-F238E27FC236}">
              <a16:creationId xmlns:a16="http://schemas.microsoft.com/office/drawing/2014/main" id="{2F3E251E-F923-4186-8326-EE7C2D10D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34</xdr:col>
      <xdr:colOff>0</xdr:colOff>
      <xdr:row>1</xdr:row>
      <xdr:rowOff>0</xdr:rowOff>
    </xdr:from>
    <xdr:ext cx="114300" cy="114300"/>
    <xdr:pic>
      <xdr:nvPicPr>
        <xdr:cNvPr id="23" name="图片 22" descr="http://data.stats.gov.cn/images/icon-1no.png">
          <a:extLst>
            <a:ext uri="{FF2B5EF4-FFF2-40B4-BE49-F238E27FC236}">
              <a16:creationId xmlns:a16="http://schemas.microsoft.com/office/drawing/2014/main" id="{7EB8FE1F-B23F-411E-A060-DE55602EE6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34</xdr:col>
      <xdr:colOff>0</xdr:colOff>
      <xdr:row>1</xdr:row>
      <xdr:rowOff>0</xdr:rowOff>
    </xdr:from>
    <xdr:ext cx="114300" cy="114300"/>
    <xdr:pic>
      <xdr:nvPicPr>
        <xdr:cNvPr id="24" name="图片 23" descr="http://data.stats.gov.cn/images/icon-1no.png">
          <a:extLst>
            <a:ext uri="{FF2B5EF4-FFF2-40B4-BE49-F238E27FC236}">
              <a16:creationId xmlns:a16="http://schemas.microsoft.com/office/drawing/2014/main" id="{6FBED976-809E-470F-BCE3-59C17CC83C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34</xdr:col>
      <xdr:colOff>0</xdr:colOff>
      <xdr:row>1</xdr:row>
      <xdr:rowOff>0</xdr:rowOff>
    </xdr:from>
    <xdr:ext cx="114300" cy="114300"/>
    <xdr:pic>
      <xdr:nvPicPr>
        <xdr:cNvPr id="25" name="图片 24" descr="http://data.stats.gov.cn/images/icon-1no.png">
          <a:extLst>
            <a:ext uri="{FF2B5EF4-FFF2-40B4-BE49-F238E27FC236}">
              <a16:creationId xmlns:a16="http://schemas.microsoft.com/office/drawing/2014/main" id="{DDAF1885-1673-4A5F-BA83-EE93055EB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38223825" y="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hyperlink" Target="https://population.un.org/wpp/Download/Standard/Population/"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tats.gov.cn/tjsj/pcsj/rkpc/6rp/indexch.htm" TargetMode="External"/><Relationship Id="rId7" Type="http://schemas.openxmlformats.org/officeDocument/2006/relationships/hyperlink" Target="https://population.un.org/wpp/Download/Standard/Population/" TargetMode="External"/><Relationship Id="rId2" Type="http://schemas.openxmlformats.org/officeDocument/2006/relationships/hyperlink" Target="http://www.stats.gov.cn/tjsj/pcsj/rkpc/6rp/indexch.htm" TargetMode="External"/><Relationship Id="rId1" Type="http://schemas.openxmlformats.org/officeDocument/2006/relationships/hyperlink" Target="http://www.scio.gov.cn/zfbps/32832/Document/1660314/1660314.htm;" TargetMode="External"/><Relationship Id="rId6" Type="http://schemas.openxmlformats.org/officeDocument/2006/relationships/hyperlink" Target="https://population.un.org/wpp/Download/Standard/Population/" TargetMode="External"/><Relationship Id="rId5" Type="http://schemas.openxmlformats.org/officeDocument/2006/relationships/hyperlink" Target="http://www.stats.gov.cn/tjsj/pcsj/rkpc/6rp/indexch.htm" TargetMode="External"/><Relationship Id="rId4" Type="http://schemas.openxmlformats.org/officeDocument/2006/relationships/hyperlink" Target="http://www.stats.gov.cn/tjsj/pcsj/rkpc/6rp/indexch.ht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moe.gov.cn/s78/A03/moe_560/jytjsj_2019/qg/202006/t20200610_464560.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E2308-AC4A-47D6-ABE5-7973D681B592}">
  <dimension ref="A1:B13"/>
  <sheetViews>
    <sheetView tabSelected="1" topLeftCell="A6" workbookViewId="0">
      <selection activeCell="A11" sqref="A11"/>
    </sheetView>
  </sheetViews>
  <sheetFormatPr defaultRowHeight="14" x14ac:dyDescent="0.3"/>
  <cols>
    <col min="1" max="1" width="30.25" bestFit="1" customWidth="1"/>
    <col min="2" max="2" width="106" customWidth="1"/>
  </cols>
  <sheetData>
    <row r="1" spans="1:2" ht="15" x14ac:dyDescent="0.3">
      <c r="A1" s="141" t="s">
        <v>294</v>
      </c>
      <c r="B1" s="142" t="s">
        <v>295</v>
      </c>
    </row>
    <row r="2" spans="1:2" ht="45" x14ac:dyDescent="0.3">
      <c r="A2" s="143" t="s">
        <v>293</v>
      </c>
      <c r="B2" s="144" t="s">
        <v>296</v>
      </c>
    </row>
    <row r="3" spans="1:2" ht="30" x14ac:dyDescent="0.3">
      <c r="A3" s="143" t="s">
        <v>297</v>
      </c>
      <c r="B3" s="144" t="s">
        <v>298</v>
      </c>
    </row>
    <row r="4" spans="1:2" ht="45" x14ac:dyDescent="0.3">
      <c r="A4" s="143" t="s">
        <v>538</v>
      </c>
      <c r="B4" s="144" t="s">
        <v>541</v>
      </c>
    </row>
    <row r="5" spans="1:2" ht="105" x14ac:dyDescent="0.3">
      <c r="A5" s="144" t="s">
        <v>299</v>
      </c>
      <c r="B5" s="144" t="s">
        <v>313</v>
      </c>
    </row>
    <row r="6" spans="1:2" ht="90" x14ac:dyDescent="0.3">
      <c r="A6" s="143" t="s">
        <v>300</v>
      </c>
      <c r="B6" s="144" t="s">
        <v>302</v>
      </c>
    </row>
    <row r="7" spans="1:2" ht="60" x14ac:dyDescent="0.3">
      <c r="A7" s="143" t="s">
        <v>301</v>
      </c>
      <c r="B7" s="145" t="s">
        <v>303</v>
      </c>
    </row>
    <row r="8" spans="1:2" ht="45" x14ac:dyDescent="0.3">
      <c r="A8" s="143" t="s">
        <v>304</v>
      </c>
      <c r="B8" s="144" t="s">
        <v>305</v>
      </c>
    </row>
    <row r="9" spans="1:2" ht="15" x14ac:dyDescent="0.3">
      <c r="A9" s="143" t="s">
        <v>310</v>
      </c>
      <c r="B9" s="144" t="s">
        <v>308</v>
      </c>
    </row>
    <row r="10" spans="1:2" ht="15" x14ac:dyDescent="0.3">
      <c r="A10" s="143" t="s">
        <v>306</v>
      </c>
      <c r="B10" s="143" t="s">
        <v>307</v>
      </c>
    </row>
    <row r="11" spans="1:2" ht="15" x14ac:dyDescent="0.3">
      <c r="A11" s="186" t="s">
        <v>539</v>
      </c>
      <c r="B11" s="202" t="s">
        <v>540</v>
      </c>
    </row>
    <row r="12" spans="1:2" ht="15" x14ac:dyDescent="0.3">
      <c r="A12" s="143" t="s">
        <v>309</v>
      </c>
      <c r="B12" s="143" t="s">
        <v>314</v>
      </c>
    </row>
    <row r="13" spans="1:2" ht="15" x14ac:dyDescent="0.3">
      <c r="A13" s="143" t="s">
        <v>311</v>
      </c>
      <c r="B13" s="143" t="s">
        <v>312</v>
      </c>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ED0F-4BA9-49D5-8713-62E5E22A1BA3}">
  <dimension ref="A1:AO16"/>
  <sheetViews>
    <sheetView topLeftCell="AK2" workbookViewId="0">
      <selection activeCell="AN4" sqref="AN4"/>
    </sheetView>
  </sheetViews>
  <sheetFormatPr defaultColWidth="9" defaultRowHeight="14" x14ac:dyDescent="0.3"/>
  <cols>
    <col min="1" max="1" width="15.83203125" style="15" customWidth="1"/>
    <col min="2" max="2" width="9.75" style="15" customWidth="1"/>
    <col min="3" max="3" width="25.83203125" style="15" customWidth="1"/>
    <col min="4" max="4" width="19.83203125" style="15" customWidth="1"/>
    <col min="5" max="5" width="16.75" style="15" customWidth="1"/>
    <col min="6" max="6" width="17.5" style="15" customWidth="1"/>
    <col min="7" max="7" width="13.25" style="15" customWidth="1"/>
    <col min="8" max="8" width="15.75" style="15" customWidth="1"/>
    <col min="9" max="9" width="24.5" style="15" customWidth="1"/>
    <col min="10" max="10" width="27.58203125" style="15" customWidth="1"/>
    <col min="11" max="11" width="22.25" style="15" customWidth="1"/>
    <col min="12" max="12" width="26" style="15" customWidth="1"/>
    <col min="13" max="13" width="14.83203125" style="15" customWidth="1"/>
    <col min="14" max="14" width="21" style="15" customWidth="1"/>
    <col min="15" max="15" width="15.75" style="15" customWidth="1"/>
    <col min="16" max="16" width="20.75" style="15" customWidth="1"/>
    <col min="17" max="17" width="16.08203125" style="15" customWidth="1"/>
    <col min="18" max="18" width="18.33203125" style="15" customWidth="1"/>
    <col min="19" max="19" width="16.08203125" style="15" customWidth="1"/>
    <col min="20" max="20" width="17.08203125" style="15" customWidth="1"/>
    <col min="21" max="21" width="16.08203125" style="15" customWidth="1"/>
    <col min="22" max="22" width="16.83203125" style="15" customWidth="1"/>
    <col min="23" max="23" width="15.83203125" style="15" customWidth="1"/>
    <col min="24" max="24" width="17.5" style="15" customWidth="1"/>
    <col min="25" max="25" width="16.08203125" style="15" customWidth="1"/>
    <col min="26" max="26" width="18" style="15" customWidth="1"/>
    <col min="27" max="27" width="21.83203125" style="15" bestFit="1" customWidth="1"/>
    <col min="28" max="28" width="24.75" style="15" customWidth="1"/>
    <col min="29" max="29" width="15.83203125" style="15" customWidth="1"/>
    <col min="30" max="30" width="16.08203125" style="15" customWidth="1"/>
    <col min="31" max="31" width="17.83203125" style="15" customWidth="1"/>
    <col min="32" max="32" width="17.25" style="15" customWidth="1"/>
    <col min="33" max="33" width="15.75" style="15" customWidth="1"/>
    <col min="34" max="34" width="15.25" style="15" customWidth="1"/>
    <col min="35" max="35" width="16.08203125" style="15" customWidth="1"/>
    <col min="36" max="36" width="22.08203125" style="15" customWidth="1"/>
    <col min="37" max="37" width="14.25" style="95" customWidth="1"/>
    <col min="38" max="38" width="17.83203125" style="95" customWidth="1"/>
    <col min="39" max="39" width="63.08203125" style="95" customWidth="1"/>
    <col min="40" max="40" width="70.58203125" style="15" customWidth="1"/>
    <col min="41" max="16384" width="9" style="15"/>
  </cols>
  <sheetData>
    <row r="1" spans="1:41" s="173" customFormat="1" ht="30" x14ac:dyDescent="0.3">
      <c r="A1" s="171" t="s">
        <v>542</v>
      </c>
      <c r="B1" s="171" t="s">
        <v>435</v>
      </c>
      <c r="C1" s="171" t="s">
        <v>436</v>
      </c>
      <c r="D1" s="171" t="s">
        <v>437</v>
      </c>
      <c r="E1" s="171" t="s">
        <v>438</v>
      </c>
      <c r="F1" s="171" t="s">
        <v>439</v>
      </c>
      <c r="G1" s="171" t="s">
        <v>440</v>
      </c>
      <c r="H1" s="171" t="s">
        <v>441</v>
      </c>
      <c r="I1" s="171" t="s">
        <v>442</v>
      </c>
      <c r="J1" s="171" t="s">
        <v>443</v>
      </c>
      <c r="K1" s="171" t="s">
        <v>444</v>
      </c>
      <c r="L1" s="171" t="s">
        <v>445</v>
      </c>
      <c r="M1" s="171" t="s">
        <v>446</v>
      </c>
      <c r="N1" s="171" t="s">
        <v>447</v>
      </c>
      <c r="O1" s="171" t="s">
        <v>448</v>
      </c>
      <c r="P1" s="171" t="s">
        <v>449</v>
      </c>
      <c r="Q1" s="171" t="s">
        <v>450</v>
      </c>
      <c r="R1" s="171" t="s">
        <v>451</v>
      </c>
      <c r="S1" s="171" t="s">
        <v>452</v>
      </c>
      <c r="T1" s="171" t="s">
        <v>453</v>
      </c>
      <c r="U1" s="171" t="s">
        <v>454</v>
      </c>
      <c r="V1" s="171" t="s">
        <v>455</v>
      </c>
      <c r="W1" s="171" t="s">
        <v>456</v>
      </c>
      <c r="X1" s="171" t="s">
        <v>457</v>
      </c>
      <c r="Y1" s="171" t="s">
        <v>458</v>
      </c>
      <c r="Z1" s="171" t="s">
        <v>459</v>
      </c>
      <c r="AA1" s="171" t="s">
        <v>460</v>
      </c>
      <c r="AB1" s="171" t="s">
        <v>461</v>
      </c>
      <c r="AC1" s="171" t="s">
        <v>462</v>
      </c>
      <c r="AD1" s="171" t="s">
        <v>463</v>
      </c>
      <c r="AE1" s="171" t="s">
        <v>464</v>
      </c>
      <c r="AF1" s="171" t="s">
        <v>465</v>
      </c>
      <c r="AG1" s="171" t="s">
        <v>466</v>
      </c>
      <c r="AH1" s="171" t="s">
        <v>467</v>
      </c>
      <c r="AI1" s="171" t="s">
        <v>468</v>
      </c>
      <c r="AJ1" s="171" t="s">
        <v>469</v>
      </c>
      <c r="AK1" s="172" t="s">
        <v>470</v>
      </c>
      <c r="AL1" s="172" t="s">
        <v>471</v>
      </c>
      <c r="AM1" s="205" t="s">
        <v>547</v>
      </c>
      <c r="AN1" s="204" t="s">
        <v>548</v>
      </c>
      <c r="AO1" s="203" t="s">
        <v>34</v>
      </c>
    </row>
    <row r="2" spans="1:41" ht="79.5" customHeight="1" x14ac:dyDescent="0.3">
      <c r="A2" s="169" t="s">
        <v>544</v>
      </c>
      <c r="B2" s="81" t="s">
        <v>249</v>
      </c>
      <c r="C2" s="81" t="s">
        <v>250</v>
      </c>
      <c r="D2" s="82" t="s">
        <v>251</v>
      </c>
      <c r="E2" s="81" t="s">
        <v>252</v>
      </c>
      <c r="F2" s="82" t="s">
        <v>253</v>
      </c>
      <c r="G2" s="81" t="s">
        <v>254</v>
      </c>
      <c r="H2" s="82" t="s">
        <v>255</v>
      </c>
      <c r="I2" s="81" t="s">
        <v>256</v>
      </c>
      <c r="J2" s="82" t="s">
        <v>257</v>
      </c>
      <c r="K2" s="81" t="s">
        <v>258</v>
      </c>
      <c r="L2" s="82" t="s">
        <v>259</v>
      </c>
      <c r="M2" s="82" t="s">
        <v>260</v>
      </c>
      <c r="N2" s="82" t="s">
        <v>261</v>
      </c>
      <c r="O2" s="82" t="s">
        <v>262</v>
      </c>
      <c r="P2" s="82" t="s">
        <v>263</v>
      </c>
      <c r="Q2" s="81" t="s">
        <v>264</v>
      </c>
      <c r="R2" s="81" t="s">
        <v>265</v>
      </c>
      <c r="S2" s="81" t="s">
        <v>266</v>
      </c>
      <c r="T2" s="81" t="s">
        <v>267</v>
      </c>
      <c r="U2" s="81" t="s">
        <v>268</v>
      </c>
      <c r="V2" s="81" t="s">
        <v>269</v>
      </c>
      <c r="W2" s="81" t="s">
        <v>270</v>
      </c>
      <c r="X2" s="81" t="s">
        <v>271</v>
      </c>
      <c r="Y2" s="81" t="s">
        <v>272</v>
      </c>
      <c r="Z2" s="81" t="s">
        <v>273</v>
      </c>
      <c r="AA2" s="81" t="s">
        <v>274</v>
      </c>
      <c r="AB2" s="81" t="s">
        <v>275</v>
      </c>
      <c r="AC2" s="81" t="s">
        <v>276</v>
      </c>
      <c r="AD2" s="81" t="s">
        <v>277</v>
      </c>
      <c r="AE2" s="81" t="s">
        <v>278</v>
      </c>
      <c r="AF2" s="81" t="s">
        <v>279</v>
      </c>
      <c r="AG2" s="81" t="s">
        <v>280</v>
      </c>
      <c r="AH2" s="81" t="s">
        <v>281</v>
      </c>
      <c r="AI2" s="81" t="s">
        <v>21</v>
      </c>
      <c r="AJ2" s="81" t="s">
        <v>282</v>
      </c>
      <c r="AK2" s="170" t="s">
        <v>283</v>
      </c>
      <c r="AL2" s="170" t="s">
        <v>284</v>
      </c>
      <c r="AM2" s="205"/>
      <c r="AN2" s="204"/>
      <c r="AO2" s="203"/>
    </row>
    <row r="3" spans="1:41" ht="15" x14ac:dyDescent="0.3">
      <c r="A3" s="167" t="s">
        <v>420</v>
      </c>
      <c r="B3" s="83" t="s">
        <v>285</v>
      </c>
      <c r="C3" s="84">
        <v>378733</v>
      </c>
      <c r="D3" s="85">
        <v>1</v>
      </c>
      <c r="E3" s="84">
        <v>338504</v>
      </c>
      <c r="F3" s="85">
        <v>1</v>
      </c>
      <c r="G3" s="86">
        <v>5315789</v>
      </c>
      <c r="H3" s="87">
        <v>1</v>
      </c>
      <c r="I3" s="84">
        <v>495991</v>
      </c>
      <c r="J3" s="87">
        <v>1</v>
      </c>
      <c r="K3" s="88">
        <f>SUM(K4:K16)</f>
        <v>373771</v>
      </c>
      <c r="L3" s="87">
        <v>1</v>
      </c>
      <c r="M3" s="84">
        <v>46714</v>
      </c>
      <c r="N3" s="87">
        <v>1</v>
      </c>
      <c r="O3" s="84">
        <v>75506</v>
      </c>
      <c r="P3" s="87">
        <v>1</v>
      </c>
      <c r="Q3" s="84">
        <v>223215</v>
      </c>
      <c r="R3" s="87">
        <v>1</v>
      </c>
      <c r="S3" s="84">
        <v>1355227</v>
      </c>
      <c r="T3" s="87">
        <v>1</v>
      </c>
      <c r="U3" s="84">
        <v>73118</v>
      </c>
      <c r="V3" s="87">
        <v>1</v>
      </c>
      <c r="W3" s="84">
        <v>43768</v>
      </c>
      <c r="X3" s="87">
        <v>1</v>
      </c>
      <c r="Y3" s="84">
        <v>4495</v>
      </c>
      <c r="Z3" s="87">
        <v>1</v>
      </c>
      <c r="AA3" s="89">
        <v>2544704</v>
      </c>
      <c r="AB3" s="87">
        <v>1</v>
      </c>
      <c r="AC3" s="89">
        <v>71099</v>
      </c>
      <c r="AD3" s="87">
        <v>1</v>
      </c>
      <c r="AE3" s="89">
        <v>88054</v>
      </c>
      <c r="AF3" s="87">
        <v>1</v>
      </c>
      <c r="AG3" s="84">
        <v>802859</v>
      </c>
      <c r="AH3" s="87">
        <v>1</v>
      </c>
      <c r="AI3" s="41">
        <v>232875</v>
      </c>
      <c r="AJ3" s="87">
        <v>1</v>
      </c>
      <c r="AK3" s="90">
        <v>17697</v>
      </c>
      <c r="AL3" s="91">
        <v>1</v>
      </c>
      <c r="AM3" s="174" t="s">
        <v>421</v>
      </c>
      <c r="AN3" s="39" t="s">
        <v>419</v>
      </c>
      <c r="AO3" s="168" t="s">
        <v>286</v>
      </c>
    </row>
    <row r="4" spans="1:41" ht="15" x14ac:dyDescent="0.3">
      <c r="A4" s="167" t="s">
        <v>422</v>
      </c>
      <c r="B4" s="83" t="s">
        <v>226</v>
      </c>
      <c r="C4" s="84">
        <v>10553</v>
      </c>
      <c r="D4" s="87">
        <f>C4/C3</f>
        <v>2.7863956930080029E-2</v>
      </c>
      <c r="E4" s="86">
        <v>14349</v>
      </c>
      <c r="F4" s="87">
        <f>E4/E3</f>
        <v>4.238945477749155E-2</v>
      </c>
      <c r="G4" s="86">
        <v>155597</v>
      </c>
      <c r="H4" s="87">
        <f>G4/G3</f>
        <v>2.9270725380559689E-2</v>
      </c>
      <c r="I4" s="84">
        <v>4201</v>
      </c>
      <c r="J4" s="87">
        <f>I4/I3</f>
        <v>8.4699117524309909E-3</v>
      </c>
      <c r="K4" s="84">
        <v>3178</v>
      </c>
      <c r="L4" s="87">
        <f>K4/K3</f>
        <v>8.5025322991885404E-3</v>
      </c>
      <c r="M4" s="84">
        <v>487</v>
      </c>
      <c r="N4" s="87">
        <f>M4/M3</f>
        <v>1.0425140214924862E-2</v>
      </c>
      <c r="O4" s="84">
        <v>536</v>
      </c>
      <c r="P4" s="87">
        <f>O4/O3</f>
        <v>7.0987736073954387E-3</v>
      </c>
      <c r="Q4" s="84">
        <v>1741</v>
      </c>
      <c r="R4" s="92">
        <f>Q4/Q3</f>
        <v>7.7996550411038685E-3</v>
      </c>
      <c r="S4" s="84">
        <v>18856</v>
      </c>
      <c r="T4" s="92">
        <f>S4/S3</f>
        <v>1.3913536256287691E-2</v>
      </c>
      <c r="U4" s="84">
        <v>692</v>
      </c>
      <c r="V4" s="92">
        <f>U4/U3</f>
        <v>9.464153833529363E-3</v>
      </c>
      <c r="W4" s="84">
        <v>704</v>
      </c>
      <c r="X4" s="92">
        <f>W4/W3</f>
        <v>1.6084810820690916E-2</v>
      </c>
      <c r="Y4" s="84">
        <v>52</v>
      </c>
      <c r="Z4" s="92">
        <f>Y4/Y3</f>
        <v>1.1568409343715239E-2</v>
      </c>
      <c r="AA4" s="89">
        <v>31147</v>
      </c>
      <c r="AB4" s="92">
        <f>AA4/AA3</f>
        <v>1.2239930459495486E-2</v>
      </c>
      <c r="AC4" s="89">
        <v>1086</v>
      </c>
      <c r="AD4" s="92">
        <f>AC4/AC3</f>
        <v>1.5274476434267711E-2</v>
      </c>
      <c r="AE4" s="89">
        <v>1214</v>
      </c>
      <c r="AF4" s="92">
        <f>AE4/AE3</f>
        <v>1.3786994344379586E-2</v>
      </c>
      <c r="AG4" s="84">
        <v>8999</v>
      </c>
      <c r="AH4" s="92">
        <f>AG4/AG3</f>
        <v>1.1208692933628445E-2</v>
      </c>
      <c r="AI4" s="41">
        <v>2160</v>
      </c>
      <c r="AJ4" s="92">
        <f>AI4/AI3</f>
        <v>9.2753623188405795E-3</v>
      </c>
      <c r="AK4" s="93">
        <v>141</v>
      </c>
      <c r="AL4" s="94">
        <f>AK4/AK3</f>
        <v>7.9674521105272088E-3</v>
      </c>
      <c r="AM4" s="91" t="s">
        <v>421</v>
      </c>
      <c r="AN4" s="39" t="s">
        <v>419</v>
      </c>
      <c r="AO4" s="168" t="s">
        <v>286</v>
      </c>
    </row>
    <row r="5" spans="1:41" ht="15" x14ac:dyDescent="0.3">
      <c r="A5" s="86" t="s">
        <v>423</v>
      </c>
      <c r="B5" s="83" t="s">
        <v>6</v>
      </c>
      <c r="C5" s="84">
        <v>39904</v>
      </c>
      <c r="D5" s="87">
        <f>C5/C3</f>
        <v>0.10536182482118009</v>
      </c>
      <c r="E5" s="86">
        <v>50038</v>
      </c>
      <c r="F5" s="87">
        <f>E5/E3</f>
        <v>0.14782100063810177</v>
      </c>
      <c r="G5" s="86">
        <v>744116</v>
      </c>
      <c r="H5" s="87">
        <f>G5/G3</f>
        <v>0.13998223029544626</v>
      </c>
      <c r="I5" s="84">
        <v>35552</v>
      </c>
      <c r="J5" s="87">
        <f>I5/I3</f>
        <v>7.1678719976773775E-2</v>
      </c>
      <c r="K5" s="84">
        <v>27543</v>
      </c>
      <c r="L5" s="87">
        <f>K5/K3</f>
        <v>7.3689505071286965E-2</v>
      </c>
      <c r="M5" s="84">
        <v>3692</v>
      </c>
      <c r="N5" s="87">
        <f>M5/M3</f>
        <v>7.9034122532859533E-2</v>
      </c>
      <c r="O5" s="84">
        <v>4317</v>
      </c>
      <c r="P5" s="87">
        <f>O5/O3</f>
        <v>5.7174264296877067E-2</v>
      </c>
      <c r="Q5" s="84">
        <v>13030</v>
      </c>
      <c r="R5" s="92">
        <f>Q5/Q3</f>
        <v>5.8374213202517754E-2</v>
      </c>
      <c r="S5" s="84">
        <v>125400</v>
      </c>
      <c r="T5" s="92">
        <f>S5/S3</f>
        <v>9.2530624020920479E-2</v>
      </c>
      <c r="U5" s="84">
        <v>6154</v>
      </c>
      <c r="V5" s="92">
        <f>U5/U3</f>
        <v>8.4165321808583382E-2</v>
      </c>
      <c r="W5" s="84">
        <v>7415</v>
      </c>
      <c r="X5" s="92">
        <f>W5/W3</f>
        <v>0.16941601169804424</v>
      </c>
      <c r="Y5" s="84">
        <v>312</v>
      </c>
      <c r="Z5" s="92">
        <f>Y5/Y3</f>
        <v>6.9410456062291431E-2</v>
      </c>
      <c r="AA5" s="89">
        <v>221808</v>
      </c>
      <c r="AB5" s="92">
        <f>AA5/AA3</f>
        <v>8.7164558235456852E-2</v>
      </c>
      <c r="AC5" s="89">
        <v>7041</v>
      </c>
      <c r="AD5" s="92">
        <f>AC5/AC3</f>
        <v>9.9030928705045082E-2</v>
      </c>
      <c r="AE5" s="89">
        <v>11425</v>
      </c>
      <c r="AF5" s="92">
        <f>AE5/AE3</f>
        <v>0.12974992618166126</v>
      </c>
      <c r="AG5" s="84">
        <v>84029</v>
      </c>
      <c r="AH5" s="92">
        <f>AG5/AG3</f>
        <v>0.10466221341480883</v>
      </c>
      <c r="AI5" s="41">
        <v>14324</v>
      </c>
      <c r="AJ5" s="92">
        <f>AI5/AI3</f>
        <v>6.1509393451422437E-2</v>
      </c>
      <c r="AK5" s="93">
        <v>904</v>
      </c>
      <c r="AL5" s="94">
        <f>AK5/AK3</f>
        <v>5.1082104311465218E-2</v>
      </c>
      <c r="AM5" s="91" t="s">
        <v>421</v>
      </c>
      <c r="AN5" s="39" t="s">
        <v>419</v>
      </c>
      <c r="AO5" s="168" t="s">
        <v>286</v>
      </c>
    </row>
    <row r="6" spans="1:41" ht="15" x14ac:dyDescent="0.3">
      <c r="A6" s="86" t="s">
        <v>424</v>
      </c>
      <c r="B6" s="83" t="s">
        <v>7</v>
      </c>
      <c r="C6" s="84">
        <v>38522</v>
      </c>
      <c r="D6" s="87">
        <f>C6/C3</f>
        <v>0.10171281615280423</v>
      </c>
      <c r="E6" s="86">
        <v>47249</v>
      </c>
      <c r="F6" s="87">
        <f>E6/E3</f>
        <v>0.13958180700966605</v>
      </c>
      <c r="G6" s="86">
        <v>814348</v>
      </c>
      <c r="H6" s="87">
        <f>G6/G3</f>
        <v>0.15319419186878938</v>
      </c>
      <c r="I6" s="84">
        <v>57240</v>
      </c>
      <c r="J6" s="87">
        <f>I6/I3</f>
        <v>0.11540531985459414</v>
      </c>
      <c r="K6" s="84">
        <v>43468</v>
      </c>
      <c r="L6" s="87">
        <f>K6/K3</f>
        <v>0.11629580679078902</v>
      </c>
      <c r="M6" s="84">
        <v>5715</v>
      </c>
      <c r="N6" s="87">
        <f>M6/M3</f>
        <v>0.12234019779937493</v>
      </c>
      <c r="O6" s="84">
        <v>8057</v>
      </c>
      <c r="P6" s="87">
        <f>O6/O3</f>
        <v>0.10670675178131539</v>
      </c>
      <c r="Q6" s="84">
        <v>19735</v>
      </c>
      <c r="R6" s="92">
        <f>Q6/Q3</f>
        <v>8.8412517079945338E-2</v>
      </c>
      <c r="S6" s="84">
        <v>187372</v>
      </c>
      <c r="T6" s="92">
        <f>S6/S3</f>
        <v>0.13825875665109977</v>
      </c>
      <c r="U6" s="84">
        <v>8752</v>
      </c>
      <c r="V6" s="92">
        <f>U6/U3</f>
        <v>0.11969692825296097</v>
      </c>
      <c r="W6" s="84">
        <v>10097</v>
      </c>
      <c r="X6" s="92">
        <f>W6/W3</f>
        <v>0.2306936574666423</v>
      </c>
      <c r="Y6" s="84">
        <v>514</v>
      </c>
      <c r="Z6" s="92">
        <f>Y6/Y3</f>
        <v>0.11434927697441602</v>
      </c>
      <c r="AA6" s="89">
        <v>333759</v>
      </c>
      <c r="AB6" s="92">
        <f>AA6/AA3</f>
        <v>0.13115828009858907</v>
      </c>
      <c r="AC6" s="89">
        <v>8682</v>
      </c>
      <c r="AD6" s="92">
        <f>AC6/AC3</f>
        <v>0.12211142210157667</v>
      </c>
      <c r="AE6" s="89">
        <v>15335</v>
      </c>
      <c r="AF6" s="92">
        <f>AE6/AE3</f>
        <v>0.17415449610466305</v>
      </c>
      <c r="AG6" s="84">
        <v>127683</v>
      </c>
      <c r="AH6" s="92">
        <f>AG6/AG3</f>
        <v>0.15903539724908108</v>
      </c>
      <c r="AI6" s="41">
        <v>18795</v>
      </c>
      <c r="AJ6" s="92">
        <f>AI6/AI3</f>
        <v>8.0708534621578093E-2</v>
      </c>
      <c r="AK6" s="93">
        <v>1372</v>
      </c>
      <c r="AL6" s="94">
        <f>AK6/AK3</f>
        <v>7.752726450810872E-2</v>
      </c>
      <c r="AM6" s="91" t="s">
        <v>421</v>
      </c>
      <c r="AN6" s="39" t="s">
        <v>419</v>
      </c>
      <c r="AO6" s="168" t="s">
        <v>286</v>
      </c>
    </row>
    <row r="7" spans="1:41" ht="15" x14ac:dyDescent="0.3">
      <c r="A7" s="86" t="s">
        <v>425</v>
      </c>
      <c r="B7" s="83" t="s">
        <v>8</v>
      </c>
      <c r="C7" s="84">
        <v>41646</v>
      </c>
      <c r="D7" s="87">
        <f>C7/C3</f>
        <v>0.10996137120345996</v>
      </c>
      <c r="E7" s="86">
        <v>45010</v>
      </c>
      <c r="F7" s="87">
        <f>E7/E3</f>
        <v>0.13296740954316641</v>
      </c>
      <c r="G7" s="86">
        <v>796808</v>
      </c>
      <c r="H7" s="87">
        <f>G7/G3</f>
        <v>0.14989458761436919</v>
      </c>
      <c r="I7" s="84">
        <v>69689</v>
      </c>
      <c r="J7" s="87">
        <f>I7/I3</f>
        <v>0.14050456560703722</v>
      </c>
      <c r="K7" s="84">
        <v>52357</v>
      </c>
      <c r="L7" s="87">
        <f>K7/K3</f>
        <v>0.14007774813990384</v>
      </c>
      <c r="M7" s="84">
        <v>6479</v>
      </c>
      <c r="N7" s="87">
        <f>M7/M3</f>
        <v>0.13869503789014001</v>
      </c>
      <c r="O7" s="84">
        <v>10853</v>
      </c>
      <c r="P7" s="87">
        <f>O7/O3</f>
        <v>0.14373692156914683</v>
      </c>
      <c r="Q7" s="84">
        <v>24498</v>
      </c>
      <c r="R7" s="92">
        <f>Q7/Q3</f>
        <v>0.10975068879779584</v>
      </c>
      <c r="S7" s="84">
        <v>218168</v>
      </c>
      <c r="T7" s="92">
        <f>S7/S3</f>
        <v>0.16098262505100622</v>
      </c>
      <c r="U7" s="84">
        <v>8453</v>
      </c>
      <c r="V7" s="92">
        <f>U7/U3</f>
        <v>0.11560764791159496</v>
      </c>
      <c r="W7" s="84">
        <v>6643</v>
      </c>
      <c r="X7" s="92">
        <f>W7/W3</f>
        <v>0.15177755437762749</v>
      </c>
      <c r="Y7" s="84">
        <v>656</v>
      </c>
      <c r="Z7" s="92">
        <f>Y7/Y3</f>
        <v>0.14593993325917687</v>
      </c>
      <c r="AA7" s="89">
        <v>384626</v>
      </c>
      <c r="AB7" s="92">
        <f>AA7/AA3</f>
        <v>0.15114763838937653</v>
      </c>
      <c r="AC7" s="89">
        <v>8727</v>
      </c>
      <c r="AD7" s="92">
        <f>AC7/AC3</f>
        <v>0.12274434239581429</v>
      </c>
      <c r="AE7" s="89">
        <v>14496</v>
      </c>
      <c r="AF7" s="92">
        <f>AE7/AE3</f>
        <v>0.16462625207259182</v>
      </c>
      <c r="AG7" s="84">
        <v>125593</v>
      </c>
      <c r="AH7" s="92">
        <f>AG7/AG3</f>
        <v>0.15643220042373568</v>
      </c>
      <c r="AI7" s="41">
        <v>19527</v>
      </c>
      <c r="AJ7" s="92">
        <f>AI7/AI3</f>
        <v>8.3851851851851858E-2</v>
      </c>
      <c r="AK7" s="93">
        <v>1530</v>
      </c>
      <c r="AL7" s="94">
        <f>AK7/AK3</f>
        <v>8.645533141210375E-2</v>
      </c>
      <c r="AM7" s="91" t="s">
        <v>421</v>
      </c>
      <c r="AN7" s="39" t="s">
        <v>419</v>
      </c>
      <c r="AO7" s="168" t="s">
        <v>286</v>
      </c>
    </row>
    <row r="8" spans="1:41" ht="15" x14ac:dyDescent="0.3">
      <c r="A8" s="86" t="s">
        <v>426</v>
      </c>
      <c r="B8" s="83" t="s">
        <v>9</v>
      </c>
      <c r="C8" s="84">
        <v>58238</v>
      </c>
      <c r="D8" s="87">
        <f>C8/C3</f>
        <v>0.15377059828427941</v>
      </c>
      <c r="E8" s="86">
        <v>52544</v>
      </c>
      <c r="F8" s="87">
        <f>E8/E3</f>
        <v>0.15522416278685039</v>
      </c>
      <c r="G8" s="86">
        <v>880581</v>
      </c>
      <c r="H8" s="87">
        <f>G8/G3</f>
        <v>0.16565386624638412</v>
      </c>
      <c r="I8" s="84">
        <v>94645</v>
      </c>
      <c r="J8" s="87">
        <f>I8/I3</f>
        <v>0.19081999471764607</v>
      </c>
      <c r="K8" s="84">
        <v>72250</v>
      </c>
      <c r="L8" s="87">
        <f>K8/K3</f>
        <v>0.1933001757760768</v>
      </c>
      <c r="M8" s="84">
        <v>8358</v>
      </c>
      <c r="N8" s="87">
        <f>M8/M3</f>
        <v>0.17891852549556878</v>
      </c>
      <c r="O8" s="84">
        <v>14037</v>
      </c>
      <c r="P8" s="87">
        <f>O8/O3</f>
        <v>0.18590575583397345</v>
      </c>
      <c r="Q8" s="84">
        <v>35223</v>
      </c>
      <c r="R8" s="92">
        <f>Q8/Q3</f>
        <v>0.15779853504468785</v>
      </c>
      <c r="S8" s="84">
        <v>266553</v>
      </c>
      <c r="T8" s="92">
        <f>S8/S3</f>
        <v>0.19668513097805754</v>
      </c>
      <c r="U8" s="84">
        <v>10941</v>
      </c>
      <c r="V8" s="92">
        <f>U8/U3</f>
        <v>0.14963483683908202</v>
      </c>
      <c r="W8" s="84">
        <v>6843</v>
      </c>
      <c r="X8" s="92">
        <f>W8/W3</f>
        <v>0.15634710290623285</v>
      </c>
      <c r="Y8" s="84">
        <v>872</v>
      </c>
      <c r="Z8" s="92">
        <f>Y8/Y3</f>
        <v>0.19399332591768631</v>
      </c>
      <c r="AA8" s="89">
        <v>477300</v>
      </c>
      <c r="AB8" s="92">
        <f>AA8/AA3</f>
        <v>0.18756601946631121</v>
      </c>
      <c r="AC8" s="89">
        <v>11143</v>
      </c>
      <c r="AD8" s="92">
        <f>AC8/AC3</f>
        <v>0.15672512974866032</v>
      </c>
      <c r="AE8" s="89">
        <v>15107</v>
      </c>
      <c r="AF8" s="92">
        <f>AE8/AE3</f>
        <v>0.17156517591477957</v>
      </c>
      <c r="AG8" s="84">
        <v>129207</v>
      </c>
      <c r="AH8" s="92">
        <f>AG8/AG3</f>
        <v>0.16093361349875882</v>
      </c>
      <c r="AI8" s="41">
        <v>28547</v>
      </c>
      <c r="AJ8" s="92">
        <f>AI8/AI3</f>
        <v>0.12258507783145464</v>
      </c>
      <c r="AK8" s="93">
        <v>2187</v>
      </c>
      <c r="AL8" s="94">
        <f>AK8/AK3</f>
        <v>0.12358026784200712</v>
      </c>
      <c r="AM8" s="91" t="s">
        <v>421</v>
      </c>
      <c r="AN8" s="39" t="s">
        <v>419</v>
      </c>
      <c r="AO8" s="168" t="s">
        <v>286</v>
      </c>
    </row>
    <row r="9" spans="1:41" ht="15" x14ac:dyDescent="0.3">
      <c r="A9" s="86" t="s">
        <v>427</v>
      </c>
      <c r="B9" s="83" t="s">
        <v>10</v>
      </c>
      <c r="C9" s="84">
        <v>67225</v>
      </c>
      <c r="D9" s="87">
        <f>C9/C3</f>
        <v>0.17749971615887711</v>
      </c>
      <c r="E9" s="86">
        <v>51867</v>
      </c>
      <c r="F9" s="87">
        <f>E9/E3</f>
        <v>0.1532241864202491</v>
      </c>
      <c r="G9" s="86">
        <v>790744</v>
      </c>
      <c r="H9" s="87">
        <f>G9/G3</f>
        <v>0.14875383503747044</v>
      </c>
      <c r="I9" s="84">
        <v>90995</v>
      </c>
      <c r="J9" s="87">
        <f>I9/I3</f>
        <v>0.18346099021958059</v>
      </c>
      <c r="K9" s="84">
        <v>69011</v>
      </c>
      <c r="L9" s="87">
        <f>K9/K3</f>
        <v>0.1846344419443991</v>
      </c>
      <c r="M9" s="84">
        <v>8262</v>
      </c>
      <c r="N9" s="87">
        <f>M9/M3</f>
        <v>0.17686346705484438</v>
      </c>
      <c r="O9" s="84">
        <v>13722</v>
      </c>
      <c r="P9" s="87">
        <f>O9/O3</f>
        <v>0.18173390194156755</v>
      </c>
      <c r="Q9" s="84">
        <v>39841</v>
      </c>
      <c r="R9" s="92">
        <f>Q9/Q3</f>
        <v>0.17848710884125171</v>
      </c>
      <c r="S9" s="84">
        <v>239109</v>
      </c>
      <c r="T9" s="92">
        <f>S9/S3</f>
        <v>0.17643464895548863</v>
      </c>
      <c r="U9" s="84">
        <v>12165</v>
      </c>
      <c r="V9" s="92">
        <f>U9/U3</f>
        <v>0.16637490084520912</v>
      </c>
      <c r="W9" s="84">
        <v>5083</v>
      </c>
      <c r="X9" s="92">
        <f>W9/W3</f>
        <v>0.11613507585450558</v>
      </c>
      <c r="Y9" s="84">
        <v>774</v>
      </c>
      <c r="Z9" s="92">
        <f>Y9/Y3</f>
        <v>0.17219132369299223</v>
      </c>
      <c r="AA9" s="89">
        <v>446483</v>
      </c>
      <c r="AB9" s="92">
        <f>AA9/AA3</f>
        <v>0.1754557701013556</v>
      </c>
      <c r="AC9" s="89">
        <v>11915</v>
      </c>
      <c r="AD9" s="92">
        <f>AC9/AC3</f>
        <v>0.16758322901869224</v>
      </c>
      <c r="AE9" s="89">
        <v>12705</v>
      </c>
      <c r="AF9" s="92">
        <f>AE9/AE3</f>
        <v>0.14428646058100711</v>
      </c>
      <c r="AG9" s="84">
        <v>107167</v>
      </c>
      <c r="AH9" s="92">
        <f>AG9/AG3</f>
        <v>0.13348171970420708</v>
      </c>
      <c r="AI9" s="41">
        <v>36303</v>
      </c>
      <c r="AJ9" s="92">
        <f>AI9/AI3</f>
        <v>0.15589049919484702</v>
      </c>
      <c r="AK9" s="93">
        <v>3093</v>
      </c>
      <c r="AL9" s="94">
        <f>AK9/AK3</f>
        <v>0.17477538565858619</v>
      </c>
      <c r="AM9" s="91" t="s">
        <v>421</v>
      </c>
      <c r="AN9" s="39" t="s">
        <v>419</v>
      </c>
      <c r="AO9" s="168" t="s">
        <v>286</v>
      </c>
    </row>
    <row r="10" spans="1:41" ht="15" x14ac:dyDescent="0.3">
      <c r="A10" s="86" t="s">
        <v>428</v>
      </c>
      <c r="B10" s="83" t="s">
        <v>11</v>
      </c>
      <c r="C10" s="84">
        <v>54311</v>
      </c>
      <c r="D10" s="87">
        <f>C10/C3</f>
        <v>0.14340181605511007</v>
      </c>
      <c r="E10" s="86">
        <v>38476</v>
      </c>
      <c r="F10" s="87">
        <f>E10/E3</f>
        <v>0.11366483113936615</v>
      </c>
      <c r="G10" s="86">
        <v>568836</v>
      </c>
      <c r="H10" s="87">
        <f>G10/G3</f>
        <v>0.10700876201068177</v>
      </c>
      <c r="I10" s="84">
        <v>73623</v>
      </c>
      <c r="J10" s="87">
        <f>I10/I3</f>
        <v>0.14843616114002067</v>
      </c>
      <c r="K10" s="84">
        <v>55005</v>
      </c>
      <c r="L10" s="87">
        <f>K10/K3</f>
        <v>0.14716229991090801</v>
      </c>
      <c r="M10" s="84">
        <v>6830</v>
      </c>
      <c r="N10" s="87">
        <f>M10/M3</f>
        <v>0.1462088453140386</v>
      </c>
      <c r="O10" s="84">
        <v>11788</v>
      </c>
      <c r="P10" s="87">
        <f>O10/O3</f>
        <v>0.1561200434402564</v>
      </c>
      <c r="Q10" s="84">
        <v>44183</v>
      </c>
      <c r="R10" s="92">
        <f>Q10/Q3</f>
        <v>0.1979392065945389</v>
      </c>
      <c r="S10" s="84">
        <v>164425</v>
      </c>
      <c r="T10" s="92">
        <f>S10/S3</f>
        <v>0.12132653791578828</v>
      </c>
      <c r="U10" s="84">
        <v>11235</v>
      </c>
      <c r="V10" s="92">
        <f>U10/U3</f>
        <v>0.15365573456604392</v>
      </c>
      <c r="W10" s="84">
        <v>3691</v>
      </c>
      <c r="X10" s="92">
        <f>W10/W3</f>
        <v>8.4331018095412172E-2</v>
      </c>
      <c r="Y10" s="84">
        <v>681</v>
      </c>
      <c r="Z10" s="92">
        <f>Y10/Y3</f>
        <v>0.15150166852057842</v>
      </c>
      <c r="AA10" s="89">
        <v>340940</v>
      </c>
      <c r="AB10" s="92">
        <f>AA10/AA3</f>
        <v>0.13398021931037951</v>
      </c>
      <c r="AC10" s="89">
        <v>10990</v>
      </c>
      <c r="AD10" s="92">
        <f>AC10/AC3</f>
        <v>0.15457320074825243</v>
      </c>
      <c r="AE10" s="89">
        <v>10103</v>
      </c>
      <c r="AF10" s="92">
        <f>AE10/AE3</f>
        <v>0.11473641174733686</v>
      </c>
      <c r="AG10" s="84">
        <v>95262</v>
      </c>
      <c r="AH10" s="92">
        <f>AG10/AG3</f>
        <v>0.11865346218950028</v>
      </c>
      <c r="AI10" s="41">
        <v>42039</v>
      </c>
      <c r="AJ10" s="92">
        <f>AI10/AI3</f>
        <v>0.18052173913043479</v>
      </c>
      <c r="AK10" s="93">
        <v>3557</v>
      </c>
      <c r="AL10" s="94">
        <f>AK10/AK3</f>
        <v>0.20099451884500197</v>
      </c>
      <c r="AM10" s="91" t="s">
        <v>421</v>
      </c>
      <c r="AN10" s="39" t="s">
        <v>419</v>
      </c>
      <c r="AO10" s="168" t="s">
        <v>286</v>
      </c>
    </row>
    <row r="11" spans="1:41" ht="15" x14ac:dyDescent="0.3">
      <c r="A11" s="86" t="s">
        <v>429</v>
      </c>
      <c r="B11" s="83" t="s">
        <v>12</v>
      </c>
      <c r="C11" s="84">
        <v>30471</v>
      </c>
      <c r="D11" s="87">
        <f>C11/C3</f>
        <v>8.0455096334356921E-2</v>
      </c>
      <c r="E11" s="86">
        <v>19364</v>
      </c>
      <c r="F11" s="87">
        <f>E11/E3</f>
        <v>5.7204641599508423E-2</v>
      </c>
      <c r="G11" s="86">
        <v>274883</v>
      </c>
      <c r="H11" s="87">
        <f>G11/G3</f>
        <v>5.1710667974217937E-2</v>
      </c>
      <c r="I11" s="84">
        <v>40412</v>
      </c>
      <c r="J11" s="87">
        <f>I11/I3</f>
        <v>8.1477284870088373E-2</v>
      </c>
      <c r="K11" s="84">
        <v>29919</v>
      </c>
      <c r="L11" s="87">
        <f>K11/K3</f>
        <v>8.0046338533487083E-2</v>
      </c>
      <c r="M11" s="84">
        <v>3849</v>
      </c>
      <c r="N11" s="87">
        <f>M11/M3</f>
        <v>8.2394999357794235E-2</v>
      </c>
      <c r="O11" s="84">
        <v>6644</v>
      </c>
      <c r="P11" s="87">
        <f>O11/O3</f>
        <v>8.7993007178237492E-2</v>
      </c>
      <c r="Q11" s="84">
        <v>26033</v>
      </c>
      <c r="R11" s="92">
        <f>Q11/Q3</f>
        <v>0.11662746679210627</v>
      </c>
      <c r="S11" s="84">
        <v>80288</v>
      </c>
      <c r="T11" s="92">
        <f>S11/S3</f>
        <v>5.924321165384102E-2</v>
      </c>
      <c r="U11" s="84">
        <v>8060</v>
      </c>
      <c r="V11" s="92">
        <f>U11/U3</f>
        <v>0.11023277441943161</v>
      </c>
      <c r="W11" s="84">
        <v>1957</v>
      </c>
      <c r="X11" s="92">
        <f>W11/W3</f>
        <v>4.4713032352403585E-2</v>
      </c>
      <c r="Y11" s="84">
        <v>359</v>
      </c>
      <c r="Z11" s="92">
        <f>Y11/Y3</f>
        <v>7.9866518353726365E-2</v>
      </c>
      <c r="AA11" s="89">
        <v>181139</v>
      </c>
      <c r="AB11" s="92">
        <f>AA11/AA3</f>
        <v>7.1182738738965315E-2</v>
      </c>
      <c r="AC11" s="89">
        <v>6341</v>
      </c>
      <c r="AD11" s="92">
        <f>AC11/AC3</f>
        <v>8.918550190579333E-2</v>
      </c>
      <c r="AE11" s="89">
        <v>4627</v>
      </c>
      <c r="AF11" s="92">
        <f>AE11/AE3</f>
        <v>5.254730052013537E-2</v>
      </c>
      <c r="AG11" s="84">
        <v>58842</v>
      </c>
      <c r="AH11" s="92">
        <f>AG11/AG3</f>
        <v>7.3290577797595846E-2</v>
      </c>
      <c r="AI11" s="41">
        <v>29344</v>
      </c>
      <c r="AJ11" s="92">
        <f>AI11/AI3</f>
        <v>0.12600751476113795</v>
      </c>
      <c r="AK11" s="93">
        <v>2264</v>
      </c>
      <c r="AL11" s="94">
        <f>AK11/AK3</f>
        <v>0.12793128778889076</v>
      </c>
      <c r="AM11" s="91" t="s">
        <v>421</v>
      </c>
      <c r="AN11" s="39" t="s">
        <v>419</v>
      </c>
      <c r="AO11" s="168" t="s">
        <v>286</v>
      </c>
    </row>
    <row r="12" spans="1:41" ht="15" x14ac:dyDescent="0.3">
      <c r="A12" s="86" t="s">
        <v>430</v>
      </c>
      <c r="B12" s="83" t="s">
        <v>13</v>
      </c>
      <c r="C12" s="84">
        <v>23197</v>
      </c>
      <c r="D12" s="87">
        <f>C12/C3</f>
        <v>6.1248953748419072E-2</v>
      </c>
      <c r="E12" s="86">
        <v>12826</v>
      </c>
      <c r="F12" s="87">
        <f>E12/E3</f>
        <v>3.7890246496348638E-2</v>
      </c>
      <c r="G12" s="86">
        <v>178953</v>
      </c>
      <c r="H12" s="87">
        <f>G12/G3</f>
        <v>3.3664428742374838E-2</v>
      </c>
      <c r="I12" s="84">
        <v>24095</v>
      </c>
      <c r="J12" s="87">
        <f>I12/I3</f>
        <v>4.8579510515311772E-2</v>
      </c>
      <c r="K12" s="84">
        <v>17435</v>
      </c>
      <c r="L12" s="87">
        <f>K12/K3</f>
        <v>4.6646208507348082E-2</v>
      </c>
      <c r="M12" s="84">
        <v>2362</v>
      </c>
      <c r="N12" s="87">
        <f>M12/M3</f>
        <v>5.0563000385323457E-2</v>
      </c>
      <c r="O12" s="84">
        <v>4298</v>
      </c>
      <c r="P12" s="87">
        <f>O12/O3</f>
        <v>5.6922628665271632E-2</v>
      </c>
      <c r="Q12" s="84">
        <v>14564</v>
      </c>
      <c r="R12" s="92">
        <f>Q12/Q3</f>
        <v>6.5246511211164121E-2</v>
      </c>
      <c r="S12" s="84">
        <v>42400</v>
      </c>
      <c r="T12" s="92">
        <f>S12/S3</f>
        <v>3.1286271598780127E-2</v>
      </c>
      <c r="U12" s="84">
        <v>5152</v>
      </c>
      <c r="V12" s="92">
        <f>U12/U3</f>
        <v>7.0461445881998958E-2</v>
      </c>
      <c r="W12" s="84">
        <v>1156</v>
      </c>
      <c r="X12" s="92">
        <f>W12/W3</f>
        <v>2.6411990495339061E-2</v>
      </c>
      <c r="Y12" s="84">
        <v>232</v>
      </c>
      <c r="Z12" s="92">
        <f>Y12/Y3</f>
        <v>5.1612903225806452E-2</v>
      </c>
      <c r="AA12" s="89">
        <v>98202</v>
      </c>
      <c r="AB12" s="92">
        <f>AA12/AA3</f>
        <v>3.8590735896984481E-2</v>
      </c>
      <c r="AC12" s="89">
        <v>3796</v>
      </c>
      <c r="AD12" s="92">
        <f>AC12/AC3</f>
        <v>5.3390343042799479E-2</v>
      </c>
      <c r="AE12" s="89">
        <v>2460</v>
      </c>
      <c r="AF12" s="92">
        <f>AE12/AE3</f>
        <v>2.7937402048742815E-2</v>
      </c>
      <c r="AG12" s="84">
        <v>41184</v>
      </c>
      <c r="AH12" s="92">
        <f>AG12/AG3</f>
        <v>5.1296678495227677E-2</v>
      </c>
      <c r="AI12" s="41">
        <v>24568</v>
      </c>
      <c r="AJ12" s="92">
        <f>AI12/AI3</f>
        <v>0.10549865807836822</v>
      </c>
      <c r="AK12" s="93">
        <v>1751</v>
      </c>
      <c r="AL12" s="94">
        <f>AK12/AK3</f>
        <v>9.8943323727185395E-2</v>
      </c>
      <c r="AM12" s="91" t="s">
        <v>421</v>
      </c>
      <c r="AN12" s="39" t="s">
        <v>419</v>
      </c>
      <c r="AO12" s="168" t="s">
        <v>286</v>
      </c>
    </row>
    <row r="13" spans="1:41" ht="15" x14ac:dyDescent="0.3">
      <c r="A13" s="86" t="s">
        <v>431</v>
      </c>
      <c r="B13" s="83" t="s">
        <v>14</v>
      </c>
      <c r="C13" s="84">
        <v>9199</v>
      </c>
      <c r="D13" s="87">
        <f>C13/C3</f>
        <v>2.4288878972785578E-2</v>
      </c>
      <c r="E13" s="86">
        <v>4362</v>
      </c>
      <c r="F13" s="87">
        <f>E13/E3</f>
        <v>1.2886110651572802E-2</v>
      </c>
      <c r="G13" s="86">
        <v>65934</v>
      </c>
      <c r="H13" s="87">
        <f>G13/G3</f>
        <v>1.2403426847830116E-2</v>
      </c>
      <c r="I13" s="84">
        <v>3757</v>
      </c>
      <c r="J13" s="87">
        <f>I13/I3</f>
        <v>7.574734218967683E-3</v>
      </c>
      <c r="K13" s="84">
        <v>2486</v>
      </c>
      <c r="L13" s="87">
        <f>K13/K3</f>
        <v>6.6511313076723444E-3</v>
      </c>
      <c r="M13" s="84">
        <v>442</v>
      </c>
      <c r="N13" s="87">
        <f>M13/M3</f>
        <v>9.4618315708352961E-3</v>
      </c>
      <c r="O13" s="84">
        <v>829</v>
      </c>
      <c r="P13" s="87">
        <f>O13/O3</f>
        <v>1.0979259926363468E-2</v>
      </c>
      <c r="Q13" s="84">
        <v>2489</v>
      </c>
      <c r="R13" s="92">
        <f>Q13/Q3</f>
        <v>1.1150684317810184E-2</v>
      </c>
      <c r="S13" s="84">
        <v>9065</v>
      </c>
      <c r="T13" s="92">
        <f>S13/S3</f>
        <v>6.6889163217674977E-3</v>
      </c>
      <c r="U13" s="84">
        <v>1076</v>
      </c>
      <c r="V13" s="92">
        <f>U13/U3</f>
        <v>1.4715938619765312E-2</v>
      </c>
      <c r="W13" s="84">
        <v>125</v>
      </c>
      <c r="X13" s="92">
        <f>W13/W3</f>
        <v>2.8559678303783586E-3</v>
      </c>
      <c r="Y13" s="84">
        <v>26</v>
      </c>
      <c r="Z13" s="92">
        <f>Y13/Y3</f>
        <v>5.7842046718576193E-3</v>
      </c>
      <c r="AA13" s="89">
        <v>20189</v>
      </c>
      <c r="AB13" s="92">
        <f>AA13/AA3</f>
        <v>7.9337321747440966E-3</v>
      </c>
      <c r="AC13" s="89">
        <v>883</v>
      </c>
      <c r="AD13" s="92">
        <f>AC13/AC3</f>
        <v>1.2419302662484704E-2</v>
      </c>
      <c r="AE13" s="89">
        <v>344</v>
      </c>
      <c r="AF13" s="92">
        <f>AE13/AE3</f>
        <v>3.9066936198241991E-3</v>
      </c>
      <c r="AG13" s="84">
        <v>14445</v>
      </c>
      <c r="AH13" s="92">
        <f>AG13/AG3</f>
        <v>1.7991951264169675E-2</v>
      </c>
      <c r="AI13" s="41">
        <v>10267</v>
      </c>
      <c r="AJ13" s="92">
        <f>AI13/AI3</f>
        <v>4.4088030059044554E-2</v>
      </c>
      <c r="AK13" s="93">
        <v>528</v>
      </c>
      <c r="AL13" s="94">
        <f>AK13/AK3</f>
        <v>2.9835565350059334E-2</v>
      </c>
      <c r="AM13" s="91" t="s">
        <v>421</v>
      </c>
      <c r="AN13" s="39" t="s">
        <v>419</v>
      </c>
      <c r="AO13" s="168" t="s">
        <v>286</v>
      </c>
    </row>
    <row r="14" spans="1:41" ht="15" x14ac:dyDescent="0.3">
      <c r="A14" s="86" t="s">
        <v>432</v>
      </c>
      <c r="B14" s="83" t="s">
        <v>15</v>
      </c>
      <c r="C14" s="84">
        <v>3644</v>
      </c>
      <c r="D14" s="87">
        <f>C14/C3</f>
        <v>9.6215539707392803E-3</v>
      </c>
      <c r="E14" s="86">
        <v>1591</v>
      </c>
      <c r="F14" s="87">
        <f>E14/E3</f>
        <v>4.700092170255004E-3</v>
      </c>
      <c r="G14" s="86">
        <v>27798</v>
      </c>
      <c r="H14" s="87">
        <f>G14/G3</f>
        <v>5.2293271986529185E-3</v>
      </c>
      <c r="I14" s="84">
        <v>1231</v>
      </c>
      <c r="J14" s="87">
        <f>I14/I3</f>
        <v>2.481899873183183E-3</v>
      </c>
      <c r="K14" s="84">
        <v>784</v>
      </c>
      <c r="L14" s="87">
        <f>K14/K3</f>
        <v>2.0975410077293316E-3</v>
      </c>
      <c r="M14" s="84">
        <v>167</v>
      </c>
      <c r="N14" s="87">
        <f>M14/M3</f>
        <v>3.5749454125101683E-3</v>
      </c>
      <c r="O14" s="84">
        <v>280</v>
      </c>
      <c r="P14" s="87">
        <f>O14/O3</f>
        <v>3.7083145710274678E-3</v>
      </c>
      <c r="Q14" s="84">
        <v>1086</v>
      </c>
      <c r="R14" s="92">
        <f>Q14/Q3</f>
        <v>4.8652644311538203E-3</v>
      </c>
      <c r="S14" s="84">
        <v>2493</v>
      </c>
      <c r="T14" s="92">
        <f>S14/S3</f>
        <v>1.8395442239565771E-3</v>
      </c>
      <c r="U14" s="84">
        <v>297</v>
      </c>
      <c r="V14" s="92">
        <f>U14/U3</f>
        <v>4.0619272956043655E-3</v>
      </c>
      <c r="W14" s="84">
        <v>38</v>
      </c>
      <c r="X14" s="92">
        <f>W14/W3</f>
        <v>8.68214220435021E-4</v>
      </c>
      <c r="Y14" s="84">
        <v>12</v>
      </c>
      <c r="Z14" s="92">
        <f>Y14/Y3</f>
        <v>2.6696329254727474E-3</v>
      </c>
      <c r="AA14" s="89">
        <v>6084</v>
      </c>
      <c r="AB14" s="92">
        <f>AA14/AA3</f>
        <v>2.3908478156988004E-3</v>
      </c>
      <c r="AC14" s="89">
        <v>332</v>
      </c>
      <c r="AD14" s="92">
        <f>AC14/AC3</f>
        <v>4.6695452819308291E-3</v>
      </c>
      <c r="AE14" s="89">
        <v>139</v>
      </c>
      <c r="AF14" s="92">
        <f>AE14/AE3</f>
        <v>1.578576782428964E-3</v>
      </c>
      <c r="AG14" s="84">
        <v>6835</v>
      </c>
      <c r="AH14" s="92">
        <f>AG14/AG3</f>
        <v>8.5133255029837124E-3</v>
      </c>
      <c r="AI14" s="41">
        <v>4551</v>
      </c>
      <c r="AJ14" s="92">
        <f>AI14/AI3</f>
        <v>1.9542673107890499E-2</v>
      </c>
      <c r="AK14" s="93">
        <v>238</v>
      </c>
      <c r="AL14" s="94">
        <f>AK14/AK3</f>
        <v>1.3448607108549471E-2</v>
      </c>
      <c r="AM14" s="91" t="s">
        <v>421</v>
      </c>
      <c r="AN14" s="39" t="s">
        <v>419</v>
      </c>
      <c r="AO14" s="168" t="s">
        <v>286</v>
      </c>
    </row>
    <row r="15" spans="1:41" ht="15" x14ac:dyDescent="0.3">
      <c r="A15" s="86" t="s">
        <v>433</v>
      </c>
      <c r="B15" s="83" t="s">
        <v>16</v>
      </c>
      <c r="C15" s="84">
        <v>1301</v>
      </c>
      <c r="D15" s="87">
        <f>C15/C3</f>
        <v>3.4351376827474766E-3</v>
      </c>
      <c r="E15" s="86">
        <v>565</v>
      </c>
      <c r="F15" s="87">
        <f>E15/E3</f>
        <v>1.6691087845343039E-3</v>
      </c>
      <c r="G15" s="86">
        <v>11091</v>
      </c>
      <c r="H15" s="87">
        <f>G15/G3</f>
        <v>2.0864259284933996E-3</v>
      </c>
      <c r="I15" s="84">
        <v>363</v>
      </c>
      <c r="J15" s="87">
        <f>I15/I3</f>
        <v>7.3186811857473217E-4</v>
      </c>
      <c r="K15" s="84">
        <v>201</v>
      </c>
      <c r="L15" s="87">
        <f>K15/K3</f>
        <v>5.3776242672652511E-4</v>
      </c>
      <c r="M15" s="84">
        <v>55</v>
      </c>
      <c r="N15" s="87">
        <f>M15/M3</f>
        <v>1.1773772316650256E-3</v>
      </c>
      <c r="O15" s="84">
        <v>107</v>
      </c>
      <c r="P15" s="87">
        <f>O15/O3</f>
        <v>1.4171059253569253E-3</v>
      </c>
      <c r="Q15" s="84">
        <v>460</v>
      </c>
      <c r="R15" s="92">
        <f>Q15/Q3</f>
        <v>2.0607934054611026E-3</v>
      </c>
      <c r="S15" s="84">
        <v>667</v>
      </c>
      <c r="T15" s="92">
        <f>S15/S3</f>
        <v>4.9216847066948935E-4</v>
      </c>
      <c r="U15" s="84">
        <v>86</v>
      </c>
      <c r="V15" s="92">
        <f>U15/U3</f>
        <v>1.1761809677507591E-3</v>
      </c>
      <c r="W15" s="84">
        <v>7</v>
      </c>
      <c r="X15" s="92">
        <f>W15/W3</f>
        <v>1.5993419850118809E-4</v>
      </c>
      <c r="Y15" s="84">
        <v>2</v>
      </c>
      <c r="Z15" s="92">
        <f>Y15/Y3</f>
        <v>4.449388209121246E-4</v>
      </c>
      <c r="AA15" s="89">
        <v>1875</v>
      </c>
      <c r="AB15" s="92">
        <f>AA15/AA3</f>
        <v>7.3682440079474859E-4</v>
      </c>
      <c r="AC15" s="89">
        <v>116</v>
      </c>
      <c r="AD15" s="92">
        <f>AC15/AC3</f>
        <v>1.6315278695902896E-3</v>
      </c>
      <c r="AE15" s="89">
        <v>66</v>
      </c>
      <c r="AF15" s="92">
        <f>AE15/AE3</f>
        <v>7.4954005496627072E-4</v>
      </c>
      <c r="AG15" s="84">
        <v>2515</v>
      </c>
      <c r="AH15" s="92">
        <f>AG15/AG3</f>
        <v>3.1325550314563327E-3</v>
      </c>
      <c r="AI15" s="41">
        <v>1716</v>
      </c>
      <c r="AJ15" s="92">
        <f>AI15/AI3</f>
        <v>7.3687600644122379E-3</v>
      </c>
      <c r="AK15" s="93">
        <v>87</v>
      </c>
      <c r="AL15" s="94">
        <f>AK15/AK3</f>
        <v>4.9160874724529582E-3</v>
      </c>
      <c r="AM15" s="91" t="s">
        <v>421</v>
      </c>
      <c r="AN15" s="39" t="s">
        <v>419</v>
      </c>
      <c r="AO15" s="168" t="s">
        <v>286</v>
      </c>
    </row>
    <row r="16" spans="1:41" ht="15" x14ac:dyDescent="0.3">
      <c r="A16" s="86" t="s">
        <v>434</v>
      </c>
      <c r="B16" s="83" t="s">
        <v>227</v>
      </c>
      <c r="C16" s="84">
        <v>522</v>
      </c>
      <c r="D16" s="87">
        <f>C16/C3</f>
        <v>1.378279685160786E-3</v>
      </c>
      <c r="E16" s="86">
        <v>263</v>
      </c>
      <c r="F16" s="87">
        <f>E16/E3</f>
        <v>7.7694798288941932E-4</v>
      </c>
      <c r="G16" s="86">
        <v>6100</v>
      </c>
      <c r="H16" s="87">
        <f>G16/G3</f>
        <v>1.1475248547299375E-3</v>
      </c>
      <c r="I16" s="84">
        <v>188</v>
      </c>
      <c r="J16" s="87">
        <f>I16/I3</f>
        <v>3.7903913579077041E-4</v>
      </c>
      <c r="K16" s="84">
        <v>134</v>
      </c>
      <c r="L16" s="87">
        <f>K16/K3</f>
        <v>3.5850828448435003E-4</v>
      </c>
      <c r="M16" s="84">
        <v>16</v>
      </c>
      <c r="N16" s="87">
        <f>M16/M3</f>
        <v>3.4250974012073467E-4</v>
      </c>
      <c r="O16" s="84">
        <v>38</v>
      </c>
      <c r="P16" s="87">
        <f>O16/O3</f>
        <v>5.0327126321087065E-4</v>
      </c>
      <c r="Q16" s="84">
        <v>332</v>
      </c>
      <c r="R16" s="92">
        <f>Q16/Q3</f>
        <v>1.4873552404632306E-3</v>
      </c>
      <c r="S16" s="84">
        <v>431</v>
      </c>
      <c r="T16" s="92">
        <f>S16/S3</f>
        <v>3.1802790233665654E-4</v>
      </c>
      <c r="U16" s="84">
        <v>55</v>
      </c>
      <c r="V16" s="92">
        <f>U16/U3</f>
        <v>7.5220875844525287E-4</v>
      </c>
      <c r="W16" s="84">
        <v>9</v>
      </c>
      <c r="X16" s="92">
        <f>W16/W3</f>
        <v>2.0562968378724181E-4</v>
      </c>
      <c r="Y16" s="84">
        <v>3</v>
      </c>
      <c r="Z16" s="92">
        <f>Y16/Y3</f>
        <v>6.6740823136818685E-4</v>
      </c>
      <c r="AA16" s="89">
        <v>1152</v>
      </c>
      <c r="AB16" s="92">
        <f>AA16/AA3</f>
        <v>4.5270491184829355E-4</v>
      </c>
      <c r="AC16" s="89">
        <v>47</v>
      </c>
      <c r="AD16" s="92">
        <f>AC16/AC3</f>
        <v>6.6105008509261735E-4</v>
      </c>
      <c r="AE16" s="89">
        <v>33</v>
      </c>
      <c r="AF16" s="92">
        <f>AE16/AE3</f>
        <v>3.7477002748313536E-4</v>
      </c>
      <c r="AG16" s="84">
        <v>1098</v>
      </c>
      <c r="AH16" s="92">
        <f>AG16/AG3</f>
        <v>1.3676124948465423E-3</v>
      </c>
      <c r="AI16" s="41">
        <v>734</v>
      </c>
      <c r="AJ16" s="92">
        <f>AI16/AI3</f>
        <v>3.151905528717123E-3</v>
      </c>
      <c r="AK16" s="93">
        <v>45</v>
      </c>
      <c r="AL16" s="94">
        <f>AK16/AK3</f>
        <v>2.5428038650618747E-3</v>
      </c>
      <c r="AM16" s="91" t="s">
        <v>421</v>
      </c>
      <c r="AN16" s="39" t="s">
        <v>419</v>
      </c>
      <c r="AO16" s="168" t="s">
        <v>286</v>
      </c>
    </row>
  </sheetData>
  <mergeCells count="3">
    <mergeCell ref="AO1:AO2"/>
    <mergeCell ref="AN1:AN2"/>
    <mergeCell ref="AM1:AM2"/>
  </mergeCells>
  <phoneticPr fontId="5" type="noConversion"/>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75C6A-7D51-4A21-AFB8-A6E646732762}">
  <dimension ref="A1:L4"/>
  <sheetViews>
    <sheetView workbookViewId="0">
      <selection activeCell="K8" sqref="K8"/>
    </sheetView>
  </sheetViews>
  <sheetFormatPr defaultRowHeight="14" x14ac:dyDescent="0.3"/>
  <cols>
    <col min="2" max="2" width="29.33203125" bestFit="1" customWidth="1"/>
    <col min="3" max="3" width="32" bestFit="1" customWidth="1"/>
    <col min="4" max="4" width="9.5" bestFit="1" customWidth="1"/>
    <col min="5" max="9" width="8.75" bestFit="1" customWidth="1"/>
    <col min="10" max="10" width="22.58203125" customWidth="1"/>
    <col min="11" max="11" width="55" customWidth="1"/>
    <col min="12" max="12" width="13.75" bestFit="1" customWidth="1"/>
  </cols>
  <sheetData>
    <row r="1" spans="1:12" ht="15" x14ac:dyDescent="0.3">
      <c r="A1" s="116" t="s">
        <v>527</v>
      </c>
      <c r="B1" s="116" t="s">
        <v>414</v>
      </c>
      <c r="C1" s="195" t="s">
        <v>520</v>
      </c>
      <c r="D1" s="195" t="s">
        <v>519</v>
      </c>
      <c r="E1" s="195" t="s">
        <v>6</v>
      </c>
      <c r="F1" s="195" t="s">
        <v>7</v>
      </c>
      <c r="G1" s="195" t="s">
        <v>8</v>
      </c>
      <c r="H1" s="195" t="s">
        <v>9</v>
      </c>
      <c r="I1" s="195" t="s">
        <v>10</v>
      </c>
      <c r="J1" s="187" t="s">
        <v>547</v>
      </c>
      <c r="K1" s="187" t="s">
        <v>554</v>
      </c>
      <c r="L1" s="195" t="s">
        <v>521</v>
      </c>
    </row>
    <row r="2" spans="1:12" ht="16.5" x14ac:dyDescent="0.3">
      <c r="A2" s="143">
        <v>2015</v>
      </c>
      <c r="B2" s="143" t="s">
        <v>526</v>
      </c>
      <c r="C2" s="143" t="s">
        <v>524</v>
      </c>
      <c r="D2" s="196">
        <f>SUM(E2:I2)</f>
        <v>0.99999999999999989</v>
      </c>
      <c r="E2" s="197">
        <v>0.34943046456223997</v>
      </c>
      <c r="F2" s="197">
        <v>0.5326173813778039</v>
      </c>
      <c r="G2" s="197">
        <v>9.6237219575144597E-2</v>
      </c>
      <c r="H2" s="197">
        <v>1.5581571371849243E-2</v>
      </c>
      <c r="I2" s="197">
        <v>6.1333631129622292E-3</v>
      </c>
      <c r="J2" s="200" t="s">
        <v>533</v>
      </c>
      <c r="K2" s="143" t="s">
        <v>525</v>
      </c>
      <c r="L2" s="143" t="s">
        <v>555</v>
      </c>
    </row>
    <row r="3" spans="1:12" ht="15" x14ac:dyDescent="0.3">
      <c r="B3" s="194"/>
    </row>
    <row r="4" spans="1:12" ht="15" x14ac:dyDescent="0.3">
      <c r="B4" s="194"/>
    </row>
  </sheetData>
  <phoneticPr fontId="1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6C877-BC7C-4AC6-B203-EF76E9F6AAB3}">
  <dimension ref="A1:M4"/>
  <sheetViews>
    <sheetView topLeftCell="F1" workbookViewId="0">
      <selection activeCell="M2" sqref="M2"/>
    </sheetView>
  </sheetViews>
  <sheetFormatPr defaultColWidth="9" defaultRowHeight="14" x14ac:dyDescent="0.3"/>
  <cols>
    <col min="1" max="1" width="18.25" style="15" bestFit="1" customWidth="1"/>
    <col min="2" max="2" width="45.83203125" style="15" bestFit="1" customWidth="1"/>
    <col min="3" max="3" width="7.33203125" style="15" bestFit="1" customWidth="1"/>
    <col min="4" max="4" width="13.25" style="15" bestFit="1" customWidth="1"/>
    <col min="5" max="6" width="14.5" style="15" bestFit="1" customWidth="1"/>
    <col min="7" max="7" width="13.25" style="15" bestFit="1" customWidth="1"/>
    <col min="8" max="10" width="14.5" style="15" bestFit="1" customWidth="1"/>
    <col min="11" max="11" width="14.5" style="15" customWidth="1"/>
    <col min="12" max="12" width="56.08203125" style="15" bestFit="1" customWidth="1"/>
    <col min="13" max="16384" width="9" style="15"/>
  </cols>
  <sheetData>
    <row r="1" spans="1:13" ht="30" x14ac:dyDescent="0.3">
      <c r="A1" s="165" t="s">
        <v>414</v>
      </c>
      <c r="B1" s="107" t="s">
        <v>415</v>
      </c>
      <c r="C1" s="108" t="s">
        <v>197</v>
      </c>
      <c r="D1" s="108" t="s">
        <v>180</v>
      </c>
      <c r="E1" s="108" t="s">
        <v>6</v>
      </c>
      <c r="F1" s="108" t="s">
        <v>7</v>
      </c>
      <c r="G1" s="108" t="s">
        <v>8</v>
      </c>
      <c r="H1" s="108" t="s">
        <v>9</v>
      </c>
      <c r="I1" s="108" t="s">
        <v>10</v>
      </c>
      <c r="J1" s="108" t="s">
        <v>11</v>
      </c>
      <c r="K1" s="166" t="s">
        <v>547</v>
      </c>
      <c r="L1" s="107" t="s">
        <v>554</v>
      </c>
      <c r="M1" s="110" t="s">
        <v>84</v>
      </c>
    </row>
    <row r="2" spans="1:13" ht="30" x14ac:dyDescent="0.3">
      <c r="A2" s="167" t="s">
        <v>416</v>
      </c>
      <c r="B2" s="109" t="s">
        <v>556</v>
      </c>
      <c r="C2" s="46">
        <v>12566</v>
      </c>
      <c r="D2" s="46">
        <v>273</v>
      </c>
      <c r="E2" s="46">
        <v>2270</v>
      </c>
      <c r="F2" s="46">
        <v>4932</v>
      </c>
      <c r="G2" s="46">
        <v>3307</v>
      </c>
      <c r="H2" s="46">
        <v>1287</v>
      </c>
      <c r="I2" s="46">
        <v>338</v>
      </c>
      <c r="J2" s="46">
        <v>159</v>
      </c>
      <c r="K2" s="179" t="s">
        <v>417</v>
      </c>
      <c r="L2" s="46" t="s">
        <v>413</v>
      </c>
      <c r="M2" s="167" t="s">
        <v>557</v>
      </c>
    </row>
    <row r="3" spans="1:13" ht="15" x14ac:dyDescent="0.3">
      <c r="A3" s="167" t="s">
        <v>418</v>
      </c>
      <c r="B3" s="109" t="s">
        <v>196</v>
      </c>
      <c r="C3" s="46">
        <f>SUM(D3:J3)</f>
        <v>1</v>
      </c>
      <c r="D3" s="46">
        <f>D2/C2</f>
        <v>2.1725290466337737E-2</v>
      </c>
      <c r="E3" s="46">
        <f>E2/C2</f>
        <v>0.18064618812669106</v>
      </c>
      <c r="F3" s="46">
        <f>F2/C2</f>
        <v>0.3924876651281235</v>
      </c>
      <c r="G3" s="46">
        <f>G2/C2</f>
        <v>0.26317045997135124</v>
      </c>
      <c r="H3" s="46">
        <f>H2/C2</f>
        <v>0.10241922648416361</v>
      </c>
      <c r="I3" s="46">
        <f>I2/C2</f>
        <v>2.6897978672608628E-2</v>
      </c>
      <c r="J3" s="46">
        <f>J2/C2</f>
        <v>1.2653191150724176E-2</v>
      </c>
      <c r="K3" s="46"/>
      <c r="L3" s="46"/>
      <c r="M3" s="121"/>
    </row>
    <row r="4" spans="1:13" ht="15" x14ac:dyDescent="0.3">
      <c r="B4" s="8"/>
      <c r="C4" s="18"/>
      <c r="D4" s="18"/>
      <c r="E4" s="18"/>
      <c r="F4" s="18"/>
      <c r="G4" s="18"/>
      <c r="H4" s="18"/>
      <c r="I4" s="18"/>
      <c r="J4" s="18"/>
      <c r="K4" s="18"/>
    </row>
  </sheetData>
  <phoneticPr fontId="5"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EEAE-5E74-4E3B-A7A6-D8B1D986F0BB}">
  <dimension ref="A1:U2"/>
  <sheetViews>
    <sheetView topLeftCell="B1" workbookViewId="0">
      <selection activeCell="J38" sqref="J38"/>
    </sheetView>
  </sheetViews>
  <sheetFormatPr defaultRowHeight="14" x14ac:dyDescent="0.3"/>
  <cols>
    <col min="1" max="1" width="17.75" bestFit="1" customWidth="1"/>
    <col min="2" max="2" width="13.75" bestFit="1" customWidth="1"/>
    <col min="3" max="8" width="11.08203125" bestFit="1" customWidth="1"/>
    <col min="9" max="10" width="12.25" bestFit="1" customWidth="1"/>
    <col min="11" max="11" width="11.08203125" bestFit="1" customWidth="1"/>
    <col min="12" max="13" width="12.25" bestFit="1" customWidth="1"/>
    <col min="14" max="19" width="11.08203125" bestFit="1" customWidth="1"/>
    <col min="20" max="20" width="17.75" bestFit="1" customWidth="1"/>
    <col min="21" max="21" width="58" bestFit="1" customWidth="1"/>
  </cols>
  <sheetData>
    <row r="1" spans="1:21" ht="15" x14ac:dyDescent="0.3">
      <c r="A1" s="100" t="s">
        <v>0</v>
      </c>
      <c r="B1" s="100" t="s">
        <v>1</v>
      </c>
      <c r="C1" s="101" t="s">
        <v>2</v>
      </c>
      <c r="D1" s="101" t="s">
        <v>3</v>
      </c>
      <c r="E1" s="101" t="s">
        <v>4</v>
      </c>
      <c r="F1" s="101" t="s">
        <v>5</v>
      </c>
      <c r="G1" s="101" t="s">
        <v>6</v>
      </c>
      <c r="H1" s="101" t="s">
        <v>7</v>
      </c>
      <c r="I1" s="101" t="s">
        <v>8</v>
      </c>
      <c r="J1" s="101" t="s">
        <v>9</v>
      </c>
      <c r="K1" s="101" t="s">
        <v>10</v>
      </c>
      <c r="L1" s="101" t="s">
        <v>11</v>
      </c>
      <c r="M1" s="101" t="s">
        <v>12</v>
      </c>
      <c r="N1" s="101" t="s">
        <v>13</v>
      </c>
      <c r="O1" s="101" t="s">
        <v>14</v>
      </c>
      <c r="P1" s="101" t="s">
        <v>15</v>
      </c>
      <c r="Q1" s="101" t="s">
        <v>16</v>
      </c>
      <c r="R1" s="101" t="s">
        <v>17</v>
      </c>
      <c r="S1" s="101" t="s">
        <v>412</v>
      </c>
      <c r="T1" s="102" t="s">
        <v>28</v>
      </c>
      <c r="U1" s="102" t="s">
        <v>34</v>
      </c>
    </row>
    <row r="2" spans="1:21" x14ac:dyDescent="0.3">
      <c r="A2" s="103" t="s">
        <v>29</v>
      </c>
      <c r="B2" s="104">
        <v>1439323774</v>
      </c>
      <c r="C2" s="104">
        <v>83932437</v>
      </c>
      <c r="D2" s="104">
        <v>86735183</v>
      </c>
      <c r="E2" s="104">
        <v>84262751</v>
      </c>
      <c r="F2" s="104">
        <v>82341859</v>
      </c>
      <c r="G2" s="105">
        <v>87158167</v>
      </c>
      <c r="H2" s="105">
        <v>97989003</v>
      </c>
      <c r="I2" s="105">
        <v>128738970</v>
      </c>
      <c r="J2" s="105">
        <v>100091455</v>
      </c>
      <c r="K2" s="105">
        <v>96274146</v>
      </c>
      <c r="L2" s="105">
        <v>119837617</v>
      </c>
      <c r="M2" s="105">
        <v>123445382</v>
      </c>
      <c r="N2" s="105">
        <v>98740491</v>
      </c>
      <c r="O2" s="105">
        <v>77514139</v>
      </c>
      <c r="P2" s="105">
        <v>74149766</v>
      </c>
      <c r="Q2" s="105">
        <v>44949689</v>
      </c>
      <c r="R2" s="105">
        <v>26544616</v>
      </c>
      <c r="S2" s="105">
        <v>26618103</v>
      </c>
      <c r="T2" s="106" t="s">
        <v>24</v>
      </c>
      <c r="U2" s="106" t="s">
        <v>43</v>
      </c>
    </row>
  </sheetData>
  <phoneticPr fontId="5" type="noConversion"/>
  <hyperlinks>
    <hyperlink ref="U2" r:id="rId1" xr:uid="{11216957-C115-4455-81B7-252691B14B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
  <sheetViews>
    <sheetView zoomScaleNormal="100" workbookViewId="0">
      <pane xSplit="1" ySplit="1" topLeftCell="B2" activePane="bottomRight" state="frozen"/>
      <selection pane="topRight" activeCell="B1" sqref="B1"/>
      <selection pane="bottomLeft" activeCell="A2" sqref="A2"/>
      <selection pane="bottomRight" activeCell="B6" sqref="B6"/>
    </sheetView>
  </sheetViews>
  <sheetFormatPr defaultColWidth="9" defaultRowHeight="14" x14ac:dyDescent="0.3"/>
  <cols>
    <col min="1" max="1" width="41.5" customWidth="1"/>
    <col min="2" max="2" width="19" style="1" customWidth="1"/>
    <col min="3" max="4" width="12.5" customWidth="1"/>
    <col min="5" max="5" width="11.08203125" customWidth="1"/>
    <col min="6" max="6" width="12" customWidth="1"/>
    <col min="7" max="14" width="12.75" customWidth="1"/>
    <col min="15" max="17" width="11.5" customWidth="1"/>
    <col min="18" max="19" width="11.08203125" customWidth="1"/>
    <col min="20" max="21" width="53.5" style="6" customWidth="1"/>
    <col min="22" max="22" width="59.5" style="6" customWidth="1"/>
  </cols>
  <sheetData>
    <row r="1" spans="1:22" x14ac:dyDescent="0.3">
      <c r="A1" s="100" t="s">
        <v>0</v>
      </c>
      <c r="B1" s="100" t="s">
        <v>1</v>
      </c>
      <c r="C1" s="180" t="s">
        <v>2</v>
      </c>
      <c r="D1" s="180" t="s">
        <v>3</v>
      </c>
      <c r="E1" s="180" t="s">
        <v>4</v>
      </c>
      <c r="F1" s="180" t="s">
        <v>5</v>
      </c>
      <c r="G1" s="180" t="s">
        <v>6</v>
      </c>
      <c r="H1" s="180" t="s">
        <v>7</v>
      </c>
      <c r="I1" s="180" t="s">
        <v>8</v>
      </c>
      <c r="J1" s="180" t="s">
        <v>9</v>
      </c>
      <c r="K1" s="180" t="s">
        <v>10</v>
      </c>
      <c r="L1" s="180" t="s">
        <v>11</v>
      </c>
      <c r="M1" s="180" t="s">
        <v>12</v>
      </c>
      <c r="N1" s="180" t="s">
        <v>13</v>
      </c>
      <c r="O1" s="180" t="s">
        <v>14</v>
      </c>
      <c r="P1" s="180" t="s">
        <v>15</v>
      </c>
      <c r="Q1" s="180" t="s">
        <v>16</v>
      </c>
      <c r="R1" s="180" t="s">
        <v>17</v>
      </c>
      <c r="S1" s="180" t="s">
        <v>475</v>
      </c>
      <c r="T1" s="181" t="s">
        <v>28</v>
      </c>
      <c r="U1" s="181" t="s">
        <v>338</v>
      </c>
      <c r="V1" s="181" t="s">
        <v>34</v>
      </c>
    </row>
    <row r="2" spans="1:22" x14ac:dyDescent="0.3">
      <c r="A2" s="136" t="s">
        <v>18</v>
      </c>
      <c r="B2" s="104">
        <f>SUM(B3:B7)</f>
        <v>47501989</v>
      </c>
      <c r="C2" s="133"/>
      <c r="D2" s="133"/>
      <c r="E2" s="133"/>
      <c r="F2" s="133">
        <f t="shared" ref="F2:R2" si="0">SUM(F3:F7)</f>
        <v>1215382.4843529901</v>
      </c>
      <c r="G2" s="133">
        <f t="shared" si="0"/>
        <v>6353645.2619007258</v>
      </c>
      <c r="H2" s="133">
        <f t="shared" si="0"/>
        <v>6701282.5133168474</v>
      </c>
      <c r="I2" s="133">
        <f t="shared" si="0"/>
        <v>6534360.8176686531</v>
      </c>
      <c r="J2" s="133">
        <f t="shared" si="0"/>
        <v>7398617.0597677957</v>
      </c>
      <c r="K2" s="133">
        <f t="shared" si="0"/>
        <v>6914910.3233101424</v>
      </c>
      <c r="L2" s="133">
        <f t="shared" si="0"/>
        <v>5739385.8190407604</v>
      </c>
      <c r="M2" s="133">
        <f t="shared" si="0"/>
        <v>3266401.6224564007</v>
      </c>
      <c r="N2" s="133">
        <f t="shared" si="0"/>
        <v>2215259.9424059275</v>
      </c>
      <c r="O2" s="133">
        <f t="shared" si="0"/>
        <v>712120.3953667985</v>
      </c>
      <c r="P2" s="133">
        <f t="shared" si="0"/>
        <v>295279.68546151672</v>
      </c>
      <c r="Q2" s="133">
        <f t="shared" si="0"/>
        <v>106882.1711857722</v>
      </c>
      <c r="R2" s="133">
        <f t="shared" si="0"/>
        <v>48460.903765669864</v>
      </c>
      <c r="S2" s="133"/>
      <c r="T2" s="106"/>
      <c r="U2" s="106"/>
      <c r="V2" s="106"/>
    </row>
    <row r="3" spans="1:22" ht="42" x14ac:dyDescent="0.3">
      <c r="A3" s="103" t="s">
        <v>319</v>
      </c>
      <c r="B3" s="104">
        <f t="shared" ref="B3:B8" si="1">SUM(F3:S3)</f>
        <v>10714179.999999998</v>
      </c>
      <c r="C3" s="104"/>
      <c r="D3" s="104"/>
      <c r="E3" s="104"/>
      <c r="F3" s="104">
        <v>120091.953655623</v>
      </c>
      <c r="G3" s="105">
        <v>1121369.7937246801</v>
      </c>
      <c r="H3" s="105">
        <v>1703933.87249816</v>
      </c>
      <c r="I3" s="105">
        <v>1676042.7531359801</v>
      </c>
      <c r="J3" s="105">
        <v>1724271.70307613</v>
      </c>
      <c r="K3" s="105">
        <v>1430147.1716204199</v>
      </c>
      <c r="L3" s="105">
        <v>1271274.5515215001</v>
      </c>
      <c r="M3" s="105">
        <v>785248.44282744499</v>
      </c>
      <c r="N3" s="105">
        <v>549601.84679999901</v>
      </c>
      <c r="O3" s="105">
        <v>192769.00439554101</v>
      </c>
      <c r="P3" s="105">
        <v>91213.301837558</v>
      </c>
      <c r="Q3" s="105">
        <v>33562.758466928797</v>
      </c>
      <c r="R3" s="105">
        <v>14652.8464400349</v>
      </c>
      <c r="S3" s="105"/>
      <c r="T3" s="134" t="s">
        <v>38</v>
      </c>
      <c r="U3" s="134" t="s">
        <v>482</v>
      </c>
      <c r="V3" s="106" t="s">
        <v>40</v>
      </c>
    </row>
    <row r="4" spans="1:22" ht="98" x14ac:dyDescent="0.3">
      <c r="A4" s="103" t="s">
        <v>320</v>
      </c>
      <c r="B4" s="104">
        <f t="shared" si="1"/>
        <v>4660000</v>
      </c>
      <c r="C4" s="104"/>
      <c r="D4" s="104"/>
      <c r="E4" s="104"/>
      <c r="F4" s="104">
        <v>505642.41739130428</v>
      </c>
      <c r="G4" s="105">
        <v>2053678.2086956522</v>
      </c>
      <c r="H4" s="105">
        <v>985964.82608695643</v>
      </c>
      <c r="I4" s="105">
        <v>570612.94782608701</v>
      </c>
      <c r="J4" s="105">
        <v>282914.67826086958</v>
      </c>
      <c r="K4" s="105">
        <v>122586.36521739131</v>
      </c>
      <c r="L4" s="105">
        <v>86817.826086956527</v>
      </c>
      <c r="M4" s="105">
        <v>31653.55652173913</v>
      </c>
      <c r="N4" s="105">
        <v>17318.991304347826</v>
      </c>
      <c r="O4" s="105">
        <v>2810.1826086956521</v>
      </c>
      <c r="P4" s="105"/>
      <c r="Q4" s="105"/>
      <c r="R4" s="105"/>
      <c r="S4" s="105"/>
      <c r="T4" s="135" t="s">
        <v>478</v>
      </c>
      <c r="U4" s="135" t="s">
        <v>483</v>
      </c>
      <c r="V4" s="106" t="s">
        <v>41</v>
      </c>
    </row>
    <row r="5" spans="1:22" ht="42" x14ac:dyDescent="0.3">
      <c r="A5" s="103" t="s">
        <v>321</v>
      </c>
      <c r="B5" s="104">
        <f t="shared" si="1"/>
        <v>394427.00000000006</v>
      </c>
      <c r="C5" s="104"/>
      <c r="D5" s="104"/>
      <c r="E5" s="104"/>
      <c r="F5" s="104">
        <v>3142.5782335989202</v>
      </c>
      <c r="G5" s="105">
        <v>20148.161157258299</v>
      </c>
      <c r="H5" s="105">
        <v>30578.846358139799</v>
      </c>
      <c r="I5" s="105">
        <v>34100.317002881799</v>
      </c>
      <c r="J5" s="105">
        <v>48743.394304119298</v>
      </c>
      <c r="K5" s="105">
        <v>68936.131039159198</v>
      </c>
      <c r="L5" s="105">
        <v>79277.665084477601</v>
      </c>
      <c r="M5" s="105">
        <v>50459.5540487088</v>
      </c>
      <c r="N5" s="105">
        <v>39025.918347742598</v>
      </c>
      <c r="O5" s="105">
        <v>11767.9525343279</v>
      </c>
      <c r="P5" s="105">
        <v>5304.4937560038397</v>
      </c>
      <c r="Q5" s="105">
        <v>1939.0376334972</v>
      </c>
      <c r="R5" s="105">
        <v>1002.9505000847601</v>
      </c>
      <c r="S5" s="105"/>
      <c r="T5" s="106" t="s">
        <v>39</v>
      </c>
      <c r="U5" s="106" t="s">
        <v>486</v>
      </c>
      <c r="V5" s="106" t="s">
        <v>40</v>
      </c>
    </row>
    <row r="6" spans="1:22" ht="42" x14ac:dyDescent="0.3">
      <c r="A6" s="103" t="s">
        <v>322</v>
      </c>
      <c r="B6" s="104">
        <f t="shared" si="1"/>
        <v>4456703</v>
      </c>
      <c r="C6" s="104"/>
      <c r="D6" s="104"/>
      <c r="E6" s="104"/>
      <c r="F6" s="104">
        <v>41337.535072463797</v>
      </c>
      <c r="G6" s="105">
        <v>274129.098323135</v>
      </c>
      <c r="H6" s="105">
        <v>359693.96837359102</v>
      </c>
      <c r="I6" s="105">
        <v>373702.79970370402</v>
      </c>
      <c r="J6" s="105">
        <v>546325.28412667697</v>
      </c>
      <c r="K6" s="105">
        <v>694757.65543317201</v>
      </c>
      <c r="L6" s="105">
        <v>804531.776347826</v>
      </c>
      <c r="M6" s="105">
        <v>561578.06905850803</v>
      </c>
      <c r="N6" s="105">
        <v>470176.18595383799</v>
      </c>
      <c r="O6" s="105">
        <v>196487.25582823399</v>
      </c>
      <c r="P6" s="105">
        <v>87095.889867954902</v>
      </c>
      <c r="Q6" s="105">
        <v>32840.375085346197</v>
      </c>
      <c r="R6" s="105">
        <v>14047.1068255502</v>
      </c>
      <c r="S6" s="105"/>
      <c r="T6" s="134" t="s">
        <v>38</v>
      </c>
      <c r="U6" s="134" t="s">
        <v>482</v>
      </c>
      <c r="V6" s="106" t="s">
        <v>40</v>
      </c>
    </row>
    <row r="7" spans="1:22" ht="42" x14ac:dyDescent="0.3">
      <c r="A7" s="103" t="s">
        <v>323</v>
      </c>
      <c r="B7" s="104">
        <f t="shared" si="1"/>
        <v>27276679</v>
      </c>
      <c r="C7" s="104"/>
      <c r="D7" s="104"/>
      <c r="E7" s="104"/>
      <c r="F7" s="104">
        <v>545168</v>
      </c>
      <c r="G7" s="105">
        <v>2884320</v>
      </c>
      <c r="H7" s="105">
        <v>3621111</v>
      </c>
      <c r="I7" s="105">
        <v>3879902</v>
      </c>
      <c r="J7" s="105">
        <v>4796362</v>
      </c>
      <c r="K7" s="105">
        <v>4598483</v>
      </c>
      <c r="L7" s="105">
        <v>3497484</v>
      </c>
      <c r="M7" s="105">
        <v>1837462</v>
      </c>
      <c r="N7" s="105">
        <v>1139137</v>
      </c>
      <c r="O7" s="105">
        <v>308286</v>
      </c>
      <c r="P7" s="105">
        <v>111666</v>
      </c>
      <c r="Q7" s="105">
        <v>38540</v>
      </c>
      <c r="R7" s="105">
        <v>18758</v>
      </c>
      <c r="S7" s="105"/>
      <c r="T7" s="134" t="s">
        <v>38</v>
      </c>
      <c r="U7" s="134" t="s">
        <v>482</v>
      </c>
      <c r="V7" s="106" t="s">
        <v>40</v>
      </c>
    </row>
    <row r="8" spans="1:22" ht="70" x14ac:dyDescent="0.3">
      <c r="A8" s="136" t="s">
        <v>528</v>
      </c>
      <c r="B8" s="104">
        <f t="shared" si="1"/>
        <v>2231000</v>
      </c>
      <c r="C8" s="104"/>
      <c r="D8" s="104"/>
      <c r="E8" s="104"/>
      <c r="F8" s="104"/>
      <c r="G8" s="105">
        <v>623618.13636016904</v>
      </c>
      <c r="H8" s="105">
        <v>924736.04186018254</v>
      </c>
      <c r="I8" s="105">
        <v>249294.17166263575</v>
      </c>
      <c r="J8" s="105">
        <v>99035.340673249331</v>
      </c>
      <c r="K8" s="105">
        <v>81091.981972958252</v>
      </c>
      <c r="L8" s="105">
        <v>88724.315311000741</v>
      </c>
      <c r="M8" s="105">
        <v>91395.400463069425</v>
      </c>
      <c r="N8" s="105">
        <v>73104.611696734864</v>
      </c>
      <c r="O8" s="105"/>
      <c r="P8" s="105"/>
      <c r="Q8" s="105"/>
      <c r="R8" s="105"/>
      <c r="S8" s="105"/>
      <c r="T8" s="134" t="s">
        <v>530</v>
      </c>
      <c r="U8" s="134" t="s">
        <v>537</v>
      </c>
      <c r="V8" s="106" t="s">
        <v>536</v>
      </c>
    </row>
    <row r="9" spans="1:22" ht="28" x14ac:dyDescent="0.3">
      <c r="A9" s="136" t="s">
        <v>484</v>
      </c>
      <c r="B9" s="104">
        <f t="shared" ref="B9:B14" si="2">SUM(C9:S9)</f>
        <v>159228651.4507077</v>
      </c>
      <c r="C9" s="104"/>
      <c r="D9" s="104"/>
      <c r="E9" s="104"/>
      <c r="F9" s="104"/>
      <c r="G9" s="105"/>
      <c r="H9" s="105"/>
      <c r="I9" s="105"/>
      <c r="J9" s="105"/>
      <c r="K9" s="105"/>
      <c r="L9" s="105"/>
      <c r="M9" s="105"/>
      <c r="N9" s="105"/>
      <c r="O9" s="105">
        <v>40988223.066451088</v>
      </c>
      <c r="P9" s="105">
        <v>45079683.978900351</v>
      </c>
      <c r="Q9" s="105">
        <v>30781184.597717367</v>
      </c>
      <c r="R9" s="105">
        <v>20137171.260904774</v>
      </c>
      <c r="S9" s="105">
        <v>22242388.546734132</v>
      </c>
      <c r="T9" s="135" t="s">
        <v>36</v>
      </c>
      <c r="U9" s="135"/>
      <c r="V9" s="106" t="s">
        <v>42</v>
      </c>
    </row>
    <row r="10" spans="1:22" ht="28" x14ac:dyDescent="0.3">
      <c r="A10" s="136" t="s">
        <v>485</v>
      </c>
      <c r="B10" s="104">
        <f t="shared" si="2"/>
        <v>4375714.4532658681</v>
      </c>
      <c r="C10" s="104"/>
      <c r="D10" s="104"/>
      <c r="E10" s="104"/>
      <c r="F10" s="104"/>
      <c r="G10" s="105"/>
      <c r="H10" s="105"/>
      <c r="I10" s="105"/>
      <c r="J10" s="105"/>
      <c r="K10" s="105"/>
      <c r="L10" s="105"/>
      <c r="M10" s="105"/>
      <c r="N10" s="105"/>
      <c r="O10" s="103"/>
      <c r="P10" s="103"/>
      <c r="Q10" s="103"/>
      <c r="R10" s="103"/>
      <c r="S10" s="105">
        <v>4375714.4532658681</v>
      </c>
      <c r="T10" s="135" t="s">
        <v>36</v>
      </c>
      <c r="U10" s="135"/>
      <c r="V10" s="106" t="s">
        <v>42</v>
      </c>
    </row>
    <row r="11" spans="1:22" ht="28" x14ac:dyDescent="0.3">
      <c r="A11" s="136" t="s">
        <v>26</v>
      </c>
      <c r="B11" s="104">
        <f>SUM(C11:S11)</f>
        <v>86171947.096026421</v>
      </c>
      <c r="C11" s="104"/>
      <c r="D11" s="104"/>
      <c r="E11" s="104"/>
      <c r="F11" s="104"/>
      <c r="G11" s="105"/>
      <c r="H11" s="105"/>
      <c r="I11" s="105"/>
      <c r="J11" s="105"/>
      <c r="K11" s="105"/>
      <c r="L11" s="105"/>
      <c r="M11" s="105"/>
      <c r="N11" s="105"/>
      <c r="O11" s="105">
        <v>36525915.933548912</v>
      </c>
      <c r="P11" s="105">
        <v>29070082.021099649</v>
      </c>
      <c r="Q11" s="105">
        <v>14168504.402282633</v>
      </c>
      <c r="R11" s="105">
        <v>6407444.7390952259</v>
      </c>
      <c r="S11" s="105"/>
      <c r="T11" s="135" t="s">
        <v>36</v>
      </c>
      <c r="U11" s="135"/>
      <c r="V11" s="106" t="s">
        <v>42</v>
      </c>
    </row>
    <row r="12" spans="1:22" ht="28" x14ac:dyDescent="0.3">
      <c r="A12" s="136" t="s">
        <v>178</v>
      </c>
      <c r="B12" s="104">
        <f t="shared" si="2"/>
        <v>309638272.24974245</v>
      </c>
      <c r="C12" s="104">
        <v>4925723.1329130121</v>
      </c>
      <c r="D12" s="104">
        <v>11637021.619917694</v>
      </c>
      <c r="E12" s="104">
        <v>8506469.9287434667</v>
      </c>
      <c r="F12" s="104">
        <v>8715619.4461044464</v>
      </c>
      <c r="G12" s="105">
        <v>16446451.468364008</v>
      </c>
      <c r="H12" s="105">
        <v>22509030.279672302</v>
      </c>
      <c r="I12" s="105">
        <v>33903191.407605991</v>
      </c>
      <c r="J12" s="105">
        <v>30485343.083998993</v>
      </c>
      <c r="K12" s="105">
        <v>31940951.352032602</v>
      </c>
      <c r="L12" s="105">
        <v>43394406.930336624</v>
      </c>
      <c r="M12" s="105">
        <v>50926818.261223376</v>
      </c>
      <c r="N12" s="105">
        <v>46247245.338829912</v>
      </c>
      <c r="O12" s="105"/>
      <c r="P12" s="105"/>
      <c r="Q12" s="105"/>
      <c r="R12" s="105"/>
      <c r="S12" s="105"/>
      <c r="T12" s="135" t="s">
        <v>36</v>
      </c>
      <c r="U12" s="135"/>
      <c r="V12" s="106" t="s">
        <v>42</v>
      </c>
    </row>
    <row r="13" spans="1:22" ht="112" x14ac:dyDescent="0.3">
      <c r="A13" s="136" t="s">
        <v>22</v>
      </c>
      <c r="B13" s="104">
        <f t="shared" si="2"/>
        <v>25616996.566741321</v>
      </c>
      <c r="C13" s="104"/>
      <c r="D13" s="104"/>
      <c r="E13" s="104"/>
      <c r="F13" s="104">
        <v>556536.69128763175</v>
      </c>
      <c r="G13" s="105">
        <v>4627612.7810363518</v>
      </c>
      <c r="H13" s="105">
        <v>10054355.170075458</v>
      </c>
      <c r="I13" s="105">
        <v>6741636.7695538392</v>
      </c>
      <c r="J13" s="105">
        <v>2623672.9732131213</v>
      </c>
      <c r="K13" s="105">
        <v>689045.42730849655</v>
      </c>
      <c r="L13" s="105">
        <v>324136.75426642288</v>
      </c>
      <c r="M13" s="105"/>
      <c r="N13" s="105"/>
      <c r="O13" s="105"/>
      <c r="P13" s="105"/>
      <c r="Q13" s="105"/>
      <c r="R13" s="105"/>
      <c r="S13" s="105"/>
      <c r="T13" s="135" t="s">
        <v>481</v>
      </c>
      <c r="U13" s="135" t="s">
        <v>490</v>
      </c>
      <c r="V13" s="106"/>
    </row>
    <row r="14" spans="1:22" ht="28" x14ac:dyDescent="0.3">
      <c r="A14" s="136" t="s">
        <v>27</v>
      </c>
      <c r="B14" s="104">
        <f t="shared" si="2"/>
        <v>576421792.87793624</v>
      </c>
      <c r="C14" s="104"/>
      <c r="D14" s="104"/>
      <c r="E14" s="104"/>
      <c r="F14" s="104"/>
      <c r="G14" s="105">
        <v>70711715.531636</v>
      </c>
      <c r="H14" s="105">
        <v>75479972.720327705</v>
      </c>
      <c r="I14" s="105">
        <v>94835778.592394009</v>
      </c>
      <c r="J14" s="105">
        <v>69606111.916001007</v>
      </c>
      <c r="K14" s="105">
        <v>64333194.647967398</v>
      </c>
      <c r="L14" s="105">
        <v>76443210.069663376</v>
      </c>
      <c r="M14" s="105">
        <v>72518563.738776624</v>
      </c>
      <c r="N14" s="105">
        <v>52493245.661170088</v>
      </c>
      <c r="O14" s="105"/>
      <c r="P14" s="105"/>
      <c r="Q14" s="105"/>
      <c r="R14" s="105"/>
      <c r="S14" s="105"/>
      <c r="T14" s="135" t="s">
        <v>36</v>
      </c>
      <c r="U14" s="135"/>
      <c r="V14" s="106" t="s">
        <v>42</v>
      </c>
    </row>
    <row r="15" spans="1:22" x14ac:dyDescent="0.3">
      <c r="A15" s="136" t="s">
        <v>23</v>
      </c>
      <c r="B15" s="104">
        <f>SUM(B16:B18)</f>
        <v>190188433</v>
      </c>
      <c r="C15" s="104"/>
      <c r="D15" s="104">
        <f>SUM(D16:D18)</f>
        <v>55046408</v>
      </c>
      <c r="E15" s="104">
        <f>SUM(E16:E18)</f>
        <v>82997466</v>
      </c>
      <c r="F15" s="104">
        <f>SUM(F16:F18)</f>
        <v>52144559</v>
      </c>
      <c r="G15" s="105"/>
      <c r="H15" s="105"/>
      <c r="I15" s="105"/>
      <c r="J15" s="105"/>
      <c r="K15" s="105"/>
      <c r="L15" s="105"/>
      <c r="M15" s="105"/>
      <c r="N15" s="105"/>
      <c r="O15" s="105"/>
      <c r="P15" s="105"/>
      <c r="Q15" s="105"/>
      <c r="R15" s="105"/>
      <c r="S15" s="105"/>
      <c r="T15" s="106" t="s">
        <v>529</v>
      </c>
      <c r="U15" s="198" t="s">
        <v>531</v>
      </c>
      <c r="V15" s="106"/>
    </row>
    <row r="16" spans="1:22" ht="28" x14ac:dyDescent="0.3">
      <c r="A16" s="103" t="s">
        <v>316</v>
      </c>
      <c r="B16" s="137">
        <f>SUM(C16:S16)</f>
        <v>105612358</v>
      </c>
      <c r="C16" s="137"/>
      <c r="D16" s="137">
        <v>55046408</v>
      </c>
      <c r="E16" s="137">
        <v>50565950</v>
      </c>
      <c r="F16" s="137"/>
      <c r="G16" s="137"/>
      <c r="H16" s="105"/>
      <c r="I16" s="105"/>
      <c r="J16" s="105"/>
      <c r="K16" s="105"/>
      <c r="L16" s="105"/>
      <c r="M16" s="105"/>
      <c r="N16" s="105"/>
      <c r="O16" s="105"/>
      <c r="P16" s="105"/>
      <c r="Q16" s="105"/>
      <c r="R16" s="105"/>
      <c r="S16" s="105"/>
      <c r="T16" s="106" t="s">
        <v>30</v>
      </c>
      <c r="U16" s="106" t="s">
        <v>487</v>
      </c>
      <c r="V16" s="135" t="s">
        <v>32</v>
      </c>
    </row>
    <row r="17" spans="1:22" ht="28" x14ac:dyDescent="0.3">
      <c r="A17" s="103" t="s">
        <v>317</v>
      </c>
      <c r="B17" s="137">
        <f>SUM(C17:S17)</f>
        <v>48271362</v>
      </c>
      <c r="C17" s="137"/>
      <c r="D17" s="137"/>
      <c r="E17" s="137">
        <v>32431516</v>
      </c>
      <c r="F17" s="137">
        <v>15839846</v>
      </c>
      <c r="G17" s="137"/>
      <c r="H17" s="105"/>
      <c r="I17" s="105"/>
      <c r="J17" s="105"/>
      <c r="K17" s="105"/>
      <c r="L17" s="105"/>
      <c r="M17" s="105"/>
      <c r="N17" s="105"/>
      <c r="O17" s="105"/>
      <c r="P17" s="105"/>
      <c r="Q17" s="105"/>
      <c r="R17" s="105"/>
      <c r="S17" s="105"/>
      <c r="T17" s="106" t="s">
        <v>30</v>
      </c>
      <c r="U17" s="106" t="s">
        <v>487</v>
      </c>
      <c r="V17" s="135" t="s">
        <v>31</v>
      </c>
    </row>
    <row r="18" spans="1:22" s="4" customFormat="1" ht="84" x14ac:dyDescent="0.3">
      <c r="A18" s="138" t="s">
        <v>318</v>
      </c>
      <c r="B18" s="137">
        <f>SUM(C18:S18)</f>
        <v>36304713</v>
      </c>
      <c r="C18" s="137"/>
      <c r="D18" s="137"/>
      <c r="E18" s="137"/>
      <c r="F18" s="137">
        <f>24143050+12161663</f>
        <v>36304713</v>
      </c>
      <c r="G18" s="137"/>
      <c r="H18" s="123"/>
      <c r="I18" s="123"/>
      <c r="J18" s="123"/>
      <c r="K18" s="123"/>
      <c r="L18" s="123"/>
      <c r="M18" s="123"/>
      <c r="N18" s="123"/>
      <c r="O18" s="123"/>
      <c r="P18" s="123"/>
      <c r="Q18" s="123"/>
      <c r="R18" s="123"/>
      <c r="S18" s="123"/>
      <c r="T18" s="106" t="s">
        <v>30</v>
      </c>
      <c r="U18" s="106" t="s">
        <v>487</v>
      </c>
      <c r="V18" s="135" t="s">
        <v>37</v>
      </c>
    </row>
    <row r="19" spans="1:22" ht="28" x14ac:dyDescent="0.3">
      <c r="A19" s="136" t="s">
        <v>488</v>
      </c>
      <c r="B19" s="137">
        <f>SUM(C19:S19)</f>
        <v>98676678</v>
      </c>
      <c r="C19" s="104">
        <v>83932437</v>
      </c>
      <c r="D19" s="104">
        <v>14744241</v>
      </c>
      <c r="E19" s="104"/>
      <c r="F19" s="104"/>
      <c r="G19" s="105"/>
      <c r="H19" s="105"/>
      <c r="I19" s="105"/>
      <c r="J19" s="105"/>
      <c r="K19" s="105"/>
      <c r="L19" s="105"/>
      <c r="M19" s="105"/>
      <c r="N19" s="105"/>
      <c r="O19" s="105"/>
      <c r="P19" s="105"/>
      <c r="Q19" s="105"/>
      <c r="R19" s="105"/>
      <c r="S19" s="105"/>
      <c r="T19" s="106" t="s">
        <v>44</v>
      </c>
      <c r="U19" s="106"/>
      <c r="V19" s="106" t="s">
        <v>43</v>
      </c>
    </row>
    <row r="20" spans="1:22" x14ac:dyDescent="0.3">
      <c r="A20" s="103" t="s">
        <v>29</v>
      </c>
      <c r="B20" s="104">
        <f>SUM(C20:S20)</f>
        <v>1439323774</v>
      </c>
      <c r="C20" s="104">
        <v>83932437</v>
      </c>
      <c r="D20" s="104">
        <v>86735183</v>
      </c>
      <c r="E20" s="104">
        <v>84262751</v>
      </c>
      <c r="F20" s="104">
        <v>82341859</v>
      </c>
      <c r="G20" s="105">
        <v>87158167</v>
      </c>
      <c r="H20" s="105">
        <v>97989003</v>
      </c>
      <c r="I20" s="105">
        <v>128738970</v>
      </c>
      <c r="J20" s="105">
        <v>100091455</v>
      </c>
      <c r="K20" s="105">
        <v>96274146</v>
      </c>
      <c r="L20" s="105">
        <v>119837617</v>
      </c>
      <c r="M20" s="105">
        <v>123445382</v>
      </c>
      <c r="N20" s="105">
        <v>98740491</v>
      </c>
      <c r="O20" s="105">
        <v>77514139</v>
      </c>
      <c r="P20" s="105">
        <v>74149766</v>
      </c>
      <c r="Q20" s="105">
        <v>44949689</v>
      </c>
      <c r="R20" s="105">
        <v>26544616</v>
      </c>
      <c r="S20" s="105">
        <v>26618103</v>
      </c>
      <c r="T20" s="106" t="s">
        <v>24</v>
      </c>
      <c r="U20" s="106"/>
      <c r="V20" s="106" t="s">
        <v>43</v>
      </c>
    </row>
    <row r="21" spans="1:22" x14ac:dyDescent="0.3">
      <c r="A21" s="103" t="s">
        <v>25</v>
      </c>
      <c r="B21" s="139"/>
      <c r="C21" s="139">
        <v>5.8686764128069009E-2</v>
      </c>
      <c r="D21" s="139">
        <v>0.13416725736219054</v>
      </c>
      <c r="E21" s="139">
        <v>0.10095172336283523</v>
      </c>
      <c r="F21" s="139">
        <v>0.10584676556919181</v>
      </c>
      <c r="G21" s="140">
        <v>0.18869661942711585</v>
      </c>
      <c r="H21" s="140">
        <v>0.22970975916218173</v>
      </c>
      <c r="I21" s="140">
        <v>0.26334831953064397</v>
      </c>
      <c r="J21" s="140">
        <v>0.30457488188176496</v>
      </c>
      <c r="K21" s="140">
        <v>0.33177080949679472</v>
      </c>
      <c r="L21" s="140">
        <v>0.3621100620712161</v>
      </c>
      <c r="M21" s="140">
        <v>0.4125453494989661</v>
      </c>
      <c r="N21" s="140">
        <v>0.46837163630095696</v>
      </c>
      <c r="O21" s="140">
        <v>0.52878382699253212</v>
      </c>
      <c r="P21" s="140">
        <v>0.60795450088002101</v>
      </c>
      <c r="Q21" s="140">
        <v>0.68479193699688035</v>
      </c>
      <c r="R21" s="140">
        <v>0.75861603200079342</v>
      </c>
      <c r="S21" s="140">
        <v>0.83561133363764251</v>
      </c>
      <c r="T21" s="106" t="s">
        <v>33</v>
      </c>
      <c r="U21" s="106"/>
      <c r="V21" s="106" t="s">
        <v>35</v>
      </c>
    </row>
    <row r="22" spans="1:22" x14ac:dyDescent="0.3">
      <c r="B22" s="2"/>
      <c r="C22" s="2"/>
      <c r="D22" s="2"/>
      <c r="E22" s="2"/>
      <c r="F22" s="2"/>
      <c r="G22" s="3"/>
      <c r="H22" s="3"/>
      <c r="I22" s="3"/>
      <c r="J22" s="3"/>
      <c r="K22" s="3"/>
      <c r="L22" s="3"/>
      <c r="M22" s="3"/>
      <c r="N22" s="3"/>
      <c r="O22" s="3"/>
      <c r="P22" s="3"/>
      <c r="Q22" s="3"/>
      <c r="R22" s="3"/>
      <c r="S22" s="3"/>
      <c r="T22" s="5"/>
      <c r="U22" s="5"/>
    </row>
    <row r="23" spans="1:22" x14ac:dyDescent="0.3">
      <c r="B23" s="2"/>
      <c r="C23" s="2"/>
      <c r="D23" s="2"/>
      <c r="E23" s="2"/>
      <c r="F23" s="2"/>
      <c r="G23" s="3"/>
      <c r="H23" s="3"/>
      <c r="I23" s="3"/>
      <c r="J23" s="3"/>
      <c r="K23" s="3"/>
      <c r="L23" s="3"/>
      <c r="M23" s="3"/>
      <c r="N23" s="3"/>
      <c r="O23" s="3"/>
      <c r="P23" s="3"/>
      <c r="Q23" s="3"/>
      <c r="R23" s="3"/>
      <c r="S23" s="3"/>
      <c r="T23" s="5"/>
      <c r="U23" s="5"/>
    </row>
    <row r="24" spans="1:22" x14ac:dyDescent="0.3">
      <c r="C24" s="1"/>
      <c r="D24" s="1"/>
      <c r="E24" s="1"/>
      <c r="F24" s="1"/>
    </row>
    <row r="25" spans="1:22" x14ac:dyDescent="0.3">
      <c r="C25" s="1"/>
      <c r="D25" s="1"/>
      <c r="E25" s="1"/>
      <c r="F25" s="1"/>
    </row>
  </sheetData>
  <phoneticPr fontId="5" type="noConversion"/>
  <hyperlinks>
    <hyperlink ref="V4" r:id="rId1" display="http://www.scio.gov.cn/zfbps/32832/Document/1660314/1660314.htm; _x000a_" xr:uid="{57E5456C-D5A7-4A99-8C03-E20F9E0752FB}"/>
    <hyperlink ref="V3" r:id="rId2" xr:uid="{AFC24BD1-5472-4A5F-8D15-15D53936B650}"/>
    <hyperlink ref="V5" r:id="rId3" xr:uid="{52DF0A51-EA92-481C-90DD-957C08B4650D}"/>
    <hyperlink ref="V6" r:id="rId4" xr:uid="{29D9AE1B-D3E7-4B71-ABCA-20CB8A8F0770}"/>
    <hyperlink ref="V7" r:id="rId5" xr:uid="{B45DCFEE-EF49-4BF7-8E92-5309D9D8210A}"/>
    <hyperlink ref="V19" r:id="rId6" xr:uid="{F1597DB6-DA21-406D-8555-99271DE4115A}"/>
    <hyperlink ref="V20" r:id="rId7" xr:uid="{A3EB409F-65A9-49A1-9546-BF66D9554A7C}"/>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FB466-2BC7-466C-A6E4-0C1B6ACF168F}">
  <dimension ref="A1:P44"/>
  <sheetViews>
    <sheetView topLeftCell="N1" workbookViewId="0">
      <pane ySplit="1" topLeftCell="A11" activePane="bottomLeft" state="frozen"/>
      <selection pane="bottomLeft" activeCell="C24" sqref="C24"/>
    </sheetView>
  </sheetViews>
  <sheetFormatPr defaultColWidth="9" defaultRowHeight="14" x14ac:dyDescent="0.3"/>
  <cols>
    <col min="1" max="1" width="36.5" style="78" customWidth="1"/>
    <col min="2" max="2" width="11.5" style="78" customWidth="1"/>
    <col min="3" max="10" width="12.75" style="78" customWidth="1"/>
    <col min="11" max="11" width="11.58203125" style="78" customWidth="1"/>
    <col min="12" max="15" width="12.75" style="78" customWidth="1"/>
    <col min="16" max="16384" width="9" style="78"/>
  </cols>
  <sheetData>
    <row r="1" spans="1:15" s="61" customFormat="1" ht="15" x14ac:dyDescent="0.3">
      <c r="A1" s="59" t="s">
        <v>198</v>
      </c>
      <c r="B1" s="60" t="s">
        <v>200</v>
      </c>
      <c r="C1" s="60" t="s">
        <v>226</v>
      </c>
      <c r="D1" s="60" t="s">
        <v>6</v>
      </c>
      <c r="E1" s="60" t="s">
        <v>7</v>
      </c>
      <c r="F1" s="60" t="s">
        <v>8</v>
      </c>
      <c r="G1" s="60" t="s">
        <v>9</v>
      </c>
      <c r="H1" s="60" t="s">
        <v>10</v>
      </c>
      <c r="I1" s="60" t="s">
        <v>11</v>
      </c>
      <c r="J1" s="60" t="s">
        <v>12</v>
      </c>
      <c r="K1" s="60" t="s">
        <v>13</v>
      </c>
      <c r="L1" s="60" t="s">
        <v>14</v>
      </c>
      <c r="M1" s="60" t="s">
        <v>15</v>
      </c>
      <c r="N1" s="60" t="s">
        <v>16</v>
      </c>
      <c r="O1" s="60" t="s">
        <v>227</v>
      </c>
    </row>
    <row r="2" spans="1:15" s="61" customFormat="1" ht="15" x14ac:dyDescent="0.3">
      <c r="A2" s="62" t="s">
        <v>228</v>
      </c>
      <c r="B2" s="63">
        <f>B3+B7+B11+B20+B21+B22+B23</f>
        <v>47501989</v>
      </c>
      <c r="C2" s="63">
        <f t="shared" ref="C2:O2" si="0">C3+C7+C11+C20+C21+C22+C23</f>
        <v>1215382.9304133886</v>
      </c>
      <c r="D2" s="63">
        <f t="shared" si="0"/>
        <v>6353645.716831943</v>
      </c>
      <c r="E2" s="63">
        <f t="shared" si="0"/>
        <v>6701282.5567534687</v>
      </c>
      <c r="F2" s="63">
        <f t="shared" si="0"/>
        <v>10617360.983579084</v>
      </c>
      <c r="G2" s="63">
        <f t="shared" si="0"/>
        <v>11308995.064853791</v>
      </c>
      <c r="H2" s="63">
        <f t="shared" si="0"/>
        <v>6914909.8513665413</v>
      </c>
      <c r="I2" s="63">
        <f t="shared" si="0"/>
        <v>5739385.583920287</v>
      </c>
      <c r="J2" s="63">
        <f t="shared" si="0"/>
        <v>3266401.3260494606</v>
      </c>
      <c r="K2" s="63">
        <f t="shared" si="0"/>
        <v>2215259.6699268557</v>
      </c>
      <c r="L2" s="63">
        <f t="shared" si="0"/>
        <v>712120.2212844129</v>
      </c>
      <c r="M2" s="63">
        <f t="shared" si="0"/>
        <v>295280.16171347362</v>
      </c>
      <c r="N2" s="63">
        <f t="shared" si="0"/>
        <v>106882.01117309714</v>
      </c>
      <c r="O2" s="63">
        <f t="shared" si="0"/>
        <v>48460.838303815399</v>
      </c>
    </row>
    <row r="3" spans="1:15" s="61" customFormat="1" ht="15" x14ac:dyDescent="0.3">
      <c r="A3" s="36" t="s">
        <v>229</v>
      </c>
      <c r="B3" s="64">
        <f t="shared" ref="B3:O3" si="1">SUM(B4:B6)</f>
        <v>10784114</v>
      </c>
      <c r="C3" s="64">
        <f t="shared" si="1"/>
        <v>342692.5331666795</v>
      </c>
      <c r="D3" s="64">
        <f t="shared" si="1"/>
        <v>1381572.7410447816</v>
      </c>
      <c r="E3" s="64">
        <f t="shared" si="1"/>
        <v>1398071.7243806906</v>
      </c>
      <c r="F3" s="64">
        <f t="shared" si="1"/>
        <v>1403425.6412164336</v>
      </c>
      <c r="G3" s="64">
        <f t="shared" si="1"/>
        <v>1709449.4117860831</v>
      </c>
      <c r="H3" s="64">
        <f t="shared" si="1"/>
        <v>1738117.3228421859</v>
      </c>
      <c r="I3" s="64">
        <f t="shared" si="1"/>
        <v>1326074.5448586531</v>
      </c>
      <c r="J3" s="64">
        <f t="shared" si="1"/>
        <v>694164.37917678617</v>
      </c>
      <c r="K3" s="64">
        <f t="shared" si="1"/>
        <v>491407.81180328073</v>
      </c>
      <c r="L3" s="64">
        <f t="shared" si="1"/>
        <v>185700.03973400773</v>
      </c>
      <c r="M3" s="64">
        <f t="shared" si="1"/>
        <v>73805.926760819508</v>
      </c>
      <c r="N3" s="64">
        <f t="shared" si="1"/>
        <v>27205.313339124361</v>
      </c>
      <c r="O3" s="64">
        <f t="shared" si="1"/>
        <v>12426.609890473745</v>
      </c>
    </row>
    <row r="4" spans="1:15" s="61" customFormat="1" ht="30" x14ac:dyDescent="0.3">
      <c r="A4" s="62" t="s">
        <v>230</v>
      </c>
      <c r="B4" s="65">
        <f>occupation!D4</f>
        <v>4267781</v>
      </c>
      <c r="C4" s="66">
        <f>occupation!D4*'occupation age profile_2010'!D4</f>
        <v>118917.26597101388</v>
      </c>
      <c r="D4" s="66">
        <f>occupation!D4*'occupation age profile_2010'!D5</f>
        <v>449661.19409716077</v>
      </c>
      <c r="E4" s="66">
        <f>occupation!D4*'occupation age profile_2010'!D6</f>
        <v>434088.02423343097</v>
      </c>
      <c r="F4" s="66">
        <f>occupation!D4*'occupation age profile_2010'!D7</f>
        <v>469291.05075607356</v>
      </c>
      <c r="G4" s="66">
        <f>occupation!D4*'occupation age profile_2010'!D8</f>
        <v>656259.23771628027</v>
      </c>
      <c r="H4" s="66">
        <f>occupation!D4*'occupation age profile_2010'!D9</f>
        <v>757529.91612824867</v>
      </c>
      <c r="I4" s="66">
        <f>occupation!D4*'occupation age profile_2010'!D10</f>
        <v>612007.5459254937</v>
      </c>
      <c r="J4" s="66">
        <f>occupation!D4*'occupation age profile_2010'!D11</f>
        <v>343364.73148893809</v>
      </c>
      <c r="K4" s="66">
        <f>occupation!D4*'occupation age profile_2010'!D12</f>
        <v>261397.12107738169</v>
      </c>
      <c r="L4" s="66">
        <f>occupation!D4*'occupation age profile_2010'!D13</f>
        <v>103659.61619135381</v>
      </c>
      <c r="M4" s="66">
        <f>occupation!D4*'occupation age profile_2010'!D14</f>
        <v>41062.685226795656</v>
      </c>
      <c r="N4" s="66">
        <f>occupation!D4*'occupation age profile_2010'!D15</f>
        <v>14660.415334813708</v>
      </c>
      <c r="O4" s="66">
        <f>occupation!D4*'occupation age profile_2010'!D16</f>
        <v>5882.1958530151842</v>
      </c>
    </row>
    <row r="5" spans="1:15" s="61" customFormat="1" ht="15" x14ac:dyDescent="0.3">
      <c r="A5" s="62" t="s">
        <v>231</v>
      </c>
      <c r="B5" s="65">
        <f>occupation!D5</f>
        <v>2518344</v>
      </c>
      <c r="C5" s="66">
        <f>occupation!D5*'occupation age profile_2010'!F4</f>
        <v>106751.22910216718</v>
      </c>
      <c r="D5" s="66">
        <f>occupation!D5*'occupation age profile_2010'!F5</f>
        <v>372264.13003095979</v>
      </c>
      <c r="E5" s="66">
        <f>occupation!D5*'occupation age profile_2010'!F6</f>
        <v>351515.00619195041</v>
      </c>
      <c r="F5" s="66">
        <f>occupation!D5*'occupation age profile_2010'!F7</f>
        <v>334857.67801857588</v>
      </c>
      <c r="G5" s="66">
        <f>occupation!D5*'occupation age profile_2010'!F8</f>
        <v>390907.83900928794</v>
      </c>
      <c r="H5" s="66">
        <f>occupation!D5*'occupation age profile_2010'!F9</f>
        <v>385871.21052631579</v>
      </c>
      <c r="I5" s="66">
        <f>occupation!D5*'occupation age profile_2010'!F10</f>
        <v>286247.14551083592</v>
      </c>
      <c r="J5" s="66">
        <f>occupation!D5*'occupation age profile_2010'!F11</f>
        <v>144060.96594427244</v>
      </c>
      <c r="K5" s="66">
        <f>occupation!D5*'occupation age profile_2010'!F12</f>
        <v>95420.674922600621</v>
      </c>
      <c r="L5" s="66">
        <f>occupation!D5*'occupation age profile_2010'!F13</f>
        <v>32451.659442724456</v>
      </c>
      <c r="M5" s="66">
        <f>occupation!D5*'occupation age profile_2010'!F14</f>
        <v>11836.448916408668</v>
      </c>
      <c r="N5" s="66">
        <f>occupation!D5*'occupation age profile_2010'!F15</f>
        <v>4203.3900928792573</v>
      </c>
      <c r="O5" s="66">
        <f>occupation!D5*'occupation age profile_2010'!F16</f>
        <v>1956.6222910216718</v>
      </c>
    </row>
    <row r="6" spans="1:15" s="61" customFormat="1" ht="15" x14ac:dyDescent="0.3">
      <c r="A6" s="62" t="s">
        <v>232</v>
      </c>
      <c r="B6" s="65">
        <f>occupation!D6</f>
        <v>3997989</v>
      </c>
      <c r="C6" s="66">
        <f>occupation!D6*'occupation age profile_2010'!H4</f>
        <v>117024.03809349846</v>
      </c>
      <c r="D6" s="66">
        <f>occupation!D6*'occupation age profile_2010'!H5</f>
        <v>559647.41691666096</v>
      </c>
      <c r="E6" s="66">
        <f>occupation!D6*'occupation age profile_2010'!H6</f>
        <v>612468.69395530934</v>
      </c>
      <c r="F6" s="66">
        <f>occupation!D6*'occupation age profile_2010'!H7</f>
        <v>599276.91244178428</v>
      </c>
      <c r="G6" s="66">
        <f>occupation!D6*'occupation age profile_2010'!H8</f>
        <v>662282.33506051498</v>
      </c>
      <c r="H6" s="66">
        <f>occupation!D6*'occupation age profile_2010'!H9</f>
        <v>594716.19618762145</v>
      </c>
      <c r="I6" s="66">
        <f>occupation!D6*'occupation age profile_2010'!H10</f>
        <v>427819.85342232359</v>
      </c>
      <c r="J6" s="66">
        <f>occupation!D6*'occupation age profile_2010'!H11</f>
        <v>206738.68174357561</v>
      </c>
      <c r="K6" s="66">
        <f>occupation!D6*'occupation age profile_2010'!H12</f>
        <v>134590.01580329845</v>
      </c>
      <c r="L6" s="66">
        <f>occupation!D6*'occupation age profile_2010'!H13</f>
        <v>49588.764099929474</v>
      </c>
      <c r="M6" s="66">
        <f>occupation!D6*'occupation age profile_2010'!H14</f>
        <v>20906.792617615181</v>
      </c>
      <c r="N6" s="66">
        <f>occupation!D6*'occupation age profile_2010'!H15</f>
        <v>8341.5079114313976</v>
      </c>
      <c r="O6" s="66">
        <f>occupation!D6*'occupation age profile_2010'!H16</f>
        <v>4587.7917464368884</v>
      </c>
    </row>
    <row r="7" spans="1:15" s="61" customFormat="1" ht="15" x14ac:dyDescent="0.3">
      <c r="A7" s="37" t="s">
        <v>233</v>
      </c>
      <c r="B7" s="64">
        <f>SUM(B8:B10)</f>
        <v>4668395</v>
      </c>
      <c r="C7" s="64">
        <f t="shared" ref="C7:O7" si="2">SUM(C8:C10)</f>
        <v>39285.311558382215</v>
      </c>
      <c r="D7" s="64">
        <f t="shared" si="2"/>
        <v>332101.64476622437</v>
      </c>
      <c r="E7" s="64">
        <f t="shared" si="2"/>
        <v>537210.35202647804</v>
      </c>
      <c r="F7" s="64">
        <f t="shared" si="2"/>
        <v>656495.36378250015</v>
      </c>
      <c r="G7" s="64">
        <f t="shared" si="2"/>
        <v>890163.48615041783</v>
      </c>
      <c r="H7" s="64">
        <f t="shared" si="2"/>
        <v>856269.29121408542</v>
      </c>
      <c r="I7" s="64">
        <f t="shared" si="2"/>
        <v>694272.54725791514</v>
      </c>
      <c r="J7" s="64">
        <f t="shared" si="2"/>
        <v>381444.25954363169</v>
      </c>
      <c r="K7" s="64">
        <f t="shared" si="2"/>
        <v>228155.2981047983</v>
      </c>
      <c r="L7" s="64">
        <f t="shared" si="2"/>
        <v>35905.042887425239</v>
      </c>
      <c r="M7" s="64">
        <f t="shared" si="2"/>
        <v>11776.559698118584</v>
      </c>
      <c r="N7" s="64">
        <f t="shared" si="2"/>
        <v>3525.0883510389367</v>
      </c>
      <c r="O7" s="64">
        <f t="shared" si="2"/>
        <v>1790.7546589841668</v>
      </c>
    </row>
    <row r="8" spans="1:15" s="61" customFormat="1" ht="30" x14ac:dyDescent="0.3">
      <c r="A8" s="62" t="s">
        <v>234</v>
      </c>
      <c r="B8" s="65">
        <f>occupation!D12</f>
        <v>3402349</v>
      </c>
      <c r="C8" s="66">
        <f>occupation!D12*'occupation age profile_2010'!L4</f>
        <v>28928.582265611833</v>
      </c>
      <c r="D8" s="66">
        <f>occupation!D12*'occupation age profile_2010'!L5</f>
        <v>250717.41388978812</v>
      </c>
      <c r="E8" s="66">
        <f>occupation!D12*'occupation age profile_2010'!L6</f>
        <v>395678.92193883425</v>
      </c>
      <c r="F8" s="66">
        <f>occupation!D12*'occupation age profile_2010'!L7</f>
        <v>476593.38630605367</v>
      </c>
      <c r="G8" s="66">
        <f>occupation!D12*'occupation age profile_2010'!L8</f>
        <v>657674.65975155914</v>
      </c>
      <c r="H8" s="66">
        <f>occupation!D12*'occupation age profile_2010'!L9</f>
        <v>628190.80891508434</v>
      </c>
      <c r="I8" s="66">
        <f>occupation!D12*'occupation age profile_2010'!L10</f>
        <v>500697.50393957796</v>
      </c>
      <c r="J8" s="66">
        <f>occupation!D12*'occupation age profile_2010'!L11</f>
        <v>272345.57986307127</v>
      </c>
      <c r="K8" s="66">
        <f>occupation!D12*'occupation age profile_2010'!L12</f>
        <v>158706.68086876723</v>
      </c>
      <c r="L8" s="66">
        <f>occupation!D12*'occupation age profile_2010'!L13</f>
        <v>22629.469953527692</v>
      </c>
      <c r="M8" s="66">
        <f>occupation!D12*'occupation age profile_2010'!L14</f>
        <v>7136.5665501068834</v>
      </c>
      <c r="N8" s="66">
        <f>occupation!D12*'occupation age profile_2010'!L15</f>
        <v>1829.655454810566</v>
      </c>
      <c r="O8" s="66">
        <f>occupation!D12*'occupation age profile_2010'!L16</f>
        <v>1219.7703032070438</v>
      </c>
    </row>
    <row r="9" spans="1:15" s="61" customFormat="1" ht="30" x14ac:dyDescent="0.3">
      <c r="A9" s="62" t="s">
        <v>235</v>
      </c>
      <c r="B9" s="65">
        <f>occupation!D13</f>
        <v>411667</v>
      </c>
      <c r="C9" s="66">
        <f>occupation!D13*'occupation age profile_2010'!N4</f>
        <v>4291.6861968574731</v>
      </c>
      <c r="D9" s="66">
        <f>occupation!D13*'occupation age profile_2010'!N5</f>
        <v>32535.740120734685</v>
      </c>
      <c r="E9" s="66">
        <f>occupation!D13*'occupation age profile_2010'!N6</f>
        <v>50363.422207475276</v>
      </c>
      <c r="F9" s="66">
        <f>occupation!D13*'occupation age profile_2010'!N7</f>
        <v>57096.170163120267</v>
      </c>
      <c r="G9" s="66">
        <f>occupation!D13*'occupation age profile_2010'!N8</f>
        <v>73654.852635184317</v>
      </c>
      <c r="H9" s="66">
        <f>occupation!D13*'occupation age profile_2010'!N9</f>
        <v>72808.852892066614</v>
      </c>
      <c r="I9" s="66">
        <f>occupation!D13*'occupation age profile_2010'!N10</f>
        <v>60189.356723894329</v>
      </c>
      <c r="J9" s="66">
        <f>occupation!D13*'occupation age profile_2010'!N11</f>
        <v>33919.302200625083</v>
      </c>
      <c r="K9" s="66">
        <f>occupation!D13*'occupation age profile_2010'!N12</f>
        <v>20815.118679624953</v>
      </c>
      <c r="L9" s="66">
        <f>occupation!D13*'occupation age profile_2010'!N13</f>
        <v>3895.1238172710537</v>
      </c>
      <c r="M9" s="66">
        <f>occupation!D13*'occupation age profile_2010'!N14</f>
        <v>1471.6870531318234</v>
      </c>
      <c r="N9" s="66">
        <f>occupation!D13*'occupation age profile_2010'!N15</f>
        <v>484.6873528278461</v>
      </c>
      <c r="O9" s="66">
        <f>occupation!D13*'occupation age profile_2010'!N16</f>
        <v>140.99995718628247</v>
      </c>
    </row>
    <row r="10" spans="1:15" s="61" customFormat="1" ht="30" x14ac:dyDescent="0.3">
      <c r="A10" s="62" t="s">
        <v>236</v>
      </c>
      <c r="B10" s="65">
        <f>occupation!D14</f>
        <v>854379</v>
      </c>
      <c r="C10" s="66">
        <f>occupation!D14*'occupation age profile_2010'!P4</f>
        <v>6065.0430959129071</v>
      </c>
      <c r="D10" s="66">
        <f>occupation!D14*'occupation age profile_2010'!P5</f>
        <v>48848.490755701532</v>
      </c>
      <c r="E10" s="66">
        <f>occupation!D14*'occupation age profile_2010'!P6</f>
        <v>91168.007880168458</v>
      </c>
      <c r="F10" s="66">
        <f>occupation!D14*'occupation age profile_2010'!P7</f>
        <v>122805.80731332611</v>
      </c>
      <c r="G10" s="66">
        <f>occupation!D14*'occupation age profile_2010'!P8</f>
        <v>158833.97376367441</v>
      </c>
      <c r="H10" s="66">
        <f>occupation!D14*'occupation age profile_2010'!P9</f>
        <v>155269.62940693455</v>
      </c>
      <c r="I10" s="66">
        <f>occupation!D14*'occupation age profile_2010'!P10</f>
        <v>133385.68659444281</v>
      </c>
      <c r="J10" s="66">
        <f>occupation!D14*'occupation age profile_2010'!P11</f>
        <v>75179.377479935371</v>
      </c>
      <c r="K10" s="66">
        <f>occupation!D14*'occupation age profile_2010'!P12</f>
        <v>48633.498556406113</v>
      </c>
      <c r="L10" s="66">
        <f>occupation!D14*'occupation age profile_2010'!P13</f>
        <v>9380.4491166264943</v>
      </c>
      <c r="M10" s="66">
        <f>occupation!D14*'occupation age profile_2010'!P14</f>
        <v>3168.306094879877</v>
      </c>
      <c r="N10" s="66">
        <f>occupation!D14*'occupation age profile_2010'!P15</f>
        <v>1210.7455434005244</v>
      </c>
      <c r="O10" s="66">
        <f>occupation!D14*'occupation age profile_2010'!P16</f>
        <v>429.98439859084044</v>
      </c>
    </row>
    <row r="11" spans="1:15" s="61" customFormat="1" ht="15" x14ac:dyDescent="0.3">
      <c r="A11" s="36" t="s">
        <v>237</v>
      </c>
      <c r="B11" s="64">
        <f>SUM(B12:B19)</f>
        <v>11824170</v>
      </c>
      <c r="C11" s="67">
        <f t="shared" ref="C11:O11" si="3">SUM(C12:C19)</f>
        <v>163190.60133533663</v>
      </c>
      <c r="D11" s="67">
        <f t="shared" si="3"/>
        <v>1170646.0691202157</v>
      </c>
      <c r="E11" s="67">
        <f t="shared" si="3"/>
        <v>1685828.9670294533</v>
      </c>
      <c r="F11" s="67">
        <f t="shared" si="3"/>
        <v>1819980.9606152005</v>
      </c>
      <c r="G11" s="67">
        <f t="shared" si="3"/>
        <v>2196749.3912761691</v>
      </c>
      <c r="H11" s="67">
        <f t="shared" si="3"/>
        <v>2004095.9140001254</v>
      </c>
      <c r="I11" s="67">
        <f t="shared" si="3"/>
        <v>1477136.6727629588</v>
      </c>
      <c r="J11" s="67">
        <f t="shared" si="3"/>
        <v>761853.0648726417</v>
      </c>
      <c r="K11" s="67">
        <f t="shared" si="3"/>
        <v>419573.61761285015</v>
      </c>
      <c r="L11" s="67">
        <f t="shared" si="3"/>
        <v>86680.74329618091</v>
      </c>
      <c r="M11" s="67">
        <f t="shared" si="3"/>
        <v>26083.989793018758</v>
      </c>
      <c r="N11" s="67">
        <f t="shared" si="3"/>
        <v>7809.4382971616151</v>
      </c>
      <c r="O11" s="67">
        <f t="shared" si="3"/>
        <v>4540.5699886876127</v>
      </c>
    </row>
    <row r="12" spans="1:15" s="61" customFormat="1" ht="15" x14ac:dyDescent="0.3">
      <c r="A12" s="62" t="s">
        <v>238</v>
      </c>
      <c r="B12" s="65">
        <f>occupation!D16</f>
        <v>18864</v>
      </c>
      <c r="C12" s="66">
        <f>occupation!D16*'occupation age profile_2010'!R4</f>
        <v>147.13269269538338</v>
      </c>
      <c r="D12" s="66">
        <f>occupation!D16*'occupation age profile_2010'!R5</f>
        <v>1101.171157852295</v>
      </c>
      <c r="E12" s="66">
        <f>occupation!D16*'occupation age profile_2010'!R6</f>
        <v>1667.8137221960887</v>
      </c>
      <c r="F12" s="66">
        <f>occupation!D16*'occupation age profile_2010'!R7</f>
        <v>2070.336993481621</v>
      </c>
      <c r="G12" s="66">
        <f>occupation!D16*'occupation age profile_2010'!R8</f>
        <v>2976.7115650829919</v>
      </c>
      <c r="H12" s="66">
        <f>occupation!D16*'occupation age profile_2010'!R9</f>
        <v>3366.9808211813724</v>
      </c>
      <c r="I12" s="66">
        <f>occupation!D16*'occupation age profile_2010'!R10</f>
        <v>3733.9251931993817</v>
      </c>
      <c r="J12" s="66">
        <f>occupation!D16*'occupation age profile_2010'!R11</f>
        <v>2200.0605335662926</v>
      </c>
      <c r="K12" s="66">
        <f>occupation!D16*'occupation age profile_2010'!R12</f>
        <v>1230.8101874874001</v>
      </c>
      <c r="L12" s="66">
        <f>occupation!D16*'occupation age profile_2010'!R13</f>
        <v>210.34650897117132</v>
      </c>
      <c r="M12" s="66">
        <f>occupation!D16*'occupation age profile_2010'!R14</f>
        <v>91.778348229285669</v>
      </c>
      <c r="N12" s="66">
        <f>occupation!D16*'occupation age profile_2010'!R15</f>
        <v>38.874806800618238</v>
      </c>
      <c r="O12" s="66">
        <f>occupation!D16*'occupation age profile_2010'!R16</f>
        <v>28.057469256098383</v>
      </c>
    </row>
    <row r="13" spans="1:15" s="61" customFormat="1" ht="15" x14ac:dyDescent="0.3">
      <c r="A13" s="62" t="s">
        <v>239</v>
      </c>
      <c r="B13" s="65">
        <f>occupation!D17</f>
        <v>7584430</v>
      </c>
      <c r="C13" s="66">
        <f>occupation!D17*'occupation age profile_2010'!T4</f>
        <v>105526.24178827605</v>
      </c>
      <c r="D13" s="66">
        <f>occupation!D17*'occupation age profile_2010'!T5</f>
        <v>701792.04074298986</v>
      </c>
      <c r="E13" s="66">
        <f>occupation!D17*'occupation age profile_2010'!T6</f>
        <v>1048613.8617073006</v>
      </c>
      <c r="F13" s="66">
        <f>occupation!D17*'occupation age profile_2010'!T7</f>
        <v>1220961.4509156032</v>
      </c>
      <c r="G13" s="66">
        <f>occupation!D17*'occupation age profile_2010'!T8</f>
        <v>1491744.607943909</v>
      </c>
      <c r="H13" s="66">
        <f>occupation!D17*'occupation age profile_2010'!T9</f>
        <v>1338156.2445774768</v>
      </c>
      <c r="I13" s="66">
        <f>occupation!D17*'occupation age profile_2010'!T10</f>
        <v>920192.63396464207</v>
      </c>
      <c r="J13" s="66">
        <f>occupation!D17*'occupation age profile_2010'!T11</f>
        <v>449325.99176374148</v>
      </c>
      <c r="K13" s="66">
        <f>occupation!D17*'occupation age profile_2010'!T12</f>
        <v>237288.53690193596</v>
      </c>
      <c r="L13" s="66">
        <f>occupation!D17*'occupation age profile_2010'!T13</f>
        <v>50731.617618303062</v>
      </c>
      <c r="M13" s="66">
        <f>occupation!D17*'occupation age profile_2010'!T14</f>
        <v>13951.894398502982</v>
      </c>
      <c r="N13" s="66">
        <f>occupation!D17*'occupation age profile_2010'!T15</f>
        <v>3732.8173139997953</v>
      </c>
      <c r="O13" s="66">
        <f>occupation!D17*'occupation age profile_2010'!T16</f>
        <v>2412.0603633192081</v>
      </c>
    </row>
    <row r="14" spans="1:15" s="61" customFormat="1" ht="15" x14ac:dyDescent="0.3">
      <c r="A14" s="62" t="s">
        <v>240</v>
      </c>
      <c r="B14" s="65">
        <f>occupation!D18</f>
        <v>528210</v>
      </c>
      <c r="C14" s="66">
        <f>occupation!D18*'occupation age profile_2010'!V4</f>
        <v>4999.0606964085446</v>
      </c>
      <c r="D14" s="66">
        <f>occupation!D18*'occupation age profile_2010'!V5</f>
        <v>44456.96463251183</v>
      </c>
      <c r="E14" s="66">
        <f>occupation!D18*'occupation age profile_2010'!V6</f>
        <v>63225.114472496512</v>
      </c>
      <c r="F14" s="66">
        <f>occupation!D18*'occupation age profile_2010'!V7</f>
        <v>61065.115703383577</v>
      </c>
      <c r="G14" s="66">
        <f>occupation!D18*'occupation age profile_2010'!V8</f>
        <v>79038.61716677151</v>
      </c>
      <c r="H14" s="66">
        <f>occupation!D18*'occupation age profile_2010'!V9</f>
        <v>87880.88637544791</v>
      </c>
      <c r="I14" s="66">
        <f>occupation!D18*'occupation age profile_2010'!V10</f>
        <v>81162.495555130066</v>
      </c>
      <c r="J14" s="66">
        <f>occupation!D18*'occupation age profile_2010'!V11</f>
        <v>58226.053776087967</v>
      </c>
      <c r="K14" s="66">
        <f>occupation!D18*'occupation age profile_2010'!V12</f>
        <v>37218.440329330668</v>
      </c>
      <c r="L14" s="66">
        <f>occupation!D18*'occupation age profile_2010'!V13</f>
        <v>7773.1059383462352</v>
      </c>
      <c r="M14" s="66">
        <f>occupation!D18*'occupation age profile_2010'!V14</f>
        <v>2145.550616811182</v>
      </c>
      <c r="N14" s="66">
        <f>occupation!D18*'occupation age profile_2010'!V15</f>
        <v>621.27054897562846</v>
      </c>
      <c r="O14" s="66">
        <f>occupation!D18*'occupation age profile_2010'!V16</f>
        <v>397.32418829836701</v>
      </c>
    </row>
    <row r="15" spans="1:15" s="61" customFormat="1" ht="15" x14ac:dyDescent="0.3">
      <c r="A15" s="62" t="s">
        <v>241</v>
      </c>
      <c r="B15" s="65">
        <f>occupation!D19</f>
        <v>637724</v>
      </c>
      <c r="C15" s="66">
        <f>occupation!D19*'occupation age profile_2010'!X4</f>
        <v>10257.669895814293</v>
      </c>
      <c r="D15" s="66">
        <f>occupation!D19*'occupation age profile_2010'!X5</f>
        <v>108040.65664412356</v>
      </c>
      <c r="E15" s="66">
        <f>occupation!D19*'occupation age profile_2010'!X6</f>
        <v>147118.88201425699</v>
      </c>
      <c r="F15" s="66">
        <f>occupation!D19*'occupation age profile_2010'!X7</f>
        <v>96792.189087918116</v>
      </c>
      <c r="G15" s="66">
        <f>occupation!D19*'occupation age profile_2010'!X8</f>
        <v>99706.299853774442</v>
      </c>
      <c r="H15" s="66">
        <f>occupation!D19*'occupation age profile_2010'!X9</f>
        <v>74062.125114238719</v>
      </c>
      <c r="I15" s="66">
        <f>occupation!D19*'occupation age profile_2010'!X10</f>
        <v>53779.914183878631</v>
      </c>
      <c r="J15" s="66">
        <f>occupation!D19*'occupation age profile_2010'!X11</f>
        <v>28514.573843904225</v>
      </c>
      <c r="K15" s="66">
        <f>occupation!D19*'occupation age profile_2010'!X12</f>
        <v>16843.560226649606</v>
      </c>
      <c r="L15" s="66">
        <f>occupation!D19*'occupation age profile_2010'!X13</f>
        <v>1821.3192286602084</v>
      </c>
      <c r="M15" s="66">
        <f>occupation!D19*'occupation age profile_2010'!X14</f>
        <v>553.68104551270335</v>
      </c>
      <c r="N15" s="66">
        <f>occupation!D19*'occupation age profile_2010'!X15</f>
        <v>101.99387680497168</v>
      </c>
      <c r="O15" s="66">
        <f>occupation!D19*'occupation age profile_2010'!X16</f>
        <v>131.13498446353501</v>
      </c>
    </row>
    <row r="16" spans="1:15" s="61" customFormat="1" ht="15" x14ac:dyDescent="0.3">
      <c r="A16" s="62" t="s">
        <v>242</v>
      </c>
      <c r="B16" s="65">
        <f>occupation!D20</f>
        <v>30622</v>
      </c>
      <c r="C16" s="66">
        <f>occupation!D20*'occupation age profile_2010'!Z4</f>
        <v>354.24783092324805</v>
      </c>
      <c r="D16" s="66">
        <f>occupation!D20*'occupation age profile_2010'!Z5</f>
        <v>2125.4869855394882</v>
      </c>
      <c r="E16" s="66">
        <f>occupation!D20*'occupation age profile_2010'!Z6</f>
        <v>3501.6035595105673</v>
      </c>
      <c r="F16" s="66">
        <f>occupation!D20*'occupation age profile_2010'!Z7</f>
        <v>4468.9726362625142</v>
      </c>
      <c r="G16" s="66">
        <f>occupation!D20*'occupation age profile_2010'!Z8</f>
        <v>5940.4636262513905</v>
      </c>
      <c r="H16" s="66">
        <f>occupation!D20*'occupation age profile_2010'!Z9</f>
        <v>5272.8427141268076</v>
      </c>
      <c r="I16" s="66">
        <f>occupation!D20*'occupation age profile_2010'!Z10</f>
        <v>4639.2840934371525</v>
      </c>
      <c r="J16" s="66">
        <f>occupation!D20*'occupation age profile_2010'!Z11</f>
        <v>2445.6725250278087</v>
      </c>
      <c r="K16" s="66">
        <f>occupation!D20*'occupation age profile_2010'!Z12</f>
        <v>1580.4903225806452</v>
      </c>
      <c r="L16" s="66">
        <f>occupation!D20*'occupation age profile_2010'!Z13</f>
        <v>177.12391546162402</v>
      </c>
      <c r="M16" s="66">
        <f>occupation!D20*'occupation age profile_2010'!Z14</f>
        <v>81.749499443826465</v>
      </c>
      <c r="N16" s="65">
        <f>occupation!D20*'occupation age profile_2010'!Z15</f>
        <v>13.624916573971079</v>
      </c>
      <c r="O16" s="65">
        <f>occupation!D20*'occupation age profile_2010'!Z16</f>
        <v>20.437374860956616</v>
      </c>
    </row>
    <row r="17" spans="1:16" s="61" customFormat="1" ht="30" x14ac:dyDescent="0.3">
      <c r="A17" s="62" t="s">
        <v>243</v>
      </c>
      <c r="B17" s="65">
        <f>occupation!D21</f>
        <v>1005428</v>
      </c>
      <c r="C17" s="65">
        <f>occupation!D21*'occupation age profile_2010'!AB4</f>
        <v>12306.368802029629</v>
      </c>
      <c r="D17" s="65">
        <f>occupation!D21*'occupation age profile_2010'!AB5</f>
        <v>87637.687457558917</v>
      </c>
      <c r="E17" s="65">
        <f>occupation!D21*'occupation age profile_2010'!AB6</f>
        <v>131870.20724296421</v>
      </c>
      <c r="F17" s="65">
        <f>occupation!D21*'occupation age profile_2010'!AB7</f>
        <v>151968.06777055407</v>
      </c>
      <c r="G17" s="65">
        <f>occupation!D21*'occupation age profile_2010'!AB8</f>
        <v>188584.12781997435</v>
      </c>
      <c r="H17" s="65">
        <f>occupation!D21*'occupation age profile_2010'!AB9</f>
        <v>176408.14402146576</v>
      </c>
      <c r="I17" s="65">
        <f>occupation!D21*'occupation age profile_2010'!AB10</f>
        <v>134707.46394079624</v>
      </c>
      <c r="J17" s="65">
        <f>occupation!D21*'occupation age profile_2010'!AB11</f>
        <v>71569.118644840419</v>
      </c>
      <c r="K17" s="65">
        <f>occupation!D21*'occupation age profile_2010'!AB12</f>
        <v>38800.206411433312</v>
      </c>
      <c r="L17" s="65">
        <f>occupation!D21*'occupation age profile_2010'!AB13</f>
        <v>7976.7964729886071</v>
      </c>
      <c r="M17" s="65">
        <f>occupation!D21*'occupation age profile_2010'!AB14</f>
        <v>2403.8253376424136</v>
      </c>
      <c r="N17" s="65">
        <f>occupation!D21*'occupation age profile_2010'!AB15</f>
        <v>740.82388364226244</v>
      </c>
      <c r="O17" s="65">
        <f>occupation!D21*'occupation age profile_2010'!AB16</f>
        <v>455.16219410980608</v>
      </c>
    </row>
    <row r="18" spans="1:16" s="61" customFormat="1" ht="15" x14ac:dyDescent="0.3">
      <c r="A18" s="62" t="s">
        <v>244</v>
      </c>
      <c r="B18" s="65">
        <f>occupation!D22</f>
        <v>1186856</v>
      </c>
      <c r="C18" s="65">
        <f>occupation!D22*'occupation age profile_2010'!AD4</f>
        <v>18128.604002869237</v>
      </c>
      <c r="D18" s="65">
        <f>occupation!D22*'occupation age profile_2010'!AD5</f>
        <v>117535.45191915499</v>
      </c>
      <c r="E18" s="65">
        <f>occupation!D22*'occupation age profile_2010'!AD6</f>
        <v>144928.67398978889</v>
      </c>
      <c r="F18" s="65">
        <f>occupation!D22*'occupation age profile_2010'!AD7</f>
        <v>145679.85923852655</v>
      </c>
      <c r="G18" s="65">
        <f>occupation!D22*'occupation age profile_2010'!AD8</f>
        <v>186010.160592976</v>
      </c>
      <c r="H18" s="65">
        <f>occupation!D22*'occupation age profile_2010'!AD9</f>
        <v>198897.160860209</v>
      </c>
      <c r="I18" s="65">
        <f>occupation!D22*'occupation age profile_2010'!AD10</f>
        <v>183456.13074726789</v>
      </c>
      <c r="J18" s="65">
        <f>occupation!D22*'occupation age profile_2010'!AD11</f>
        <v>105850.34804990224</v>
      </c>
      <c r="K18" s="65">
        <f>occupation!D22*'occupation age profile_2010'!AD12</f>
        <v>63366.648982404819</v>
      </c>
      <c r="L18" s="65">
        <f>occupation!D22*'occupation age profile_2010'!AD13</f>
        <v>14739.923880785946</v>
      </c>
      <c r="M18" s="65">
        <f>occupation!D22*'occupation age profile_2010'!AD14</f>
        <v>5542.0778351312965</v>
      </c>
      <c r="N18" s="65">
        <f>occupation!D22*'occupation age profile_2010'!AD15</f>
        <v>1936.3886411904527</v>
      </c>
      <c r="O18" s="65">
        <f>occupation!D22*'occupation age profile_2010'!AD16</f>
        <v>784.57125979268346</v>
      </c>
    </row>
    <row r="19" spans="1:16" s="61" customFormat="1" ht="15" x14ac:dyDescent="0.3">
      <c r="A19" s="62" t="s">
        <v>245</v>
      </c>
      <c r="B19" s="65">
        <f>occupation!D23</f>
        <v>832036</v>
      </c>
      <c r="C19" s="66">
        <f>occupation!D23*'occupation age profile_2010'!AF4</f>
        <v>11471.275626320214</v>
      </c>
      <c r="D19" s="66">
        <f>occupation!D23*'occupation age profile_2010'!AF5</f>
        <v>107956.6095804847</v>
      </c>
      <c r="E19" s="66">
        <f>occupation!D23*'occupation age profile_2010'!AF6</f>
        <v>144902.81032093943</v>
      </c>
      <c r="F19" s="66">
        <f>occupation!D23*'occupation age profile_2010'!AF7</f>
        <v>136974.96826947102</v>
      </c>
      <c r="G19" s="66">
        <f>occupation!D23*'occupation age profile_2010'!AF8</f>
        <v>142748.40270742954</v>
      </c>
      <c r="H19" s="66">
        <f>occupation!D23*'occupation age profile_2010'!AF9</f>
        <v>120051.52951597884</v>
      </c>
      <c r="I19" s="66">
        <f>occupation!D23*'occupation age profile_2010'!AF10</f>
        <v>95464.825084607175</v>
      </c>
      <c r="J19" s="66">
        <f>occupation!D23*'occupation age profile_2010'!AF11</f>
        <v>43721.245735571356</v>
      </c>
      <c r="K19" s="66">
        <f>occupation!D23*'occupation age profile_2010'!AF12</f>
        <v>23244.924251027776</v>
      </c>
      <c r="L19" s="66">
        <f>occupation!D23*'occupation age profile_2010'!AF13</f>
        <v>3250.5097326640471</v>
      </c>
      <c r="M19" s="66">
        <f>occupation!D23*'occupation age profile_2010'!AF14</f>
        <v>1313.4327117450655</v>
      </c>
      <c r="N19" s="66">
        <f>occupation!D23*'occupation age profile_2010'!AF15</f>
        <v>623.64430917391599</v>
      </c>
      <c r="O19" s="66">
        <f>occupation!D23*'occupation age profile_2010'!AF16</f>
        <v>311.82215458695799</v>
      </c>
    </row>
    <row r="20" spans="1:16" s="61" customFormat="1" ht="15" x14ac:dyDescent="0.3">
      <c r="A20" s="36" t="s">
        <v>218</v>
      </c>
      <c r="B20" s="68">
        <f>SUM(C20:O20)</f>
        <v>394427</v>
      </c>
      <c r="C20" s="69">
        <f>occupation!D24*'occupation age profile_2010'!AL4</f>
        <v>3142.5782335989152</v>
      </c>
      <c r="D20" s="69">
        <f>occupation!D24*'occupation age profile_2010'!AL5</f>
        <v>20148.161157258291</v>
      </c>
      <c r="E20" s="69">
        <f>occupation!D24*'occupation age profile_2010'!AL6</f>
        <v>30578.846358139799</v>
      </c>
      <c r="F20" s="69">
        <f>occupation!D24*'occupation age profile_2010'!AL7</f>
        <v>34100.317002881849</v>
      </c>
      <c r="G20" s="69">
        <f>occupation!D24*'occupation age profile_2010'!AL8</f>
        <v>48743.394304119342</v>
      </c>
      <c r="H20" s="69">
        <f>occupation!D24*'occupation age profile_2010'!AL9</f>
        <v>68936.131039159169</v>
      </c>
      <c r="I20" s="69">
        <f>occupation!D24*'occupation age profile_2010'!AL10</f>
        <v>79277.665084477587</v>
      </c>
      <c r="J20" s="69">
        <f>occupation!D24*'occupation age profile_2010'!AL11</f>
        <v>50459.554048708815</v>
      </c>
      <c r="K20" s="69">
        <f>occupation!D24*'occupation age profile_2010'!AL12</f>
        <v>39025.918347742554</v>
      </c>
      <c r="L20" s="69">
        <f>occupation!D24*'occupation age profile_2010'!AL13</f>
        <v>11767.952534327853</v>
      </c>
      <c r="M20" s="69">
        <f>occupation!D24*'occupation age profile_2010'!AL14</f>
        <v>5304.4937560038425</v>
      </c>
      <c r="N20" s="69">
        <f>occupation!D24*'occupation age profile_2010'!AL15</f>
        <v>1939.0376334972029</v>
      </c>
      <c r="O20" s="69">
        <f>occupation!D24*'occupation age profile_2010'!AL16</f>
        <v>1002.9505000847601</v>
      </c>
    </row>
    <row r="21" spans="1:16" s="61" customFormat="1" ht="15" x14ac:dyDescent="0.3">
      <c r="A21" s="70" t="s">
        <v>19</v>
      </c>
      <c r="B21" s="64">
        <f>occupation!D27</f>
        <v>10714180</v>
      </c>
      <c r="C21" s="64">
        <f>B21*'occupation age profile_2010'!AH4</f>
        <v>120091.95365562321</v>
      </c>
      <c r="D21" s="64">
        <f>B21*'occupation age profile_2010'!AH5</f>
        <v>1121369.7937246764</v>
      </c>
      <c r="E21" s="64">
        <f>B21*'occupation age profile_2010'!AH6</f>
        <v>1703933.8724981595</v>
      </c>
      <c r="F21" s="64">
        <f>B21*'occupation age profile_2010'!AH7</f>
        <v>1676042.7531359803</v>
      </c>
      <c r="G21" s="64">
        <f>B21*'occupation age profile_2010'!AH8</f>
        <v>1724271.7030761316</v>
      </c>
      <c r="H21" s="64">
        <f>B21*'occupation age profile_2010'!AH9</f>
        <v>1430147.1716204213</v>
      </c>
      <c r="I21" s="64">
        <f>B21*'occupation age profile_2010'!AH10</f>
        <v>1271274.5515215001</v>
      </c>
      <c r="J21" s="64">
        <f>B21*'occupation age profile_2010'!AH11</f>
        <v>785248.44282744545</v>
      </c>
      <c r="K21" s="64">
        <f>B21*'occupation age profile_2010'!AH12</f>
        <v>549601.84679999843</v>
      </c>
      <c r="L21" s="64">
        <f>B21*'occupation age profile_2010'!AH13</f>
        <v>192769.00439554144</v>
      </c>
      <c r="M21" s="64">
        <f>B21*'occupation age profile_2010'!AH14</f>
        <v>91213.301837558029</v>
      </c>
      <c r="N21" s="64">
        <f>B21*'occupation age profile_2010'!AH15</f>
        <v>33562.758466928812</v>
      </c>
      <c r="O21" s="64">
        <f>B21*'occupation age profile_2010'!AH16</f>
        <v>14652.846440034926</v>
      </c>
    </row>
    <row r="22" spans="1:16" s="61" customFormat="1" ht="15" x14ac:dyDescent="0.3">
      <c r="A22" s="47" t="s">
        <v>21</v>
      </c>
      <c r="B22" s="71">
        <f>occupation!D28</f>
        <v>4456703</v>
      </c>
      <c r="C22" s="71">
        <f>B22*'occupation age profile_2010'!AJ4</f>
        <v>41337.535072463768</v>
      </c>
      <c r="D22" s="71">
        <f>B22*'occupation age profile_2010'!AJ5</f>
        <v>274129.09832313471</v>
      </c>
      <c r="E22" s="71">
        <f>B22*'occupation age profile_2010'!AJ6</f>
        <v>359693.96837359096</v>
      </c>
      <c r="F22" s="71">
        <f>B22</f>
        <v>4456703</v>
      </c>
      <c r="G22" s="71">
        <f>B22</f>
        <v>4456703</v>
      </c>
      <c r="H22" s="71">
        <f>B22*'occupation age profile_2010'!AJ9</f>
        <v>694757.65543317224</v>
      </c>
      <c r="I22" s="71">
        <f>B22*'occupation age profile_2010'!AJ10</f>
        <v>804531.77634782612</v>
      </c>
      <c r="J22" s="71">
        <f>B22*'occupation age profile_2010'!AJ11</f>
        <v>561578.0690585078</v>
      </c>
      <c r="K22" s="71">
        <f>B22*'occupation age profile_2010'!AJ12</f>
        <v>470176.18595383788</v>
      </c>
      <c r="L22" s="71">
        <f>B22*'occupation age profile_2010'!AJ13</f>
        <v>196487.25582823405</v>
      </c>
      <c r="M22" s="71">
        <f>B22*'occupation age profile_2010'!AJ14</f>
        <v>87095.889867954902</v>
      </c>
      <c r="N22" s="71">
        <f>B22*'occupation age profile_2010'!AJ15</f>
        <v>32840.375085346212</v>
      </c>
      <c r="O22" s="71">
        <f>B22*'occupation age profile_2010'!AJ16</f>
        <v>14047.106825550189</v>
      </c>
      <c r="P22" s="72"/>
    </row>
    <row r="23" spans="1:16" s="61" customFormat="1" ht="15" x14ac:dyDescent="0.3">
      <c r="A23" s="49" t="s">
        <v>20</v>
      </c>
      <c r="B23" s="71">
        <f>SUM(B24:B26)</f>
        <v>4660000</v>
      </c>
      <c r="C23" s="71">
        <f t="shared" ref="C23:L23" si="4">SUM(C24:C26)</f>
        <v>505642.41739130428</v>
      </c>
      <c r="D23" s="71">
        <f t="shared" si="4"/>
        <v>2053678.2086956522</v>
      </c>
      <c r="E23" s="71">
        <f t="shared" si="4"/>
        <v>985964.82608695643</v>
      </c>
      <c r="F23" s="71">
        <f t="shared" si="4"/>
        <v>570612.94782608701</v>
      </c>
      <c r="G23" s="71">
        <f t="shared" si="4"/>
        <v>282914.67826086958</v>
      </c>
      <c r="H23" s="71">
        <f t="shared" si="4"/>
        <v>122586.36521739131</v>
      </c>
      <c r="I23" s="71">
        <f t="shared" si="4"/>
        <v>86817.826086956527</v>
      </c>
      <c r="J23" s="71">
        <f t="shared" si="4"/>
        <v>31653.55652173913</v>
      </c>
      <c r="K23" s="71">
        <f t="shared" si="4"/>
        <v>17318.991304347826</v>
      </c>
      <c r="L23" s="71">
        <f t="shared" si="4"/>
        <v>2810.1826086956521</v>
      </c>
      <c r="M23" s="64"/>
      <c r="N23" s="64"/>
      <c r="O23" s="64"/>
    </row>
    <row r="24" spans="1:16" s="74" customFormat="1" ht="15" x14ac:dyDescent="0.3">
      <c r="A24" s="73" t="s">
        <v>246</v>
      </c>
      <c r="B24" s="65">
        <f>occupation!D30</f>
        <v>2000000</v>
      </c>
      <c r="C24" s="65">
        <f>occupation!D30*military!C2</f>
        <v>217013.91304347824</v>
      </c>
      <c r="D24" s="65">
        <f>occupation!D30*military!D2</f>
        <v>881406.95652173914</v>
      </c>
      <c r="E24" s="65">
        <f>occupation!D30*military!E2</f>
        <v>423160.86956521735</v>
      </c>
      <c r="F24" s="65">
        <f>occupation!D30*military!F2</f>
        <v>244898.26086956522</v>
      </c>
      <c r="G24" s="65">
        <f>occupation!D30*military!G2</f>
        <v>121422.60869565218</v>
      </c>
      <c r="H24" s="65">
        <f>occupation!D30*military!H2</f>
        <v>52612.17391304348</v>
      </c>
      <c r="I24" s="65">
        <f>occupation!D30*military!I2</f>
        <v>37260.869565217392</v>
      </c>
      <c r="J24" s="65">
        <f>occupation!D30*military!J2</f>
        <v>13585.217391304348</v>
      </c>
      <c r="K24" s="65">
        <f>occupation!D30*military!K2</f>
        <v>7433.04347826087</v>
      </c>
      <c r="L24" s="65">
        <f>occupation!D30*military!L2</f>
        <v>1206.086956521739</v>
      </c>
      <c r="M24" s="65"/>
      <c r="N24" s="65"/>
      <c r="O24" s="65"/>
    </row>
    <row r="25" spans="1:16" s="61" customFormat="1" ht="15" x14ac:dyDescent="0.3">
      <c r="A25" s="51" t="s">
        <v>247</v>
      </c>
      <c r="B25" s="65">
        <f>occupation!D31</f>
        <v>2000000</v>
      </c>
      <c r="C25" s="65">
        <f>occupation!D31*military!C2</f>
        <v>217013.91304347824</v>
      </c>
      <c r="D25" s="65">
        <f>occupation!D31*military!D2</f>
        <v>881406.95652173914</v>
      </c>
      <c r="E25" s="65">
        <f>occupation!D31*military!E2</f>
        <v>423160.86956521735</v>
      </c>
      <c r="F25" s="65">
        <f>occupation!D31*military!F2</f>
        <v>244898.26086956522</v>
      </c>
      <c r="G25" s="65">
        <f>occupation!D31*military!G2</f>
        <v>121422.60869565218</v>
      </c>
      <c r="H25" s="65">
        <f>occupation!D31*military!H2</f>
        <v>52612.17391304348</v>
      </c>
      <c r="I25" s="65">
        <f>occupation!D31*military!I2</f>
        <v>37260.869565217392</v>
      </c>
      <c r="J25" s="65">
        <f>occupation!D31*military!J2</f>
        <v>13585.217391304348</v>
      </c>
      <c r="K25" s="65">
        <f>occupation!D31*military!K2</f>
        <v>7433.04347826087</v>
      </c>
      <c r="L25" s="65">
        <f>occupation!D31*military!L2</f>
        <v>1206.086956521739</v>
      </c>
      <c r="M25" s="65"/>
      <c r="N25" s="65"/>
      <c r="O25" s="65"/>
    </row>
    <row r="26" spans="1:16" ht="15" x14ac:dyDescent="0.3">
      <c r="A26" s="75" t="s">
        <v>248</v>
      </c>
      <c r="B26" s="65">
        <f>occupation!D32</f>
        <v>660000</v>
      </c>
      <c r="C26" s="65">
        <f>occupation!D32*military!C2</f>
        <v>71614.591304347821</v>
      </c>
      <c r="D26" s="65">
        <f>occupation!D32*military!D2</f>
        <v>290864.29565217393</v>
      </c>
      <c r="E26" s="65">
        <f>occupation!D32*military!E2</f>
        <v>139643.08695652173</v>
      </c>
      <c r="F26" s="65">
        <f>occupation!D32*military!F2</f>
        <v>80816.426086956519</v>
      </c>
      <c r="G26" s="65">
        <f>occupation!D32*military!G2</f>
        <v>40069.46086956522</v>
      </c>
      <c r="H26" s="65">
        <f>occupation!D32*military!H2</f>
        <v>17362.017391304347</v>
      </c>
      <c r="I26" s="65">
        <f>occupation!D32*military!I2</f>
        <v>12296.086956521738</v>
      </c>
      <c r="J26" s="65">
        <f>occupation!D32*military!J2</f>
        <v>4483.1217391304353</v>
      </c>
      <c r="K26" s="65">
        <f>occupation!D32*military!K2</f>
        <v>2452.9043478260869</v>
      </c>
      <c r="L26" s="65">
        <f>occupation!D32*military!L2</f>
        <v>398.00869565217391</v>
      </c>
      <c r="M26" s="76"/>
      <c r="N26" s="76"/>
      <c r="O26" s="76"/>
      <c r="P26" s="77"/>
    </row>
    <row r="27" spans="1:16" x14ac:dyDescent="0.3">
      <c r="A27" s="79"/>
      <c r="B27" s="77"/>
      <c r="C27" s="77"/>
      <c r="D27" s="77"/>
      <c r="E27" s="77"/>
      <c r="F27" s="77"/>
      <c r="G27" s="77"/>
      <c r="H27" s="77"/>
      <c r="I27" s="77"/>
      <c r="J27" s="77"/>
      <c r="K27" s="77"/>
      <c r="L27" s="77"/>
      <c r="M27" s="77"/>
      <c r="N27" s="77"/>
      <c r="O27" s="77"/>
      <c r="P27" s="77"/>
    </row>
    <row r="28" spans="1:16" x14ac:dyDescent="0.3">
      <c r="A28" s="77"/>
      <c r="B28" s="77"/>
      <c r="C28" s="77"/>
      <c r="D28" s="77"/>
      <c r="E28" s="77"/>
      <c r="F28" s="77"/>
      <c r="G28" s="77"/>
      <c r="H28" s="77"/>
      <c r="I28" s="77"/>
      <c r="J28" s="77"/>
      <c r="K28" s="77"/>
      <c r="L28" s="77"/>
      <c r="M28" s="77"/>
      <c r="N28" s="77"/>
      <c r="O28" s="77"/>
      <c r="P28" s="77"/>
    </row>
    <row r="29" spans="1:16" x14ac:dyDescent="0.3">
      <c r="A29" s="77"/>
      <c r="B29" s="77"/>
      <c r="C29" s="77"/>
      <c r="D29" s="77"/>
      <c r="E29" s="77"/>
      <c r="F29" s="77"/>
      <c r="G29" s="77"/>
      <c r="H29" s="77"/>
      <c r="I29" s="77"/>
      <c r="J29" s="77"/>
      <c r="K29" s="77"/>
      <c r="L29" s="77"/>
      <c r="M29" s="77"/>
      <c r="N29" s="77"/>
      <c r="O29" s="77"/>
      <c r="P29" s="77"/>
    </row>
    <row r="30" spans="1:16" x14ac:dyDescent="0.3">
      <c r="A30" s="77"/>
      <c r="B30" s="77"/>
      <c r="C30" s="77"/>
      <c r="D30" s="77"/>
      <c r="E30" s="77"/>
      <c r="F30" s="77"/>
      <c r="G30" s="77"/>
      <c r="H30" s="77"/>
      <c r="I30" s="77"/>
      <c r="J30" s="77"/>
      <c r="K30" s="77"/>
      <c r="L30" s="77"/>
      <c r="M30" s="77"/>
      <c r="N30" s="77"/>
      <c r="O30" s="77"/>
      <c r="P30" s="77"/>
    </row>
    <row r="31" spans="1:16" ht="51.75" customHeight="1" x14ac:dyDescent="0.3">
      <c r="A31" s="80"/>
      <c r="B31" s="77"/>
      <c r="C31" s="77"/>
      <c r="D31" s="77"/>
      <c r="E31" s="77"/>
      <c r="F31" s="77"/>
      <c r="G31" s="77"/>
      <c r="H31" s="77"/>
      <c r="I31" s="77"/>
      <c r="J31" s="77"/>
      <c r="K31" s="77"/>
      <c r="L31" s="77"/>
      <c r="M31" s="77"/>
      <c r="N31" s="77"/>
      <c r="O31" s="77"/>
      <c r="P31" s="77"/>
    </row>
    <row r="32" spans="1:16" x14ac:dyDescent="0.3">
      <c r="A32" s="77"/>
      <c r="B32" s="77"/>
      <c r="C32" s="77"/>
      <c r="D32" s="77"/>
      <c r="E32" s="77"/>
      <c r="F32" s="77"/>
      <c r="G32" s="77"/>
      <c r="H32" s="77"/>
      <c r="I32" s="77"/>
      <c r="J32" s="77"/>
      <c r="K32" s="77"/>
      <c r="L32" s="77"/>
      <c r="M32" s="77"/>
      <c r="N32" s="77"/>
      <c r="O32" s="77"/>
      <c r="P32" s="77"/>
    </row>
    <row r="33" spans="1:16" x14ac:dyDescent="0.3">
      <c r="A33" s="77"/>
      <c r="B33" s="77"/>
      <c r="C33" s="77"/>
      <c r="D33" s="77"/>
      <c r="E33" s="77"/>
      <c r="F33" s="77"/>
      <c r="G33" s="77"/>
      <c r="H33" s="77"/>
      <c r="I33" s="77"/>
      <c r="J33" s="77"/>
      <c r="K33" s="77"/>
      <c r="L33" s="77"/>
      <c r="M33" s="77"/>
      <c r="N33" s="77"/>
      <c r="O33" s="77"/>
      <c r="P33" s="77"/>
    </row>
    <row r="34" spans="1:16" x14ac:dyDescent="0.3">
      <c r="A34" s="77"/>
      <c r="B34" s="77"/>
      <c r="C34" s="77"/>
      <c r="D34" s="77"/>
      <c r="E34" s="77"/>
      <c r="F34" s="77"/>
      <c r="G34" s="77"/>
      <c r="H34" s="77"/>
      <c r="I34" s="77"/>
      <c r="J34" s="77"/>
      <c r="K34" s="77"/>
      <c r="L34" s="77"/>
      <c r="M34" s="77"/>
      <c r="N34" s="77"/>
      <c r="O34" s="77"/>
      <c r="P34" s="77"/>
    </row>
    <row r="35" spans="1:16" x14ac:dyDescent="0.3">
      <c r="A35" s="77"/>
      <c r="B35" s="77"/>
      <c r="C35" s="77"/>
      <c r="D35" s="77"/>
      <c r="E35" s="77"/>
      <c r="F35" s="77"/>
      <c r="G35" s="77"/>
      <c r="H35" s="77"/>
      <c r="I35" s="77"/>
      <c r="J35" s="77"/>
      <c r="K35" s="77"/>
      <c r="L35" s="77"/>
      <c r="M35" s="77"/>
      <c r="N35" s="77"/>
      <c r="O35" s="77"/>
      <c r="P35" s="77"/>
    </row>
    <row r="36" spans="1:16" x14ac:dyDescent="0.3">
      <c r="A36" s="77"/>
      <c r="B36" s="77"/>
      <c r="C36" s="77"/>
      <c r="D36" s="77"/>
      <c r="E36" s="77"/>
      <c r="F36" s="77"/>
      <c r="G36" s="77"/>
      <c r="H36" s="77"/>
      <c r="I36" s="77"/>
      <c r="J36" s="77"/>
      <c r="K36" s="77"/>
      <c r="L36" s="77"/>
      <c r="M36" s="77"/>
      <c r="N36" s="77"/>
      <c r="O36" s="77"/>
      <c r="P36" s="77"/>
    </row>
    <row r="37" spans="1:16" x14ac:dyDescent="0.3">
      <c r="A37" s="77"/>
      <c r="B37" s="77"/>
      <c r="C37" s="77"/>
      <c r="D37" s="77"/>
      <c r="E37" s="77"/>
      <c r="F37" s="77"/>
      <c r="G37" s="77"/>
      <c r="H37" s="77"/>
      <c r="I37" s="77"/>
      <c r="J37" s="77"/>
      <c r="K37" s="77"/>
      <c r="L37" s="77"/>
      <c r="M37" s="77"/>
      <c r="N37" s="77"/>
      <c r="O37" s="77"/>
      <c r="P37" s="77"/>
    </row>
    <row r="38" spans="1:16" x14ac:dyDescent="0.3">
      <c r="A38" s="77"/>
      <c r="B38" s="77"/>
      <c r="C38" s="77"/>
      <c r="D38" s="77"/>
      <c r="E38" s="77"/>
      <c r="F38" s="77"/>
      <c r="G38" s="77"/>
      <c r="H38" s="77"/>
      <c r="I38" s="77"/>
      <c r="J38" s="77"/>
      <c r="K38" s="77"/>
      <c r="L38" s="77"/>
      <c r="M38" s="77"/>
      <c r="N38" s="77"/>
      <c r="O38" s="77"/>
      <c r="P38" s="77"/>
    </row>
    <row r="39" spans="1:16" x14ac:dyDescent="0.3">
      <c r="A39" s="77"/>
      <c r="B39" s="77"/>
      <c r="C39" s="77"/>
      <c r="D39" s="77"/>
      <c r="E39" s="77"/>
      <c r="F39" s="77"/>
      <c r="G39" s="77"/>
      <c r="H39" s="77"/>
      <c r="I39" s="77"/>
      <c r="J39" s="77"/>
      <c r="K39" s="77"/>
      <c r="L39" s="77"/>
      <c r="M39" s="77"/>
      <c r="N39" s="77"/>
      <c r="O39" s="77"/>
      <c r="P39" s="77"/>
    </row>
    <row r="40" spans="1:16" x14ac:dyDescent="0.3">
      <c r="A40" s="77"/>
      <c r="B40" s="77"/>
      <c r="C40" s="77"/>
      <c r="D40" s="77"/>
      <c r="E40" s="77"/>
      <c r="F40" s="77"/>
      <c r="G40" s="77"/>
      <c r="H40" s="77"/>
      <c r="I40" s="77"/>
      <c r="J40" s="77"/>
      <c r="K40" s="77"/>
      <c r="L40" s="77"/>
      <c r="M40" s="77"/>
      <c r="N40" s="77"/>
      <c r="O40" s="77"/>
      <c r="P40" s="77"/>
    </row>
    <row r="41" spans="1:16" x14ac:dyDescent="0.3">
      <c r="A41" s="77"/>
      <c r="B41" s="77"/>
      <c r="C41" s="77"/>
      <c r="D41" s="77"/>
      <c r="E41" s="77"/>
      <c r="F41" s="77"/>
      <c r="G41" s="77"/>
      <c r="H41" s="77"/>
      <c r="I41" s="77"/>
      <c r="J41" s="77"/>
      <c r="K41" s="77"/>
      <c r="L41" s="77"/>
      <c r="M41" s="77"/>
      <c r="N41" s="77"/>
      <c r="O41" s="77"/>
      <c r="P41" s="77"/>
    </row>
    <row r="42" spans="1:16" x14ac:dyDescent="0.3">
      <c r="A42" s="77"/>
      <c r="B42" s="77"/>
      <c r="C42" s="77"/>
      <c r="D42" s="77"/>
      <c r="E42" s="77"/>
      <c r="F42" s="77"/>
      <c r="G42" s="77"/>
      <c r="H42" s="77"/>
      <c r="I42" s="77"/>
      <c r="J42" s="77"/>
      <c r="K42" s="77"/>
      <c r="L42" s="77"/>
      <c r="M42" s="77"/>
      <c r="N42" s="77"/>
      <c r="O42" s="77"/>
      <c r="P42" s="77"/>
    </row>
    <row r="43" spans="1:16" x14ac:dyDescent="0.3">
      <c r="A43" s="77"/>
      <c r="B43" s="77"/>
      <c r="C43" s="77"/>
      <c r="D43" s="77"/>
      <c r="E43" s="77"/>
      <c r="F43" s="77"/>
      <c r="G43" s="77"/>
      <c r="H43" s="77"/>
      <c r="I43" s="77"/>
      <c r="J43" s="77"/>
      <c r="K43" s="77"/>
      <c r="L43" s="77"/>
      <c r="M43" s="77"/>
      <c r="N43" s="77"/>
      <c r="O43" s="77"/>
      <c r="P43" s="77"/>
    </row>
    <row r="44" spans="1:16" x14ac:dyDescent="0.3">
      <c r="A44" s="77"/>
      <c r="B44" s="77"/>
      <c r="C44" s="77"/>
      <c r="D44" s="77"/>
      <c r="E44" s="77"/>
      <c r="F44" s="77"/>
      <c r="G44" s="77"/>
      <c r="H44" s="77"/>
      <c r="I44" s="77"/>
      <c r="J44" s="77"/>
      <c r="K44" s="77"/>
      <c r="L44" s="77"/>
      <c r="M44" s="77"/>
      <c r="N44" s="77"/>
      <c r="O44" s="77"/>
      <c r="P44" s="77"/>
    </row>
  </sheetData>
  <phoneticPr fontId="5" type="noConversion"/>
  <pageMargins left="0.75" right="0.75" top="1" bottom="1" header="0.5" footer="0.5"/>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BA4CD-AD9B-48B6-B6FF-226C43AC8712}">
  <dimension ref="A1:P4"/>
  <sheetViews>
    <sheetView topLeftCell="E1" workbookViewId="0">
      <selection activeCell="C12" sqref="C12"/>
    </sheetView>
  </sheetViews>
  <sheetFormatPr defaultRowHeight="14" x14ac:dyDescent="0.3"/>
  <cols>
    <col min="1" max="1" width="9.25" bestFit="1" customWidth="1"/>
    <col min="2" max="2" width="17.58203125" bestFit="1" customWidth="1"/>
    <col min="3" max="3" width="22.58203125" bestFit="1" customWidth="1"/>
    <col min="4" max="4" width="10.33203125" bestFit="1" customWidth="1"/>
    <col min="5" max="7" width="9.58203125" style="185" bestFit="1" customWidth="1"/>
    <col min="8" max="12" width="9" style="185" bestFit="1" customWidth="1"/>
    <col min="13" max="14" width="36.5" style="185" customWidth="1"/>
  </cols>
  <sheetData>
    <row r="1" spans="1:16" ht="15" x14ac:dyDescent="0.3">
      <c r="A1" s="116" t="s">
        <v>509</v>
      </c>
      <c r="B1" s="116" t="s">
        <v>542</v>
      </c>
      <c r="C1" s="116" t="s">
        <v>546</v>
      </c>
      <c r="D1" s="116" t="s">
        <v>508</v>
      </c>
      <c r="E1" s="187" t="s">
        <v>6</v>
      </c>
      <c r="F1" s="187" t="s">
        <v>7</v>
      </c>
      <c r="G1" s="187" t="s">
        <v>8</v>
      </c>
      <c r="H1" s="187" t="s">
        <v>9</v>
      </c>
      <c r="I1" s="187" t="s">
        <v>10</v>
      </c>
      <c r="J1" s="187" t="s">
        <v>11</v>
      </c>
      <c r="K1" s="187" t="s">
        <v>12</v>
      </c>
      <c r="L1" s="187" t="s">
        <v>13</v>
      </c>
      <c r="M1" s="187" t="s">
        <v>513</v>
      </c>
      <c r="N1" s="187" t="s">
        <v>512</v>
      </c>
      <c r="O1" s="188" t="s">
        <v>511</v>
      </c>
      <c r="P1" s="183"/>
    </row>
    <row r="2" spans="1:16" ht="15" x14ac:dyDescent="0.3">
      <c r="A2" s="143">
        <v>2020</v>
      </c>
      <c r="B2" s="143" t="s">
        <v>515</v>
      </c>
      <c r="C2" s="143" t="s">
        <v>510</v>
      </c>
      <c r="D2" s="193">
        <f t="shared" ref="D2:L2" si="0">D3+D4</f>
        <v>2231000</v>
      </c>
      <c r="E2" s="189">
        <f t="shared" si="0"/>
        <v>623618.13636016904</v>
      </c>
      <c r="F2" s="189">
        <f t="shared" si="0"/>
        <v>924736.04186018242</v>
      </c>
      <c r="G2" s="189">
        <f t="shared" si="0"/>
        <v>249294.17166263575</v>
      </c>
      <c r="H2" s="189">
        <f t="shared" si="0"/>
        <v>99035.340673249346</v>
      </c>
      <c r="I2" s="189">
        <f t="shared" si="0"/>
        <v>81091.981972958252</v>
      </c>
      <c r="J2" s="189">
        <f t="shared" si="0"/>
        <v>88724.315311000755</v>
      </c>
      <c r="K2" s="189">
        <f t="shared" si="0"/>
        <v>91395.400463069425</v>
      </c>
      <c r="L2" s="189">
        <f t="shared" si="0"/>
        <v>73104.61169673485</v>
      </c>
      <c r="M2" s="189"/>
      <c r="N2" s="189"/>
      <c r="O2" s="190"/>
      <c r="P2" s="183"/>
    </row>
    <row r="3" spans="1:16" ht="15" x14ac:dyDescent="0.3">
      <c r="A3" s="143">
        <v>2020</v>
      </c>
      <c r="B3" s="143" t="s">
        <v>516</v>
      </c>
      <c r="C3" s="143" t="s">
        <v>522</v>
      </c>
      <c r="D3" s="193">
        <f>160*10000</f>
        <v>1600000</v>
      </c>
      <c r="E3" s="191">
        <f>$D$3*'students abroad age profile'!E2</f>
        <v>559088.7432995839</v>
      </c>
      <c r="F3" s="191">
        <f>$D$3*'students abroad age profile'!F2</f>
        <v>852187.81020448625</v>
      </c>
      <c r="G3" s="191">
        <f>$D$3*'students abroad age profile'!G2</f>
        <v>153979.55132023135</v>
      </c>
      <c r="H3" s="191">
        <f>$D$3*'students abroad age profile'!H2</f>
        <v>24930.514194958789</v>
      </c>
      <c r="I3" s="191">
        <f>$D$3*'students abroad age profile'!I2</f>
        <v>9813.3809807395664</v>
      </c>
      <c r="J3" s="191"/>
      <c r="K3" s="191"/>
      <c r="L3" s="191"/>
      <c r="M3" s="191" t="s">
        <v>517</v>
      </c>
      <c r="N3" s="192" t="s">
        <v>30</v>
      </c>
      <c r="O3" s="201" t="s">
        <v>534</v>
      </c>
    </row>
    <row r="4" spans="1:16" ht="16.5" x14ac:dyDescent="0.3">
      <c r="A4" s="143">
        <v>2020</v>
      </c>
      <c r="B4" s="143" t="s">
        <v>518</v>
      </c>
      <c r="C4" s="143" t="s">
        <v>523</v>
      </c>
      <c r="D4" s="193">
        <f>63.1*10000</f>
        <v>631000</v>
      </c>
      <c r="E4" s="189">
        <f>$D$4*'population 2020 in China'!G2/SUM('population 2020 in China'!$G$2:$N$2)</f>
        <v>64529.393060585142</v>
      </c>
      <c r="F4" s="189">
        <f>$D$4*'population 2020 in China'!H2/SUM('population 2020 in China'!$G$2:$N$2)</f>
        <v>72548.231655696203</v>
      </c>
      <c r="G4" s="189">
        <f>$D$4*'population 2020 in China'!I2/SUM('population 2020 in China'!$G$2:$N$2)</f>
        <v>95314.620342404392</v>
      </c>
      <c r="H4" s="189">
        <f>$D$4*'population 2020 in China'!J2/SUM('population 2020 in China'!$G$2:$N$2)</f>
        <v>74104.826478290561</v>
      </c>
      <c r="I4" s="189">
        <f>$D$4*'population 2020 in China'!K2/SUM('population 2020 in China'!$G$2:$N$2)</f>
        <v>71278.600992218679</v>
      </c>
      <c r="J4" s="189">
        <f>$D$4*'population 2020 in China'!L2/SUM('population 2020 in China'!$G$2:$N$2)</f>
        <v>88724.315311000755</v>
      </c>
      <c r="K4" s="189">
        <f>$D$4*'population 2020 in China'!M2/SUM('population 2020 in China'!$G$2:$N$2)</f>
        <v>91395.400463069425</v>
      </c>
      <c r="L4" s="189">
        <f>$D$4*'population 2020 in China'!N2/SUM('population 2020 in China'!$G$2:$N$2)</f>
        <v>73104.61169673485</v>
      </c>
      <c r="M4" s="199" t="s">
        <v>532</v>
      </c>
      <c r="N4" s="189" t="s">
        <v>514</v>
      </c>
      <c r="O4" s="201" t="s">
        <v>535</v>
      </c>
      <c r="P4" s="184"/>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EB6D5-A5C7-4A5F-88F4-99EB40005AC4}">
  <dimension ref="A1:AO95"/>
  <sheetViews>
    <sheetView zoomScale="80" zoomScaleNormal="80" workbookViewId="0">
      <pane xSplit="2" ySplit="1" topLeftCell="E85" activePane="bottomRight" state="frozen"/>
      <selection pane="topRight"/>
      <selection pane="bottomLeft"/>
      <selection pane="bottomRight" activeCell="W3" sqref="W3"/>
    </sheetView>
  </sheetViews>
  <sheetFormatPr defaultColWidth="9" defaultRowHeight="14" x14ac:dyDescent="0.3"/>
  <cols>
    <col min="1" max="1" width="9" style="15"/>
    <col min="2" max="2" width="38.08203125" style="31" customWidth="1"/>
    <col min="3" max="3" width="8" style="15" customWidth="1"/>
    <col min="4" max="4" width="15.25" style="15" customWidth="1"/>
    <col min="5" max="5" width="15.25" style="32" customWidth="1"/>
    <col min="6" max="8" width="11.25" style="32" customWidth="1"/>
    <col min="9" max="21" width="12.5" style="32" customWidth="1"/>
    <col min="22" max="32" width="12.5" style="15" customWidth="1"/>
    <col min="33" max="38" width="14.33203125" style="15" customWidth="1"/>
    <col min="39" max="39" width="18.08203125" style="15" customWidth="1"/>
    <col min="40" max="40" width="9" style="33"/>
    <col min="41" max="16384" width="9" style="15"/>
  </cols>
  <sheetData>
    <row r="1" spans="1:41" ht="15" x14ac:dyDescent="0.3">
      <c r="A1" s="7" t="s">
        <v>45</v>
      </c>
      <c r="B1" s="8" t="s">
        <v>46</v>
      </c>
      <c r="C1" s="9" t="s">
        <v>47</v>
      </c>
      <c r="D1" s="10" t="s">
        <v>48</v>
      </c>
      <c r="E1" s="11" t="s">
        <v>49</v>
      </c>
      <c r="F1" s="11" t="s">
        <v>50</v>
      </c>
      <c r="G1" s="11" t="s">
        <v>51</v>
      </c>
      <c r="H1" s="11" t="s">
        <v>52</v>
      </c>
      <c r="I1" s="11" t="s">
        <v>53</v>
      </c>
      <c r="J1" s="11" t="s">
        <v>54</v>
      </c>
      <c r="K1" s="11" t="s">
        <v>55</v>
      </c>
      <c r="L1" s="11" t="s">
        <v>56</v>
      </c>
      <c r="M1" s="11" t="s">
        <v>57</v>
      </c>
      <c r="N1" s="11" t="s">
        <v>58</v>
      </c>
      <c r="O1" s="11" t="s">
        <v>59</v>
      </c>
      <c r="P1" s="11" t="s">
        <v>60</v>
      </c>
      <c r="Q1" s="11" t="s">
        <v>61</v>
      </c>
      <c r="R1" s="11" t="s">
        <v>62</v>
      </c>
      <c r="S1" s="11" t="s">
        <v>63</v>
      </c>
      <c r="T1" s="11" t="s">
        <v>64</v>
      </c>
      <c r="U1" s="11" t="s">
        <v>65</v>
      </c>
      <c r="V1" s="12" t="s">
        <v>66</v>
      </c>
      <c r="W1" s="12" t="s">
        <v>67</v>
      </c>
      <c r="X1" s="12" t="s">
        <v>68</v>
      </c>
      <c r="Y1" s="12" t="s">
        <v>69</v>
      </c>
      <c r="Z1" s="12" t="s">
        <v>70</v>
      </c>
      <c r="AA1" s="12" t="s">
        <v>71</v>
      </c>
      <c r="AB1" s="12" t="s">
        <v>72</v>
      </c>
      <c r="AC1" s="12" t="s">
        <v>73</v>
      </c>
      <c r="AD1" s="12" t="s">
        <v>74</v>
      </c>
      <c r="AE1" s="12" t="s">
        <v>75</v>
      </c>
      <c r="AF1" s="12" t="s">
        <v>76</v>
      </c>
      <c r="AG1" s="12" t="s">
        <v>77</v>
      </c>
      <c r="AH1" s="12" t="s">
        <v>78</v>
      </c>
      <c r="AI1" s="12" t="s">
        <v>79</v>
      </c>
      <c r="AJ1" s="12" t="s">
        <v>80</v>
      </c>
      <c r="AK1" s="12" t="s">
        <v>81</v>
      </c>
      <c r="AL1" s="12" t="s">
        <v>82</v>
      </c>
      <c r="AM1" s="13" t="s">
        <v>83</v>
      </c>
      <c r="AN1" s="14" t="s">
        <v>84</v>
      </c>
    </row>
    <row r="2" spans="1:41" ht="15.5" x14ac:dyDescent="0.3">
      <c r="A2" s="16">
        <v>1</v>
      </c>
      <c r="B2" s="17" t="s">
        <v>85</v>
      </c>
      <c r="C2" s="18"/>
      <c r="D2" s="19">
        <f>SUM(V2:AL2)</f>
        <v>468866923.70045018</v>
      </c>
      <c r="E2" s="20">
        <f t="shared" ref="E2:P2" si="0">0.92*(1-(1-E3)*(1-E4)*(1-E5)*(1-E6)*(1-E7)*(1-E8)*(1-E9)*(1-E10)*(1-E11)*(1-E12)*(1-E13)*(1-E14)*(1-E15)*(1-E16)*(1-E17)*(1-E18)*(1-E19)*(1-E20)*(1-E21)*(1-E22)*(1-E23)*(1-E24)*(1-E25)*(1-E26)*(1-E27)*(1-E28)*(1-E29)*(1-E30)*(1-E31)*(1-E32)*(1-E33)*(1-E34)*(1-E35)*(1-E36)*(1-E37)*(1-E38)*(1-E39)*(1-E40)*(1-E41)*(1-E42)*(1-E43)*(1-E44)*(1-E45)*(1-E46)*(1-E47)*(1-E48)*(1-E49)*(1-E50)*(1-E51)*(1-E52)*(1-E53)*(1-E54)*(1-E55)*(1-E56)*(1-E57)*(1-E58)*(1-E59)*(1-E60)*(1-E61)*(1-E62)*(1-E63)*(1-E64)*(1-E65)*(1-E66)*(1-E67)*(1-E68)*(1-E69)*(1-E70)*(1-E71)*(1-E72)*(1-E73)*(1-E74)*(1-E75)*(1-E76)*(1-E77)*(1-E78)*(1-E79)*(1-E80)*(1-E81)*(1-E82)*(1-E83)*(1-E84)*(1-E85)*(1-E86)*(1-E87)*(1-E88)*(1-E89)*(1-E90)*(1-E91))</f>
        <v>5.8686764128069009E-2</v>
      </c>
      <c r="F2" s="20">
        <f t="shared" si="0"/>
        <v>0.13416725736219054</v>
      </c>
      <c r="G2" s="20">
        <f t="shared" si="0"/>
        <v>0.10095172336283523</v>
      </c>
      <c r="H2" s="20">
        <f t="shared" si="0"/>
        <v>0.10584676556919181</v>
      </c>
      <c r="I2" s="20">
        <f t="shared" si="0"/>
        <v>0.18869661942711585</v>
      </c>
      <c r="J2" s="20">
        <f t="shared" si="0"/>
        <v>0.22970975916218173</v>
      </c>
      <c r="K2" s="20">
        <f t="shared" si="0"/>
        <v>0.26334831953064397</v>
      </c>
      <c r="L2" s="20">
        <f t="shared" si="0"/>
        <v>0.30457488188176496</v>
      </c>
      <c r="M2" s="20">
        <f t="shared" si="0"/>
        <v>0.33177080949679472</v>
      </c>
      <c r="N2" s="20">
        <f t="shared" si="0"/>
        <v>0.3621100620712161</v>
      </c>
      <c r="O2" s="20">
        <f t="shared" si="0"/>
        <v>0.4125453494989661</v>
      </c>
      <c r="P2" s="20">
        <f t="shared" si="0"/>
        <v>0.46837163630095696</v>
      </c>
      <c r="Q2" s="20">
        <f>0.92*(1-(1-Q3)*(1-Q4)*(1-Q5)*(1-Q6)*(1-Q7)*(1-Q8)*(1-Q9)*(1-Q10)*(1-Q11)*(1-Q12)*(1-Q13)*(1-Q14)*(1-Q15)*(1-Q16)*(1-Q17)*(1-Q18)*(1-Q19)*(1-Q20)*(1-Q21)*(1-Q22)*(1-Q23)*(1-Q24)*(1-Q25)*(1-Q26)*(1-Q27)*(1-Q28)*(1-Q29)*(1-Q30)*(1-Q31)*(1-Q32)*(1-Q33)*(1-Q34)*(1-Q35)*(1-Q36)*(1-Q37)*(1-Q38)*(1-Q39)*(1-Q40)*(1-Q41)*(1-Q42)*(1-Q43)*(1-Q44)*(1-Q45)*(1-Q46)*(1-Q47)*(1-Q48)*(1-Q49)*(1-Q50)*(1-Q51)*(1-Q52)*(1-Q53)*(1-Q54)*(1-Q55)*(1-Q56)*(1-Q57)*(1-Q58)*(1-Q59)*(1-Q60)*(1-Q61)*(1-Q62)*(1-Q63)*(1-Q64)*(1-Q65)*(1-Q66)*(1-Q67)*(1-Q68)*(1-Q69)*(1-Q70)*(1-Q71)*(1-Q72)*(1-Q73)*(1-Q74)*(1-Q75)*(1-Q76)*(1-Q77)*(1-Q78)*(1-Q79)*(1-Q80)*(1-Q81)*(1-Q82)*(1-Q83)*(1-Q84)*(1-Q85)*(1-Q86)*(1-Q87)*(1-Q88)*(1-Q89)*(1-Q90)*(1-Q91))</f>
        <v>0.52878382699253212</v>
      </c>
      <c r="R2" s="20">
        <f>0.92*(1-(1-R3)*(1-R4)*(1-R5)*(1-R6)*(1-R7)*(1-R8)*(1-R9)*(1-R10)*(1-R11)*(1-R12)*(1-R13)*(1-R14)*(1-R15)*(1-R16)*(1-R17)*(1-R18)*(1-R19)*(1-R20)*(1-R21)*(1-R22)*(1-R23)*(1-R24)*(1-R25)*(1-R26)*(1-R27)*(1-R28)*(1-R29)*(1-R30)*(1-R31)*(1-R32)*(1-R33)*(1-R34)*(1-R35)*(1-R36)*(1-R37)*(1-R38)*(1-R39)*(1-R40)*(1-R41)*(1-R42)*(1-R43)*(1-R44)*(1-R45)*(1-R46)*(1-R47)*(1-R48)*(1-R49)*(1-R50)*(1-R51)*(1-R52)*(1-R53)*(1-R54)*(1-R55)*(1-R56)*(1-R57)*(1-R58)*(1-R59)*(1-R60)*(1-R61)*(1-R62)*(1-R63)*(1-R64)*(1-R65)*(1-R66)*(1-R67)*(1-R68)*(1-R69)*(1-R70)*(1-R71)*(1-R72)*(1-R73)*(1-R74)*(1-R75)*(1-R76)*(1-R77)*(1-R78)*(1-R79)*(1-R80)*(1-R81)*(1-R82)*(1-R83)*(1-R84)*(1-R85)*(1-R86)*(1-R87)*(1-R88)*(1-R89)*(1-R90)*(1-R91))</f>
        <v>0.60795450088002101</v>
      </c>
      <c r="S2" s="20">
        <f>0.92*(1-(1-S3)*(1-S4)*(1-S5)*(1-S6)*(1-S7)*(1-S8)*(1-S9)*(1-S10)*(1-S11)*(1-S12)*(1-S13)*(1-S14)*(1-S15)*(1-S16)*(1-S17)*(1-S18)*(1-S19)*(1-S20)*(1-S21)*(1-S22)*(1-S23)*(1-S24)*(1-S25)*(1-S26)*(1-S27)*(1-S28)*(1-S29)*(1-S30)*(1-S31)*(1-S32)*(1-S33)*(1-S34)*(1-S35)*(1-S36)*(1-S37)*(1-S38)*(1-S39)*(1-S40)*(1-S41)*(1-S42)*(1-S43)*(1-S44)*(1-S45)*(1-S46)*(1-S47)*(1-S48)*(1-S49)*(1-S50)*(1-S51)*(1-S52)*(1-S53)*(1-S54)*(1-S55)*(1-S56)*(1-S57)*(1-S58)*(1-S59)*(1-S60)*(1-S61)*(1-S62)*(1-S63)*(1-S64)*(1-S65)*(1-S66)*(1-S67)*(1-S68)*(1-S69)*(1-S70)*(1-S71)*(1-S72)*(1-S73)*(1-S74)*(1-S75)*(1-S76)*(1-S77)*(1-S78)*(1-S79)*(1-S80)*(1-S81)*(1-S82)*(1-S83)*(1-S84)*(1-S85)*(1-S86)*(1-S87)*(1-S88)*(1-S89)*(1-S90)*(1-S91))</f>
        <v>0.68479193699688035</v>
      </c>
      <c r="T2" s="20">
        <f>0.92*(1-(1-T3)*(1-T4)*(1-T5)*(1-T6)*(1-T7)*(1-T8)*(1-T9)*(1-T10)*(1-T11)*(1-T12)*(1-T13)*(1-T14)*(1-T15)*(1-T16)*(1-T17)*(1-T18)*(1-T19)*(1-T20)*(1-T21)*(1-T22)*(1-T23)*(1-T24)*(1-T25)*(1-T26)*(1-T27)*(1-T28)*(1-T29)*(1-T30)*(1-T31)*(1-T32)*(1-T33)*(1-T34)*(1-T35)*(1-T36)*(1-T37)*(1-T38)*(1-T39)*(1-T40)*(1-T41)*(1-T42)*(1-T43)*(1-T44)*(1-T45)*(1-T46)*(1-T47)*(1-T48)*(1-T49)*(1-T50)*(1-T51)*(1-T52)*(1-T53)*(1-T54)*(1-T55)*(1-T56)*(1-T57)*(1-T58)*(1-T59)*(1-T60)*(1-T61)*(1-T62)*(1-T63)*(1-T64)*(1-T65)*(1-T66)*(1-T67)*(1-T68)*(1-T69)*(1-T70)*(1-T71)*(1-T72)*(1-T73)*(1-T74)*(1-T75)*(1-T76)*(1-T77)*(1-T78)*(1-T79)*(1-T80)*(1-T81)*(1-T82)*(1-T83)*(1-T84)*(1-T85)*(1-T86)*(1-T87)*(1-T88)*(1-T89)*(1-T90)*(1-T91))</f>
        <v>0.75861603200079342</v>
      </c>
      <c r="U2" s="20">
        <f>0.92*(1-(1-U3)*(1-U4)*(1-U5)*(1-U6)*(1-U7)*(1-U8)*(1-U9)*(1-U10)*(1-U11)*(1-U12)*(1-U13)*(1-U14)*(1-U15)*(1-U16)*(1-U17)*(1-U18)*(1-U19)*(1-U20)*(1-U21)*(1-U22)*(1-U23)*(1-U24)*(1-U25)*(1-U26)*(1-U27)*(1-U28)*(1-U29)*(1-U30)*(1-U31)*(1-U32)*(1-U33)*(1-U34)*(1-U35)*(1-U36)*(1-U37)*(1-U38)*(1-U39)*(1-U40)*(1-U41)*(1-U42)*(1-U43)*(1-U44)*(1-U45)*(1-U46)*(1-U47)*(1-U48)*(1-U49)*(1-U50)*(1-U51)*(1-U52)*(1-U53)*(1-U54)*(1-U55)*(1-U56)*(1-U57)*(1-U58)*(1-U59)*(1-U60)*(1-U61)*(1-U62)*(1-U63)*(1-U64)*(1-U65)*(1-U66)*(1-U67)*(1-U68)*(1-U69)*(1-U70)*(1-U71)*(1-U72)*(1-U73)*(1-U74)*(1-U75)*(1-U76)*(1-U77)*(1-U78)*(1-U79)*(1-U80)*(1-U81)*(1-U82)*(1-U83)*(1-U84)*(1-U85)*(1-U86)*(1-U87)*(1-U88)*(1-U89)*(1-U90)*(1-U91))</f>
        <v>0.83561133363764251</v>
      </c>
      <c r="V2" s="19">
        <f>E2*'population 2020 in China'!C2</f>
        <v>4925723.1329130121</v>
      </c>
      <c r="W2" s="19">
        <f>F2*'population 2020 in China'!D2</f>
        <v>11637021.619917694</v>
      </c>
      <c r="X2" s="19">
        <f>G2*'population 2020 in China'!E2</f>
        <v>8506469.9287434667</v>
      </c>
      <c r="Y2" s="19">
        <f>H2*'population 2020 in China'!F2</f>
        <v>8715619.4461044464</v>
      </c>
      <c r="Z2" s="19">
        <f>I2*'population 2020 in China'!G2</f>
        <v>16446451.468364008</v>
      </c>
      <c r="AA2" s="19">
        <f>J2*'population 2020 in China'!H2</f>
        <v>22509030.279672302</v>
      </c>
      <c r="AB2" s="19">
        <f>K2*'population 2020 in China'!I2</f>
        <v>33903191.407605991</v>
      </c>
      <c r="AC2" s="19">
        <f>L2*'population 2020 in China'!J2</f>
        <v>30485343.083998993</v>
      </c>
      <c r="AD2" s="19">
        <f>M2*'population 2020 in China'!K2</f>
        <v>31940951.352032602</v>
      </c>
      <c r="AE2" s="19">
        <f>N2*'population 2020 in China'!L2</f>
        <v>43394406.930336624</v>
      </c>
      <c r="AF2" s="19">
        <f>O2*'population 2020 in China'!M2</f>
        <v>50926818.261223376</v>
      </c>
      <c r="AG2" s="19">
        <f>P2*'population 2020 in China'!N2</f>
        <v>46247245.338829912</v>
      </c>
      <c r="AH2" s="19">
        <f>Q2*'population 2020 in China'!O2</f>
        <v>40988223.066451088</v>
      </c>
      <c r="AI2" s="19">
        <f>R2*'population 2020 in China'!P2</f>
        <v>45079683.978900351</v>
      </c>
      <c r="AJ2" s="19">
        <f>S2*'population 2020 in China'!Q2</f>
        <v>30781184.597717367</v>
      </c>
      <c r="AK2" s="19">
        <f>T2*'population 2020 in China'!R2</f>
        <v>20137171.260904774</v>
      </c>
      <c r="AL2" s="19">
        <f>U2*'population 2020 in China'!S2</f>
        <v>22242388.546734132</v>
      </c>
      <c r="AM2" s="21" t="s">
        <v>173</v>
      </c>
      <c r="AN2" s="27" t="s">
        <v>176</v>
      </c>
      <c r="AO2" s="27"/>
    </row>
    <row r="3" spans="1:41" s="28" customFormat="1" ht="15" x14ac:dyDescent="0.3">
      <c r="A3" s="16">
        <v>2</v>
      </c>
      <c r="B3" s="22" t="s">
        <v>409</v>
      </c>
      <c r="C3" s="23">
        <v>2015</v>
      </c>
      <c r="D3" s="24">
        <v>55500846.192999996</v>
      </c>
      <c r="E3" s="25"/>
      <c r="F3" s="25">
        <v>6.1582311000000001E-2</v>
      </c>
      <c r="G3" s="25">
        <v>3.0824434000000001E-2</v>
      </c>
      <c r="H3" s="25">
        <v>2.8016513999999999E-2</v>
      </c>
      <c r="I3" s="25">
        <v>3.0467213999999999E-2</v>
      </c>
      <c r="J3" s="25">
        <v>4.7676278000000002E-2</v>
      </c>
      <c r="K3" s="25">
        <v>4.9739917000000002E-2</v>
      </c>
      <c r="L3" s="25">
        <v>6.4824340999999994E-2</v>
      </c>
      <c r="M3" s="25">
        <v>5.9803015000000001E-2</v>
      </c>
      <c r="N3" s="25">
        <v>5.9492073999999999E-2</v>
      </c>
      <c r="O3" s="25">
        <v>6.2376139999999997E-2</v>
      </c>
      <c r="P3" s="25">
        <v>5.8883035E-2</v>
      </c>
      <c r="Q3" s="25">
        <v>5.4971351000000002E-2</v>
      </c>
      <c r="R3" s="25">
        <v>6.3238586999999999E-2</v>
      </c>
      <c r="S3" s="25">
        <v>4.4314601000000002E-2</v>
      </c>
      <c r="T3" s="25">
        <v>4.9176396999999997E-2</v>
      </c>
      <c r="U3" s="25">
        <v>4.304156E-2</v>
      </c>
      <c r="V3" s="26"/>
      <c r="W3" s="26">
        <v>4859188.25</v>
      </c>
      <c r="X3" s="26">
        <v>2329429.42</v>
      </c>
      <c r="Y3" s="26">
        <v>2222327.7030000002</v>
      </c>
      <c r="Z3" s="26">
        <v>3248964.33</v>
      </c>
      <c r="AA3" s="26">
        <v>6180072.1349999998</v>
      </c>
      <c r="AB3" s="26">
        <v>4972976.3789999997</v>
      </c>
      <c r="AC3" s="26">
        <v>6211902.1799999997</v>
      </c>
      <c r="AD3" s="26">
        <v>7159132.2970000003</v>
      </c>
      <c r="AE3" s="26">
        <v>7386869.1119999997</v>
      </c>
      <c r="AF3" s="26">
        <v>6243643.1030000001</v>
      </c>
      <c r="AG3" s="26">
        <v>4686341.284</v>
      </c>
      <c r="AH3" s="18">
        <v>4305787.4390000002</v>
      </c>
      <c r="AI3" s="18">
        <v>3259358.8709999998</v>
      </c>
      <c r="AJ3" s="18">
        <v>1506053.7409999999</v>
      </c>
      <c r="AK3" s="18">
        <v>1198384.395</v>
      </c>
      <c r="AL3" s="18">
        <v>976374.32700000005</v>
      </c>
      <c r="AM3" s="23" t="s">
        <v>177</v>
      </c>
      <c r="AN3" s="27" t="s">
        <v>175</v>
      </c>
    </row>
    <row r="4" spans="1:41" s="28" customFormat="1" ht="15" x14ac:dyDescent="0.3">
      <c r="A4" s="26">
        <v>3</v>
      </c>
      <c r="B4" s="23" t="s">
        <v>86</v>
      </c>
      <c r="C4" s="23">
        <v>2019</v>
      </c>
      <c r="D4" s="24">
        <v>18477.9447027774</v>
      </c>
      <c r="E4" s="29">
        <v>0</v>
      </c>
      <c r="F4" s="29">
        <v>0</v>
      </c>
      <c r="G4" s="29">
        <v>0</v>
      </c>
      <c r="H4" s="29">
        <v>6.8381246096212102E-7</v>
      </c>
      <c r="I4" s="29">
        <v>1.0095786153025901E-6</v>
      </c>
      <c r="J4" s="29">
        <v>1.24071380366564E-6</v>
      </c>
      <c r="K4" s="29">
        <v>1.7481099922400001E-6</v>
      </c>
      <c r="L4" s="29">
        <v>3.17557550955107E-6</v>
      </c>
      <c r="M4" s="29">
        <v>5.6803337658503E-6</v>
      </c>
      <c r="N4" s="29">
        <v>7.7077821434169302E-6</v>
      </c>
      <c r="O4" s="29">
        <v>1.1012019761352901E-5</v>
      </c>
      <c r="P4" s="29">
        <v>1.5329365217627E-5</v>
      </c>
      <c r="Q4" s="29">
        <v>2.0566082984484301E-5</v>
      </c>
      <c r="R4" s="29">
        <v>2.6556532144343901E-5</v>
      </c>
      <c r="S4" s="29">
        <v>3.4505819153034902E-5</v>
      </c>
      <c r="T4" s="29">
        <v>4.2343291861524902E-5</v>
      </c>
      <c r="U4" s="29">
        <v>4.3857692113983099E-5</v>
      </c>
      <c r="V4" s="23">
        <v>0</v>
      </c>
      <c r="W4" s="23">
        <v>0</v>
      </c>
      <c r="X4" s="23">
        <v>0</v>
      </c>
      <c r="Y4" s="23">
        <v>15.8884403929</v>
      </c>
      <c r="Z4" s="23">
        <v>44.893880281500003</v>
      </c>
      <c r="AA4" s="23">
        <v>294.51134132200002</v>
      </c>
      <c r="AB4" s="23">
        <v>638.93510868099997</v>
      </c>
      <c r="AC4" s="23">
        <v>786.77720631</v>
      </c>
      <c r="AD4" s="23">
        <v>1916.0529981899999</v>
      </c>
      <c r="AE4" s="23">
        <v>4032.1636153600002</v>
      </c>
      <c r="AF4" s="23">
        <v>5877.2967186100004</v>
      </c>
      <c r="AG4" s="23">
        <v>4871.4253936300001</v>
      </c>
      <c r="AH4" s="18">
        <v>7995.6766309799996</v>
      </c>
      <c r="AI4" s="18">
        <v>7579.8272126399997</v>
      </c>
      <c r="AJ4" s="18">
        <v>4962.0315442600004</v>
      </c>
      <c r="AK4" s="18">
        <v>3546.2156205599999</v>
      </c>
      <c r="AL4" s="18">
        <v>3937.0706882200002</v>
      </c>
      <c r="AM4" s="23" t="s">
        <v>177</v>
      </c>
      <c r="AN4" s="27" t="s">
        <v>174</v>
      </c>
    </row>
    <row r="5" spans="1:41" ht="15" x14ac:dyDescent="0.3">
      <c r="A5" s="16">
        <v>4</v>
      </c>
      <c r="B5" s="18" t="s">
        <v>87</v>
      </c>
      <c r="C5" s="18">
        <v>2019</v>
      </c>
      <c r="D5" s="24">
        <v>301537.99583977996</v>
      </c>
      <c r="E5" s="29">
        <v>1.7692538829921901E-4</v>
      </c>
      <c r="F5" s="29">
        <v>2.8750320783388399E-4</v>
      </c>
      <c r="G5" s="29">
        <v>4.0596132522992002E-4</v>
      </c>
      <c r="H5" s="29">
        <v>7.4909819877870098E-4</v>
      </c>
      <c r="I5" s="29">
        <v>4.4123347403939598E-4</v>
      </c>
      <c r="J5" s="29">
        <v>4.0813329958838901E-4</v>
      </c>
      <c r="K5" s="29">
        <v>4.7167223083581598E-4</v>
      </c>
      <c r="L5" s="29">
        <v>5.1733510157955798E-4</v>
      </c>
      <c r="M5" s="29">
        <v>5.0780328541300999E-4</v>
      </c>
      <c r="N5" s="29">
        <v>4.63829256413446E-4</v>
      </c>
      <c r="O5" s="29">
        <v>4.2814027646880898E-4</v>
      </c>
      <c r="P5" s="29">
        <v>4.1141608646480499E-4</v>
      </c>
      <c r="Q5" s="29">
        <v>3.7994096980761702E-4</v>
      </c>
      <c r="R5" s="29">
        <v>3.3171793928343601E-4</v>
      </c>
      <c r="S5" s="29">
        <v>2.9719584777118099E-4</v>
      </c>
      <c r="T5" s="29">
        <v>2.5298824931226799E-4</v>
      </c>
      <c r="U5" s="29">
        <v>1.77611733065555E-4</v>
      </c>
      <c r="V5" s="18">
        <v>3786.8589470799998</v>
      </c>
      <c r="W5" s="18">
        <v>10609.2119625</v>
      </c>
      <c r="X5" s="18">
        <v>17049.3857121</v>
      </c>
      <c r="Y5" s="18">
        <v>12190.848297299999</v>
      </c>
      <c r="Z5" s="18">
        <v>12832.164081200001</v>
      </c>
      <c r="AA5" s="18">
        <v>20295.163063799999</v>
      </c>
      <c r="AB5" s="18">
        <v>28107.0659968</v>
      </c>
      <c r="AC5" s="18">
        <v>30771.365997699999</v>
      </c>
      <c r="AD5" s="18">
        <v>41173.654549400002</v>
      </c>
      <c r="AE5" s="18">
        <v>49548.226869500002</v>
      </c>
      <c r="AF5" s="18">
        <v>45940.561862000002</v>
      </c>
      <c r="AG5" s="18">
        <v>29233.488500399999</v>
      </c>
      <c r="AH5" s="18">
        <v>26146.073485600002</v>
      </c>
      <c r="AI5" s="18">
        <v>16734.996300899998</v>
      </c>
      <c r="AJ5" s="18">
        <v>9657.3044766799994</v>
      </c>
      <c r="AK5" s="18">
        <v>5503.1084834900003</v>
      </c>
      <c r="AL5" s="18">
        <v>3664.5036520399999</v>
      </c>
      <c r="AM5" s="18" t="s">
        <v>177</v>
      </c>
      <c r="AN5" s="21" t="s">
        <v>174</v>
      </c>
    </row>
    <row r="6" spans="1:41" ht="15" x14ac:dyDescent="0.3">
      <c r="A6" s="16">
        <v>5</v>
      </c>
      <c r="B6" s="18" t="s">
        <v>88</v>
      </c>
      <c r="C6" s="18">
        <v>2019</v>
      </c>
      <c r="D6" s="24">
        <v>16175827.68568752</v>
      </c>
      <c r="E6" s="29">
        <v>0</v>
      </c>
      <c r="F6" s="29">
        <v>0</v>
      </c>
      <c r="G6" s="29">
        <v>0</v>
      </c>
      <c r="H6" s="29">
        <v>1.0274983579027399E-3</v>
      </c>
      <c r="I6" s="29">
        <v>4.3111080145187899E-3</v>
      </c>
      <c r="J6" s="29">
        <v>1.02489999045041E-2</v>
      </c>
      <c r="K6" s="29">
        <v>1.6231346806260399E-2</v>
      </c>
      <c r="L6" s="29">
        <v>2.09347712952778E-2</v>
      </c>
      <c r="M6" s="29">
        <v>2.3392640429799001E-2</v>
      </c>
      <c r="N6" s="29">
        <v>2.50374890654513E-2</v>
      </c>
      <c r="O6" s="29">
        <v>2.9280414295151401E-2</v>
      </c>
      <c r="P6" s="29">
        <v>3.4537911718899202E-2</v>
      </c>
      <c r="Q6" s="29">
        <v>3.8457203666776199E-2</v>
      </c>
      <c r="R6" s="29">
        <v>4.4551040001803599E-2</v>
      </c>
      <c r="S6" s="29">
        <v>5.7049785972990701E-2</v>
      </c>
      <c r="T6" s="29">
        <v>7.0716945900857794E-2</v>
      </c>
      <c r="U6" s="29">
        <v>7.2445015916255504E-2</v>
      </c>
      <c r="V6" s="18">
        <v>715.18230146099995</v>
      </c>
      <c r="W6" s="18">
        <v>3634.3691024599998</v>
      </c>
      <c r="X6" s="18">
        <v>27956.272943600001</v>
      </c>
      <c r="Y6" s="18">
        <v>128326.18136</v>
      </c>
      <c r="Z6" s="18">
        <v>372047.64955999999</v>
      </c>
      <c r="AA6" s="18">
        <v>1047151.33354</v>
      </c>
      <c r="AB6" s="18">
        <v>1611315.27938</v>
      </c>
      <c r="AC6" s="18">
        <v>1743452.9401199999</v>
      </c>
      <c r="AD6" s="18">
        <v>2327678.0182500002</v>
      </c>
      <c r="AE6" s="18">
        <v>3006174.56244</v>
      </c>
      <c r="AF6" s="18">
        <v>3294184.6993100001</v>
      </c>
      <c r="AG6" s="18">
        <v>2613191.1973799998</v>
      </c>
      <c r="AH6" s="18">
        <v>3206588.3577700001</v>
      </c>
      <c r="AI6" s="18">
        <v>2753448.0565300002</v>
      </c>
      <c r="AJ6" s="18">
        <v>2085707.08017</v>
      </c>
      <c r="AK6" s="18">
        <v>1598079.59885</v>
      </c>
      <c r="AL6" s="18">
        <v>1644509.1571299999</v>
      </c>
      <c r="AM6" s="18" t="s">
        <v>177</v>
      </c>
      <c r="AN6" s="21" t="s">
        <v>174</v>
      </c>
    </row>
    <row r="7" spans="1:41" ht="15" x14ac:dyDescent="0.3">
      <c r="A7" s="16">
        <v>6</v>
      </c>
      <c r="B7" s="18" t="s">
        <v>89</v>
      </c>
      <c r="C7" s="18">
        <v>2019</v>
      </c>
      <c r="D7" s="24">
        <v>830253.26053371001</v>
      </c>
      <c r="E7" s="29">
        <v>0</v>
      </c>
      <c r="F7" s="29">
        <v>9.1250046183168593E-6</v>
      </c>
      <c r="G7" s="29">
        <v>9.5573649010150406E-6</v>
      </c>
      <c r="H7" s="29">
        <v>6.7841630061062503E-5</v>
      </c>
      <c r="I7" s="29">
        <v>1.5986017390854301E-4</v>
      </c>
      <c r="J7" s="29">
        <v>2.8728744724580902E-4</v>
      </c>
      <c r="K7" s="29">
        <v>5.4842342068136304E-4</v>
      </c>
      <c r="L7" s="29">
        <v>9.6761970119716996E-4</v>
      </c>
      <c r="M7" s="29">
        <v>1.48254870162895E-3</v>
      </c>
      <c r="N7" s="29">
        <v>1.9005773166513699E-3</v>
      </c>
      <c r="O7" s="29">
        <v>2.94035601307505E-3</v>
      </c>
      <c r="P7" s="29">
        <v>4.3381301202038997E-3</v>
      </c>
      <c r="Q7" s="29">
        <v>6.0586641908200603E-3</v>
      </c>
      <c r="R7" s="29">
        <v>7.8028160054695803E-3</v>
      </c>
      <c r="S7" s="29">
        <v>9.9907330919253301E-3</v>
      </c>
      <c r="T7" s="29">
        <v>1.0486785365146601E-2</v>
      </c>
      <c r="U7" s="29">
        <v>7.2445015916255504E-2</v>
      </c>
      <c r="V7" s="18">
        <v>0</v>
      </c>
      <c r="W7" s="18">
        <v>0</v>
      </c>
      <c r="X7" s="18">
        <v>0</v>
      </c>
      <c r="Y7" s="18">
        <v>1743.22445644</v>
      </c>
      <c r="Z7" s="18">
        <v>5345.5091557699998</v>
      </c>
      <c r="AA7" s="18">
        <v>25741.9429079</v>
      </c>
      <c r="AB7" s="18">
        <v>42712.052532900001</v>
      </c>
      <c r="AC7" s="18">
        <v>43022.394053600001</v>
      </c>
      <c r="AD7" s="18">
        <v>77943.935758099993</v>
      </c>
      <c r="AE7" s="18">
        <v>160191.58289200001</v>
      </c>
      <c r="AF7" s="18">
        <v>258464.35449999999</v>
      </c>
      <c r="AG7" s="18">
        <v>215088.26427700001</v>
      </c>
      <c r="AH7" s="18">
        <v>402442.35776799999</v>
      </c>
      <c r="AI7" s="18">
        <v>433808.20710699999</v>
      </c>
      <c r="AJ7" s="18">
        <v>305553.39397400001</v>
      </c>
      <c r="AK7" s="18">
        <v>223647.83156399999</v>
      </c>
      <c r="AL7" s="18">
        <v>157591.406219</v>
      </c>
      <c r="AM7" s="18" t="s">
        <v>177</v>
      </c>
      <c r="AN7" s="21" t="s">
        <v>174</v>
      </c>
    </row>
    <row r="8" spans="1:41" ht="15" x14ac:dyDescent="0.3">
      <c r="A8" s="16">
        <v>7</v>
      </c>
      <c r="B8" s="18" t="s">
        <v>90</v>
      </c>
      <c r="C8" s="18">
        <v>2019</v>
      </c>
      <c r="D8" s="24">
        <v>81602.339162843011</v>
      </c>
      <c r="E8" s="29">
        <v>0</v>
      </c>
      <c r="F8" s="29">
        <v>3.7802650027011399E-6</v>
      </c>
      <c r="G8" s="29">
        <v>3.4371301040993401E-6</v>
      </c>
      <c r="H8" s="29">
        <v>9.4606062181451298E-6</v>
      </c>
      <c r="I8" s="29">
        <v>1.3821797972750799E-5</v>
      </c>
      <c r="J8" s="29">
        <v>1.9027387273466801E-5</v>
      </c>
      <c r="K8" s="29">
        <v>4.0394095990721102E-5</v>
      </c>
      <c r="L8" s="29">
        <v>6.2449982052229397E-5</v>
      </c>
      <c r="M8" s="29">
        <v>7.3347726227028398E-5</v>
      </c>
      <c r="N8" s="29">
        <v>1.12439853455966E-4</v>
      </c>
      <c r="O8" s="29">
        <v>1.7800566192686799E-4</v>
      </c>
      <c r="P8" s="29">
        <v>2.6516540171894997E-4</v>
      </c>
      <c r="Q8" s="29">
        <v>2.8666645153432499E-4</v>
      </c>
      <c r="R8" s="29">
        <v>3.79721469915528E-4</v>
      </c>
      <c r="S8" s="29">
        <v>4.7726694128989299E-4</v>
      </c>
      <c r="T8" s="29">
        <v>4.8585929242849998E-4</v>
      </c>
      <c r="U8" s="29">
        <v>2.5414458678267902E-4</v>
      </c>
      <c r="V8" s="18">
        <v>0</v>
      </c>
      <c r="W8" s="18">
        <v>0</v>
      </c>
      <c r="X8" s="18">
        <v>0</v>
      </c>
      <c r="Y8" s="18">
        <v>458.55486477800002</v>
      </c>
      <c r="Z8" s="18">
        <v>977.49817308499996</v>
      </c>
      <c r="AA8" s="18">
        <v>3344.56839704</v>
      </c>
      <c r="AB8" s="18">
        <v>6739.86377094</v>
      </c>
      <c r="AC8" s="18">
        <v>6774.3169482000003</v>
      </c>
      <c r="AD8" s="18">
        <v>7394.8644653000001</v>
      </c>
      <c r="AE8" s="18">
        <v>14896.475563800001</v>
      </c>
      <c r="AF8" s="18">
        <v>23082.1983444</v>
      </c>
      <c r="AG8" s="18">
        <v>17933.998635299999</v>
      </c>
      <c r="AH8" s="18">
        <v>27153.3166103</v>
      </c>
      <c r="AI8" s="18">
        <v>29990.874606199999</v>
      </c>
      <c r="AJ8" s="18">
        <v>21902.1559103</v>
      </c>
      <c r="AK8" s="18">
        <v>16714.466969599998</v>
      </c>
      <c r="AL8" s="18">
        <v>14778.779877700001</v>
      </c>
      <c r="AM8" s="18" t="s">
        <v>177</v>
      </c>
      <c r="AN8" s="21" t="s">
        <v>174</v>
      </c>
    </row>
    <row r="9" spans="1:41" ht="15" x14ac:dyDescent="0.3">
      <c r="A9" s="16">
        <v>8</v>
      </c>
      <c r="B9" s="18" t="s">
        <v>91</v>
      </c>
      <c r="C9" s="18">
        <v>2019</v>
      </c>
      <c r="D9" s="24">
        <v>165737.42912027502</v>
      </c>
      <c r="E9" s="29">
        <v>0</v>
      </c>
      <c r="F9" s="29">
        <v>1.3648086430164101E-5</v>
      </c>
      <c r="G9" s="29">
        <v>2.0333150187743701E-5</v>
      </c>
      <c r="H9" s="29">
        <v>5.63826674094025E-5</v>
      </c>
      <c r="I9" s="29">
        <v>8.8705622512229304E-5</v>
      </c>
      <c r="J9" s="29">
        <v>1.58792653309462E-4</v>
      </c>
      <c r="K9" s="29">
        <v>4.1541945736481701E-4</v>
      </c>
      <c r="L9" s="29">
        <v>5.8709418158036698E-4</v>
      </c>
      <c r="M9" s="29">
        <v>8.3312114210759602E-4</v>
      </c>
      <c r="N9" s="29">
        <v>8.4397566518666103E-4</v>
      </c>
      <c r="O9" s="29">
        <v>8.73440921648495E-4</v>
      </c>
      <c r="P9" s="29">
        <v>8.8024465513239405E-4</v>
      </c>
      <c r="Q9" s="29">
        <v>8.4111815952296696E-4</v>
      </c>
      <c r="R9" s="29">
        <v>7.2843255062532202E-4</v>
      </c>
      <c r="S9" s="29">
        <v>5.1045399378982703E-4</v>
      </c>
      <c r="T9" s="29">
        <v>4.7639686987654002E-4</v>
      </c>
      <c r="U9" s="29">
        <v>4.87885897819517E-4</v>
      </c>
      <c r="V9" s="18">
        <v>0</v>
      </c>
      <c r="W9" s="18">
        <v>645.81665428500003</v>
      </c>
      <c r="X9" s="18">
        <v>1746.1350676100001</v>
      </c>
      <c r="Y9" s="18">
        <v>1082.70930466</v>
      </c>
      <c r="Z9" s="18">
        <v>2276.76463672</v>
      </c>
      <c r="AA9" s="18">
        <v>7297.2064917999996</v>
      </c>
      <c r="AB9" s="18">
        <v>15476.863121099999</v>
      </c>
      <c r="AC9" s="18">
        <v>16563.1167551</v>
      </c>
      <c r="AD9" s="18">
        <v>31079.542556600001</v>
      </c>
      <c r="AE9" s="18">
        <v>39391.1188138</v>
      </c>
      <c r="AF9" s="18">
        <v>35376.965935499997</v>
      </c>
      <c r="AG9" s="18">
        <v>14801.189783100001</v>
      </c>
      <c r="AH9" s="18">
        <v>20994.757237400001</v>
      </c>
      <c r="AI9" s="18">
        <v>17841.9687595</v>
      </c>
      <c r="AJ9" s="18">
        <v>8805.4765877099999</v>
      </c>
      <c r="AK9" s="18">
        <v>5857.4723932500001</v>
      </c>
      <c r="AL9" s="18">
        <v>5018.47300447</v>
      </c>
      <c r="AM9" s="18" t="s">
        <v>177</v>
      </c>
      <c r="AN9" s="21" t="s">
        <v>174</v>
      </c>
    </row>
    <row r="10" spans="1:41" ht="15" x14ac:dyDescent="0.3">
      <c r="A10" s="16">
        <v>9</v>
      </c>
      <c r="B10" s="18" t="s">
        <v>92</v>
      </c>
      <c r="C10" s="18">
        <v>2019</v>
      </c>
      <c r="D10" s="24">
        <v>12306.179990013999</v>
      </c>
      <c r="E10" s="29">
        <v>0</v>
      </c>
      <c r="F10" s="29">
        <v>0</v>
      </c>
      <c r="G10" s="29">
        <v>0</v>
      </c>
      <c r="H10" s="29">
        <v>0</v>
      </c>
      <c r="I10" s="29">
        <v>2.9045508888465699E-6</v>
      </c>
      <c r="J10" s="29">
        <v>2.6872109901973698E-6</v>
      </c>
      <c r="K10" s="29">
        <v>3.6932783159896598E-6</v>
      </c>
      <c r="L10" s="29">
        <v>6.3571542182255196E-6</v>
      </c>
      <c r="M10" s="29">
        <v>1.23586664039731E-5</v>
      </c>
      <c r="N10" s="29">
        <v>1.6797608398868599E-5</v>
      </c>
      <c r="O10" s="29">
        <v>2.53593270787744E-5</v>
      </c>
      <c r="P10" s="29">
        <v>2.6837611945715601E-5</v>
      </c>
      <c r="Q10" s="29">
        <v>2.9082571495969499E-5</v>
      </c>
      <c r="R10" s="29">
        <v>2.5555825777719399E-5</v>
      </c>
      <c r="S10" s="29">
        <v>3.4992782353424998E-5</v>
      </c>
      <c r="T10" s="29">
        <v>2.59209488880575E-5</v>
      </c>
      <c r="U10" s="29">
        <v>2.2731953327807199E-5</v>
      </c>
      <c r="V10" s="18">
        <v>0</v>
      </c>
      <c r="W10" s="18">
        <v>0</v>
      </c>
      <c r="X10" s="18">
        <v>0</v>
      </c>
      <c r="Y10" s="18">
        <v>82.581693412000007</v>
      </c>
      <c r="Z10" s="18">
        <v>122.807413381</v>
      </c>
      <c r="AA10" s="18">
        <v>254.270558983</v>
      </c>
      <c r="AB10" s="18">
        <v>427.37169940699999</v>
      </c>
      <c r="AC10" s="18">
        <v>516.64987089099998</v>
      </c>
      <c r="AD10" s="18">
        <v>1303.53561014</v>
      </c>
      <c r="AE10" s="18">
        <v>2135.61394359</v>
      </c>
      <c r="AF10" s="18">
        <v>4323.9279494000002</v>
      </c>
      <c r="AG10" s="18">
        <v>3139.4212508099999</v>
      </c>
      <c r="AH10" s="18">
        <v>4741.9623018299999</v>
      </c>
      <c r="AI10" s="18">
        <v>3696.6551589800001</v>
      </c>
      <c r="AJ10" s="18">
        <v>2229.4966826899999</v>
      </c>
      <c r="AK10" s="18">
        <v>1349.36059929</v>
      </c>
      <c r="AL10" s="18">
        <v>1033.31357142</v>
      </c>
      <c r="AM10" s="18" t="s">
        <v>177</v>
      </c>
      <c r="AN10" s="21" t="s">
        <v>174</v>
      </c>
    </row>
    <row r="11" spans="1:41" ht="15" x14ac:dyDescent="0.3">
      <c r="A11" s="16">
        <v>10</v>
      </c>
      <c r="B11" s="18" t="s">
        <v>93</v>
      </c>
      <c r="C11" s="18">
        <v>2019</v>
      </c>
      <c r="D11" s="24">
        <v>8439.8299362567996</v>
      </c>
      <c r="E11" s="29">
        <v>0</v>
      </c>
      <c r="F11" s="29">
        <v>0</v>
      </c>
      <c r="G11" s="29">
        <v>0</v>
      </c>
      <c r="H11" s="29">
        <v>0</v>
      </c>
      <c r="I11" s="29">
        <v>1.0709465734445401E-6</v>
      </c>
      <c r="J11" s="29">
        <v>1.7868366450516199E-6</v>
      </c>
      <c r="K11" s="29">
        <v>3.8655527494104996E-6</v>
      </c>
      <c r="L11" s="29">
        <v>7.34406124620636E-6</v>
      </c>
      <c r="M11" s="29">
        <v>1.3767693097698501E-5</v>
      </c>
      <c r="N11" s="29">
        <v>1.5207937118673101E-5</v>
      </c>
      <c r="O11" s="29">
        <v>2.7198224741155501E-5</v>
      </c>
      <c r="P11" s="29">
        <v>5.0493686429365001E-5</v>
      </c>
      <c r="Q11" s="29">
        <v>7.4788418846937903E-5</v>
      </c>
      <c r="R11" s="29">
        <v>1.06363745623182E-4</v>
      </c>
      <c r="S11" s="29">
        <v>1.5347199724035599E-4</v>
      </c>
      <c r="T11" s="29">
        <v>1.9922631426449401E-4</v>
      </c>
      <c r="U11" s="29">
        <v>2.57593467172976E-4</v>
      </c>
      <c r="V11" s="18">
        <v>0</v>
      </c>
      <c r="W11" s="18">
        <v>0</v>
      </c>
      <c r="X11" s="18">
        <v>0</v>
      </c>
      <c r="Y11" s="18">
        <v>21.493426129500001</v>
      </c>
      <c r="Z11" s="18">
        <v>48.614258193300003</v>
      </c>
      <c r="AA11" s="18">
        <v>203.89756585200001</v>
      </c>
      <c r="AB11" s="18">
        <v>487.96885236200001</v>
      </c>
      <c r="AC11" s="18">
        <v>572.88655875999996</v>
      </c>
      <c r="AD11" s="18">
        <v>1086.44922273</v>
      </c>
      <c r="AE11" s="18">
        <v>1392.23667649</v>
      </c>
      <c r="AF11" s="18">
        <v>1939.7321152100001</v>
      </c>
      <c r="AG11" s="18">
        <v>2686.55126053</v>
      </c>
      <c r="AH11" s="18">
        <v>4979.9059554799996</v>
      </c>
      <c r="AI11" s="18">
        <v>5885.7799474200001</v>
      </c>
      <c r="AJ11" s="18">
        <v>4509.2594187499999</v>
      </c>
      <c r="AK11" s="18">
        <v>4098.75578924</v>
      </c>
      <c r="AL11" s="18">
        <v>4822.5718386199997</v>
      </c>
      <c r="AM11" s="18" t="s">
        <v>177</v>
      </c>
      <c r="AN11" s="21" t="s">
        <v>174</v>
      </c>
    </row>
    <row r="12" spans="1:41" ht="15" x14ac:dyDescent="0.3">
      <c r="A12" s="16">
        <v>11</v>
      </c>
      <c r="B12" s="18" t="s">
        <v>94</v>
      </c>
      <c r="C12" s="18">
        <v>2019</v>
      </c>
      <c r="D12" s="24">
        <v>19738.6229958029</v>
      </c>
      <c r="E12" s="29">
        <v>0</v>
      </c>
      <c r="F12" s="29">
        <v>0</v>
      </c>
      <c r="G12" s="29">
        <v>0</v>
      </c>
      <c r="H12" s="29">
        <v>1.4798122514041E-6</v>
      </c>
      <c r="I12" s="29">
        <v>2.4662230870178701E-6</v>
      </c>
      <c r="J12" s="29">
        <v>3.7628794869604298E-6</v>
      </c>
      <c r="K12" s="29">
        <v>7.8329882151009303E-6</v>
      </c>
      <c r="L12" s="29">
        <v>1.5226422907341701E-5</v>
      </c>
      <c r="M12" s="29">
        <v>2.4938079525393799E-5</v>
      </c>
      <c r="N12" s="29">
        <v>4.1298292512809598E-5</v>
      </c>
      <c r="O12" s="29">
        <v>7.1296976497468894E-5</v>
      </c>
      <c r="P12" s="29">
        <v>1.2200653658666101E-4</v>
      </c>
      <c r="Q12" s="29">
        <v>1.6959742765446201E-4</v>
      </c>
      <c r="R12" s="29">
        <v>2.0945684110034799E-4</v>
      </c>
      <c r="S12" s="29">
        <v>2.68346663847843E-4</v>
      </c>
      <c r="T12" s="29">
        <v>2.7781036813598098E-4</v>
      </c>
      <c r="U12" s="29">
        <v>3.3594531563942701E-4</v>
      </c>
      <c r="V12" s="18">
        <v>0</v>
      </c>
      <c r="W12" s="18">
        <v>0</v>
      </c>
      <c r="X12" s="18">
        <v>0</v>
      </c>
      <c r="Y12" s="18">
        <v>15.264706691100001</v>
      </c>
      <c r="Z12" s="18">
        <v>63.199900708800001</v>
      </c>
      <c r="AA12" s="18">
        <v>352.98196879699998</v>
      </c>
      <c r="AB12" s="18">
        <v>612.06659766500002</v>
      </c>
      <c r="AC12" s="18">
        <v>778.02202021100004</v>
      </c>
      <c r="AD12" s="18">
        <v>1662.4036125600001</v>
      </c>
      <c r="AE12" s="18">
        <v>3916.7469093499999</v>
      </c>
      <c r="AF12" s="18">
        <v>6586.9325708599999</v>
      </c>
      <c r="AG12" s="18">
        <v>5751.0047089600002</v>
      </c>
      <c r="AH12" s="18">
        <v>9497.7758334999999</v>
      </c>
      <c r="AI12" s="18">
        <v>9354.4046694499993</v>
      </c>
      <c r="AJ12" s="18">
        <v>8334.9320103299997</v>
      </c>
      <c r="AK12" s="18">
        <v>6206.1086494900001</v>
      </c>
      <c r="AL12" s="18">
        <v>8443.0637652500009</v>
      </c>
      <c r="AM12" s="18" t="s">
        <v>177</v>
      </c>
      <c r="AN12" s="21" t="s">
        <v>174</v>
      </c>
    </row>
    <row r="13" spans="1:41" ht="15" x14ac:dyDescent="0.3">
      <c r="A13" s="16">
        <v>12</v>
      </c>
      <c r="B13" s="18" t="s">
        <v>95</v>
      </c>
      <c r="C13" s="18">
        <v>2019</v>
      </c>
      <c r="D13" s="24">
        <v>83795.972865820004</v>
      </c>
      <c r="E13" s="29">
        <v>1.13674085494959E-5</v>
      </c>
      <c r="F13" s="29">
        <v>1.0682702909559401E-5</v>
      </c>
      <c r="G13" s="29">
        <v>8.7561962698150405E-6</v>
      </c>
      <c r="H13" s="29">
        <v>2.3065115746533699E-5</v>
      </c>
      <c r="I13" s="29">
        <v>3.1552892585821998E-5</v>
      </c>
      <c r="J13" s="29">
        <v>4.2116573658889097E-5</v>
      </c>
      <c r="K13" s="29">
        <v>7.3719924260861493E-5</v>
      </c>
      <c r="L13" s="29">
        <v>8.8864224340419907E-5</v>
      </c>
      <c r="M13" s="29">
        <v>1.09750540593889E-4</v>
      </c>
      <c r="N13" s="29">
        <v>9.0185655457735605E-5</v>
      </c>
      <c r="O13" s="29">
        <v>1.21828852960799E-4</v>
      </c>
      <c r="P13" s="29">
        <v>1.4023961130925399E-4</v>
      </c>
      <c r="Q13" s="29">
        <v>1.08913122711087E-4</v>
      </c>
      <c r="R13" s="29">
        <v>1.34814054099801E-4</v>
      </c>
      <c r="S13" s="29">
        <v>1.54027890440942E-4</v>
      </c>
      <c r="T13" s="29">
        <v>1.5898175797218899E-4</v>
      </c>
      <c r="U13" s="29">
        <v>1.4715547790979799E-4</v>
      </c>
      <c r="V13" s="18">
        <v>0</v>
      </c>
      <c r="W13" s="18">
        <v>0</v>
      </c>
      <c r="X13" s="18">
        <v>0</v>
      </c>
      <c r="Y13" s="18">
        <v>1774.50720226</v>
      </c>
      <c r="Z13" s="18">
        <v>3031.56443489</v>
      </c>
      <c r="AA13" s="18">
        <v>9264.8027548999999</v>
      </c>
      <c r="AB13" s="18">
        <v>12125.4392095</v>
      </c>
      <c r="AC13" s="18">
        <v>8945.4014092699999</v>
      </c>
      <c r="AD13" s="18">
        <v>12007.407748</v>
      </c>
      <c r="AE13" s="18">
        <v>11579.3571037</v>
      </c>
      <c r="AF13" s="18">
        <v>14181.12932</v>
      </c>
      <c r="AG13" s="18">
        <v>10886.3636833</v>
      </c>
      <c r="AH13" s="18">
        <v>7988.7005177399997</v>
      </c>
      <c r="AI13" s="18">
        <v>6210.75117968</v>
      </c>
      <c r="AJ13" s="18">
        <v>4380.6616119999999</v>
      </c>
      <c r="AK13" s="18">
        <v>3221.1696034900001</v>
      </c>
      <c r="AL13" s="18">
        <v>3718.9510671899998</v>
      </c>
      <c r="AM13" s="18" t="s">
        <v>177</v>
      </c>
      <c r="AN13" s="21" t="s">
        <v>174</v>
      </c>
    </row>
    <row r="14" spans="1:41" ht="15" x14ac:dyDescent="0.3">
      <c r="A14" s="16">
        <v>13</v>
      </c>
      <c r="B14" s="18" t="s">
        <v>96</v>
      </c>
      <c r="C14" s="18">
        <v>2019</v>
      </c>
      <c r="D14" s="24">
        <v>134235.84359069</v>
      </c>
      <c r="E14" s="29">
        <v>0</v>
      </c>
      <c r="F14" s="29">
        <v>9.8871443261657396E-6</v>
      </c>
      <c r="G14" s="29">
        <v>1.2138132948635101E-5</v>
      </c>
      <c r="H14" s="29">
        <v>3.4224432982149798E-5</v>
      </c>
      <c r="I14" s="29">
        <v>5.9708750921664502E-5</v>
      </c>
      <c r="J14" s="29">
        <v>6.4314055956565602E-5</v>
      </c>
      <c r="K14" s="29">
        <v>7.8705951609166696E-5</v>
      </c>
      <c r="L14" s="29">
        <v>1.1982158816749E-4</v>
      </c>
      <c r="M14" s="29">
        <v>1.7807221827914599E-4</v>
      </c>
      <c r="N14" s="29">
        <v>2.2518271130849099E-4</v>
      </c>
      <c r="O14" s="29">
        <v>2.5479701760141698E-4</v>
      </c>
      <c r="P14" s="29">
        <v>2.7510865404921299E-4</v>
      </c>
      <c r="Q14" s="29">
        <v>2.5919492827641897E-4</v>
      </c>
      <c r="R14" s="29">
        <v>2.5666201789499701E-4</v>
      </c>
      <c r="S14" s="29">
        <v>2.13933286991855E-4</v>
      </c>
      <c r="T14" s="29">
        <v>1.4744840784007299E-4</v>
      </c>
      <c r="U14" s="29">
        <v>1.19171944679057E-4</v>
      </c>
      <c r="V14" s="18">
        <v>0</v>
      </c>
      <c r="W14" s="18">
        <v>0</v>
      </c>
      <c r="X14" s="18">
        <v>0</v>
      </c>
      <c r="Y14" s="18">
        <v>1597.26989123</v>
      </c>
      <c r="Z14" s="18">
        <v>3748.98042515</v>
      </c>
      <c r="AA14" s="18">
        <v>9127.3029411799998</v>
      </c>
      <c r="AB14" s="18">
        <v>10319.432819199999</v>
      </c>
      <c r="AC14" s="18">
        <v>8936.5445328299993</v>
      </c>
      <c r="AD14" s="18">
        <v>15610.384132200001</v>
      </c>
      <c r="AE14" s="18">
        <v>29856.933967299999</v>
      </c>
      <c r="AF14" s="18">
        <v>32302.581583800002</v>
      </c>
      <c r="AG14" s="18">
        <v>22736.413297800002</v>
      </c>
      <c r="AH14" s="18">
        <v>22026.9236537</v>
      </c>
      <c r="AI14" s="18">
        <v>17451.5945354</v>
      </c>
      <c r="AJ14" s="18">
        <v>10575.630217399999</v>
      </c>
      <c r="AK14" s="18">
        <v>6061.7488063199999</v>
      </c>
      <c r="AL14" s="18">
        <v>4969.2965322399996</v>
      </c>
      <c r="AM14" s="18" t="s">
        <v>177</v>
      </c>
      <c r="AN14" s="21" t="s">
        <v>174</v>
      </c>
    </row>
    <row r="15" spans="1:41" ht="15" x14ac:dyDescent="0.3">
      <c r="A15" s="16">
        <v>14</v>
      </c>
      <c r="B15" s="18" t="s">
        <v>97</v>
      </c>
      <c r="C15" s="18">
        <v>2019</v>
      </c>
      <c r="D15" s="24">
        <v>36245.634622329999</v>
      </c>
      <c r="E15" s="29">
        <v>3.7458593700581802E-4</v>
      </c>
      <c r="F15" s="29">
        <v>2.43887089187876E-5</v>
      </c>
      <c r="G15" s="29">
        <v>2.2088548751020301E-5</v>
      </c>
      <c r="H15" s="29">
        <v>7.2215230311620306E-5</v>
      </c>
      <c r="I15" s="29">
        <v>1.19345271207338E-4</v>
      </c>
      <c r="J15" s="29">
        <v>1.39305922940827E-4</v>
      </c>
      <c r="K15" s="29">
        <v>1.6332499280901901E-4</v>
      </c>
      <c r="L15" s="29">
        <v>1.4067565463588E-4</v>
      </c>
      <c r="M15" s="29">
        <v>1.04796607750324E-4</v>
      </c>
      <c r="N15" s="29">
        <v>7.3200855105485502E-5</v>
      </c>
      <c r="O15" s="29">
        <v>6.7437848202464698E-5</v>
      </c>
      <c r="P15" s="29">
        <v>6.0519234479453501E-5</v>
      </c>
      <c r="Q15" s="29">
        <v>9.0928682192428098E-5</v>
      </c>
      <c r="R15" s="29">
        <v>9.2848082779791894E-5</v>
      </c>
      <c r="S15" s="29">
        <v>6.5191136860889598E-5</v>
      </c>
      <c r="T15" s="29">
        <v>7.4784032826297E-5</v>
      </c>
      <c r="U15" s="29">
        <v>1.0987509074530901E-5</v>
      </c>
      <c r="V15" s="18">
        <v>0</v>
      </c>
      <c r="W15" s="18">
        <v>0</v>
      </c>
      <c r="X15" s="18">
        <v>0</v>
      </c>
      <c r="Y15" s="18">
        <v>2110.0382464200002</v>
      </c>
      <c r="Z15" s="18">
        <v>3512.82606248</v>
      </c>
      <c r="AA15" s="18">
        <v>9672.9088324599998</v>
      </c>
      <c r="AB15" s="18">
        <v>7847.7827468900005</v>
      </c>
      <c r="AC15" s="18">
        <v>2976.8321557999998</v>
      </c>
      <c r="AD15" s="18">
        <v>2552.7901874499998</v>
      </c>
      <c r="AE15" s="18">
        <v>3319.5115230400002</v>
      </c>
      <c r="AF15" s="18">
        <v>2858.82636985</v>
      </c>
      <c r="AG15" s="18">
        <v>1394.11849794</v>
      </c>
      <c r="AH15" s="18">
        <v>2532.48330773</v>
      </c>
      <c r="AI15" s="18">
        <v>2037.4208321900001</v>
      </c>
      <c r="AJ15" s="18">
        <v>1301.10888202</v>
      </c>
      <c r="AK15" s="18">
        <v>999.47307969799999</v>
      </c>
      <c r="AL15" s="18">
        <v>1271.23479036</v>
      </c>
      <c r="AM15" s="18" t="s">
        <v>177</v>
      </c>
      <c r="AN15" s="21" t="s">
        <v>174</v>
      </c>
    </row>
    <row r="16" spans="1:41" ht="15" x14ac:dyDescent="0.3">
      <c r="A16" s="16">
        <v>15</v>
      </c>
      <c r="B16" s="18" t="s">
        <v>98</v>
      </c>
      <c r="C16" s="18">
        <v>2019</v>
      </c>
      <c r="D16" s="24">
        <v>162458.51274735003</v>
      </c>
      <c r="E16" s="29">
        <v>1.85186054971093E-4</v>
      </c>
      <c r="F16" s="29">
        <v>5.6746582144674102E-5</v>
      </c>
      <c r="G16" s="29">
        <v>2.8915525776688101E-5</v>
      </c>
      <c r="H16" s="29">
        <v>3.1965114932853799E-5</v>
      </c>
      <c r="I16" s="29">
        <v>5.6519179122127699E-5</v>
      </c>
      <c r="J16" s="29">
        <v>7.7203305932251997E-5</v>
      </c>
      <c r="K16" s="29">
        <v>1.20948799299178E-4</v>
      </c>
      <c r="L16" s="29">
        <v>1.9763134510463099E-4</v>
      </c>
      <c r="M16" s="29">
        <v>2.8331204799710399E-4</v>
      </c>
      <c r="N16" s="29">
        <v>2.9076396784381701E-4</v>
      </c>
      <c r="O16" s="29">
        <v>3.5258978446436298E-4</v>
      </c>
      <c r="P16" s="29">
        <v>4.1304358762563401E-4</v>
      </c>
      <c r="Q16" s="29">
        <v>4.4257753927656398E-4</v>
      </c>
      <c r="R16" s="29">
        <v>4.6343833362089202E-4</v>
      </c>
      <c r="S16" s="29">
        <v>5.0218482717883002E-4</v>
      </c>
      <c r="T16" s="29">
        <v>4.5733528041988399E-4</v>
      </c>
      <c r="U16" s="29">
        <v>2.41993925152326E-4</v>
      </c>
      <c r="V16" s="18">
        <v>14122.8904798</v>
      </c>
      <c r="W16" s="18">
        <v>5899.1368145699998</v>
      </c>
      <c r="X16" s="18">
        <v>2708.5116178799999</v>
      </c>
      <c r="Y16" s="18">
        <v>1226.4382380500001</v>
      </c>
      <c r="Z16" s="18">
        <v>2352.1812777700002</v>
      </c>
      <c r="AA16" s="18">
        <v>7625.0258107600002</v>
      </c>
      <c r="AB16" s="18">
        <v>9267.7524410999995</v>
      </c>
      <c r="AC16" s="18">
        <v>9265.6610755199999</v>
      </c>
      <c r="AD16" s="18">
        <v>16224.478970100001</v>
      </c>
      <c r="AE16" s="18">
        <v>30903.3245064</v>
      </c>
      <c r="AF16" s="18">
        <v>37209.0414303</v>
      </c>
      <c r="AG16" s="18">
        <v>25654.0700851</v>
      </c>
      <c r="AH16" s="18">
        <v>35903.6994596</v>
      </c>
      <c r="AI16" s="18">
        <v>31274.086638600002</v>
      </c>
      <c r="AJ16" s="18">
        <v>18772.1668326</v>
      </c>
      <c r="AK16" s="18">
        <v>11950.982723900001</v>
      </c>
      <c r="AL16" s="18">
        <v>8672.88983181</v>
      </c>
      <c r="AM16" s="18" t="s">
        <v>177</v>
      </c>
      <c r="AN16" s="21" t="s">
        <v>174</v>
      </c>
    </row>
    <row r="17" spans="1:40" ht="15" x14ac:dyDescent="0.3">
      <c r="A17" s="16">
        <v>16</v>
      </c>
      <c r="B17" s="17" t="s">
        <v>99</v>
      </c>
      <c r="C17" s="18">
        <v>2019</v>
      </c>
      <c r="D17" s="24">
        <v>134412.315631226</v>
      </c>
      <c r="E17" s="29">
        <v>0</v>
      </c>
      <c r="F17" s="29">
        <v>0</v>
      </c>
      <c r="G17" s="29">
        <v>0</v>
      </c>
      <c r="H17" s="29">
        <v>2.0695171365738E-5</v>
      </c>
      <c r="I17" s="29">
        <v>2.9828747912324801E-5</v>
      </c>
      <c r="J17" s="29">
        <v>4.1412081015916499E-5</v>
      </c>
      <c r="K17" s="29">
        <v>1.0098066649666701E-4</v>
      </c>
      <c r="L17" s="29">
        <v>1.8561841203586701E-4</v>
      </c>
      <c r="M17" s="29">
        <v>2.0408835591875099E-4</v>
      </c>
      <c r="N17" s="29">
        <v>2.6992404427204198E-4</v>
      </c>
      <c r="O17" s="29">
        <v>4.4290943698651301E-4</v>
      </c>
      <c r="P17" s="29">
        <v>6.7434798911532399E-4</v>
      </c>
      <c r="Q17" s="29">
        <v>1.0289051396382501E-3</v>
      </c>
      <c r="R17" s="29">
        <v>1.34930094405624E-3</v>
      </c>
      <c r="S17" s="29">
        <v>1.8826882588896701E-3</v>
      </c>
      <c r="T17" s="29">
        <v>1.8460912971411899E-3</v>
      </c>
      <c r="U17" s="29">
        <v>1.4344574117125699E-3</v>
      </c>
      <c r="V17" s="18">
        <v>0</v>
      </c>
      <c r="W17" s="18">
        <v>0</v>
      </c>
      <c r="X17" s="18">
        <v>0</v>
      </c>
      <c r="Y17" s="18">
        <v>662.69492737600001</v>
      </c>
      <c r="Z17" s="18">
        <v>1164.29555149</v>
      </c>
      <c r="AA17" s="18">
        <v>3784.85485457</v>
      </c>
      <c r="AB17" s="18">
        <v>7610.4343364699998</v>
      </c>
      <c r="AC17" s="18">
        <v>9299.2836624200008</v>
      </c>
      <c r="AD17" s="18">
        <v>12752.335662900001</v>
      </c>
      <c r="AE17" s="18">
        <v>23986.8845358</v>
      </c>
      <c r="AF17" s="18">
        <v>39797.999558800002</v>
      </c>
      <c r="AG17" s="18">
        <v>35353.532541400004</v>
      </c>
      <c r="AH17" s="18">
        <v>71264.158643500006</v>
      </c>
      <c r="AI17" s="18">
        <v>75321.344242100007</v>
      </c>
      <c r="AJ17" s="18">
        <v>56447.092375799999</v>
      </c>
      <c r="AK17" s="18">
        <v>39501.259912599999</v>
      </c>
      <c r="AL17" s="18">
        <v>41161.944649500001</v>
      </c>
      <c r="AM17" s="18" t="s">
        <v>177</v>
      </c>
      <c r="AN17" s="21" t="s">
        <v>174</v>
      </c>
    </row>
    <row r="18" spans="1:40" ht="15" x14ac:dyDescent="0.3">
      <c r="A18" s="16">
        <v>17</v>
      </c>
      <c r="B18" s="18" t="s">
        <v>410</v>
      </c>
      <c r="C18" s="18">
        <v>2019</v>
      </c>
      <c r="D18" s="24">
        <v>472747.65361470002</v>
      </c>
      <c r="E18" s="29">
        <v>3.79435363155249E-4</v>
      </c>
      <c r="F18" s="29">
        <v>2.2656088243356001E-4</v>
      </c>
      <c r="G18" s="29">
        <v>1.86386962919651E-4</v>
      </c>
      <c r="H18" s="29">
        <v>1.5030306001582099E-4</v>
      </c>
      <c r="I18" s="29">
        <v>1.9827141020664E-4</v>
      </c>
      <c r="J18" s="29">
        <v>2.4053380077484801E-4</v>
      </c>
      <c r="K18" s="29">
        <v>2.7949775152592398E-4</v>
      </c>
      <c r="L18" s="29">
        <v>2.9723847952539201E-4</v>
      </c>
      <c r="M18" s="29">
        <v>2.6904757317452701E-4</v>
      </c>
      <c r="N18" s="29">
        <v>2.4228196970197701E-4</v>
      </c>
      <c r="O18" s="29">
        <v>2.0716319344968399E-4</v>
      </c>
      <c r="P18" s="29">
        <v>2.2083946922412599E-4</v>
      </c>
      <c r="Q18" s="29">
        <v>2.1889513235028699E-4</v>
      </c>
      <c r="R18" s="29">
        <v>2.25020415510731E-4</v>
      </c>
      <c r="S18" s="29">
        <v>2.4923669279077701E-4</v>
      </c>
      <c r="T18" s="29">
        <v>2.15156100420199E-4</v>
      </c>
      <c r="U18" s="29">
        <v>2.5245273721744802E-4</v>
      </c>
      <c r="V18" s="18">
        <v>51958.951517000001</v>
      </c>
      <c r="W18" s="18">
        <v>39768.312323700004</v>
      </c>
      <c r="X18" s="18">
        <v>26365.463024699999</v>
      </c>
      <c r="Y18" s="18">
        <v>12679.927339</v>
      </c>
      <c r="Z18" s="18">
        <v>19641.556235399999</v>
      </c>
      <c r="AA18" s="18">
        <v>50609.205090299998</v>
      </c>
      <c r="AB18" s="18">
        <v>59212.728900000002</v>
      </c>
      <c r="AC18" s="18">
        <v>42431.339469099999</v>
      </c>
      <c r="AD18" s="18">
        <v>39977.124198500002</v>
      </c>
      <c r="AE18" s="18">
        <v>55495.9403523</v>
      </c>
      <c r="AF18" s="18">
        <v>49179.428511999999</v>
      </c>
      <c r="AG18" s="18">
        <v>25427.6766527</v>
      </c>
      <c r="AH18" s="18">
        <v>36886.141795900003</v>
      </c>
      <c r="AI18" s="18">
        <v>30403.6654499</v>
      </c>
      <c r="AJ18" s="18">
        <v>18793.117541899999</v>
      </c>
      <c r="AK18" s="18">
        <v>11521.4074934</v>
      </c>
      <c r="AL18" s="18">
        <v>10173.7262409</v>
      </c>
      <c r="AM18" s="18" t="s">
        <v>177</v>
      </c>
      <c r="AN18" s="21" t="s">
        <v>174</v>
      </c>
    </row>
    <row r="19" spans="1:40" ht="15" x14ac:dyDescent="0.3">
      <c r="A19" s="16">
        <v>18</v>
      </c>
      <c r="B19" s="18" t="s">
        <v>100</v>
      </c>
      <c r="C19" s="18">
        <v>2019</v>
      </c>
      <c r="D19" s="24">
        <v>247975.78146891002</v>
      </c>
      <c r="E19" s="29">
        <v>0</v>
      </c>
      <c r="F19" s="29">
        <v>3.1414488141028298E-5</v>
      </c>
      <c r="G19" s="29">
        <v>2.8819743829328501E-5</v>
      </c>
      <c r="H19" s="29">
        <v>3.4998874451100898E-5</v>
      </c>
      <c r="I19" s="29">
        <v>5.7445335440897E-5</v>
      </c>
      <c r="J19" s="29">
        <v>9.4445982897482203E-5</v>
      </c>
      <c r="K19" s="29">
        <v>1.7742138490800999E-4</v>
      </c>
      <c r="L19" s="29">
        <v>2.3661153020774201E-4</v>
      </c>
      <c r="M19" s="29">
        <v>3.79390964990319E-4</v>
      </c>
      <c r="N19" s="29">
        <v>3.1076692060381499E-4</v>
      </c>
      <c r="O19" s="29">
        <v>4.0943080681631299E-4</v>
      </c>
      <c r="P19" s="29">
        <v>4.6310821599509101E-4</v>
      </c>
      <c r="Q19" s="29">
        <v>3.6625068553231601E-4</v>
      </c>
      <c r="R19" s="29">
        <v>3.2446727255471003E-4</v>
      </c>
      <c r="S19" s="29">
        <v>2.6953506412104203E-4</v>
      </c>
      <c r="T19" s="29">
        <v>2.2797632821689801E-4</v>
      </c>
      <c r="U19" s="29">
        <v>7.7846542498061203E-5</v>
      </c>
      <c r="V19" s="18">
        <v>0</v>
      </c>
      <c r="W19" s="18">
        <v>0</v>
      </c>
      <c r="X19" s="18">
        <v>2537.3180712100002</v>
      </c>
      <c r="Y19" s="18">
        <v>1749.5432949999999</v>
      </c>
      <c r="Z19" s="18">
        <v>3200.3715037900001</v>
      </c>
      <c r="AA19" s="18">
        <v>9738.2234793099997</v>
      </c>
      <c r="AB19" s="18">
        <v>25400.7953161</v>
      </c>
      <c r="AC19" s="18">
        <v>22069.598153300001</v>
      </c>
      <c r="AD19" s="18">
        <v>38429.941150899998</v>
      </c>
      <c r="AE19" s="18">
        <v>48006.2813016</v>
      </c>
      <c r="AF19" s="18">
        <v>59234.985650499999</v>
      </c>
      <c r="AG19" s="18">
        <v>37608.723547200003</v>
      </c>
      <c r="AH19" s="18">
        <v>36194.5323909</v>
      </c>
      <c r="AI19" s="18">
        <v>28384.430980599998</v>
      </c>
      <c r="AJ19" s="18">
        <v>14355.4643944</v>
      </c>
      <c r="AK19" s="18">
        <v>13533.308772599999</v>
      </c>
      <c r="AL19" s="18">
        <v>9632.0262996300007</v>
      </c>
      <c r="AM19" s="18" t="s">
        <v>177</v>
      </c>
      <c r="AN19" s="21" t="s">
        <v>174</v>
      </c>
    </row>
    <row r="20" spans="1:40" ht="15" x14ac:dyDescent="0.3">
      <c r="A20" s="16">
        <v>19</v>
      </c>
      <c r="B20" s="18" t="s">
        <v>101</v>
      </c>
      <c r="C20" s="18">
        <v>2019</v>
      </c>
      <c r="D20" s="24">
        <v>3325.3041169233002</v>
      </c>
      <c r="E20" s="29">
        <v>0</v>
      </c>
      <c r="F20" s="29">
        <v>0</v>
      </c>
      <c r="G20" s="29">
        <v>0</v>
      </c>
      <c r="H20" s="29">
        <v>0</v>
      </c>
      <c r="I20" s="29">
        <v>4.9413580932921401E-7</v>
      </c>
      <c r="J20" s="29">
        <v>6.0969705044132297E-7</v>
      </c>
      <c r="K20" s="29">
        <v>7.2665969423744999E-7</v>
      </c>
      <c r="L20" s="29">
        <v>1.01060081791401E-6</v>
      </c>
      <c r="M20" s="29">
        <v>1.4642026966819301E-6</v>
      </c>
      <c r="N20" s="29">
        <v>2.5793481991297799E-6</v>
      </c>
      <c r="O20" s="29">
        <v>4.3291431730812199E-6</v>
      </c>
      <c r="P20" s="29">
        <v>6.1525690569426E-6</v>
      </c>
      <c r="Q20" s="29">
        <v>4.5499969672516401E-6</v>
      </c>
      <c r="R20" s="29">
        <v>5.17841413659372E-6</v>
      </c>
      <c r="S20" s="29">
        <v>5.9011698280335101E-6</v>
      </c>
      <c r="T20" s="29">
        <v>9.3376905497320396E-6</v>
      </c>
      <c r="U20" s="29">
        <v>7.7127694196904905E-6</v>
      </c>
      <c r="V20" s="18">
        <v>0</v>
      </c>
      <c r="W20" s="18">
        <v>0</v>
      </c>
      <c r="X20" s="18">
        <v>0</v>
      </c>
      <c r="Y20" s="18">
        <v>20.5360253871</v>
      </c>
      <c r="Z20" s="18">
        <v>36.535203707199997</v>
      </c>
      <c r="AA20" s="18">
        <v>136.13428837000001</v>
      </c>
      <c r="AB20" s="18">
        <v>173.061915989</v>
      </c>
      <c r="AC20" s="18">
        <v>162.55714494</v>
      </c>
      <c r="AD20" s="18">
        <v>314.57723296099999</v>
      </c>
      <c r="AE20" s="18">
        <v>692.66890145100001</v>
      </c>
      <c r="AF20" s="18">
        <v>976.71846898700005</v>
      </c>
      <c r="AG20" s="18">
        <v>812.51493513100002</v>
      </c>
      <c r="AH20" s="18">
        <v>642.03172137499996</v>
      </c>
      <c r="AI20" s="18">
        <v>643.11944920899998</v>
      </c>
      <c r="AJ20" s="18">
        <v>455.70198098999998</v>
      </c>
      <c r="AK20" s="18">
        <v>498.01940989799999</v>
      </c>
      <c r="AL20" s="18">
        <v>521.04136170599998</v>
      </c>
      <c r="AM20" s="18" t="s">
        <v>177</v>
      </c>
      <c r="AN20" s="21" t="s">
        <v>174</v>
      </c>
    </row>
    <row r="21" spans="1:40" ht="15" x14ac:dyDescent="0.3">
      <c r="A21" s="16">
        <v>20</v>
      </c>
      <c r="B21" s="18" t="s">
        <v>102</v>
      </c>
      <c r="C21" s="18">
        <v>2019</v>
      </c>
      <c r="D21" s="24">
        <v>105492.42739502</v>
      </c>
      <c r="E21" s="29">
        <v>1.63342904610308E-5</v>
      </c>
      <c r="F21" s="29">
        <v>2.4238790134918601E-5</v>
      </c>
      <c r="G21" s="29">
        <v>1.66637933481524E-5</v>
      </c>
      <c r="H21" s="29">
        <v>4.29962110870253E-5</v>
      </c>
      <c r="I21" s="29">
        <v>5.7608123857884901E-5</v>
      </c>
      <c r="J21" s="29">
        <v>4.2136007646235503E-5</v>
      </c>
      <c r="K21" s="29">
        <v>4.8031183495710198E-5</v>
      </c>
      <c r="L21" s="29">
        <v>3.9338649980410303E-5</v>
      </c>
      <c r="M21" s="29">
        <v>4.2454974709352602E-5</v>
      </c>
      <c r="N21" s="29">
        <v>4.0701246134862101E-5</v>
      </c>
      <c r="O21" s="29">
        <v>5.4212173366490098E-5</v>
      </c>
      <c r="P21" s="29">
        <v>5.4624539502531697E-5</v>
      </c>
      <c r="Q21" s="29">
        <v>6.3798534216822405E-5</v>
      </c>
      <c r="R21" s="29">
        <v>5.6621454769721303E-5</v>
      </c>
      <c r="S21" s="29">
        <v>4.6199584383973899E-5</v>
      </c>
      <c r="T21" s="29">
        <v>5.5022663869107598E-5</v>
      </c>
      <c r="U21" s="29">
        <v>9.4940637143697606E-5</v>
      </c>
      <c r="V21" s="18">
        <v>4618.55897396</v>
      </c>
      <c r="W21" s="18">
        <v>6666.8330926299996</v>
      </c>
      <c r="X21" s="18">
        <v>5878.0502884199996</v>
      </c>
      <c r="Y21" s="18">
        <v>5462.3738781000002</v>
      </c>
      <c r="Z21" s="18">
        <v>9086.8593285400002</v>
      </c>
      <c r="AA21" s="18">
        <v>13626.325854500001</v>
      </c>
      <c r="AB21" s="18">
        <v>15062.108367500001</v>
      </c>
      <c r="AC21" s="18">
        <v>7922.7912199700004</v>
      </c>
      <c r="AD21" s="18">
        <v>7060.6187917799998</v>
      </c>
      <c r="AE21" s="18">
        <v>9612.2260895599993</v>
      </c>
      <c r="AF21" s="18">
        <v>11655.2343554</v>
      </c>
      <c r="AG21" s="18">
        <v>8840.4471546599998</v>
      </c>
      <c r="AH21" s="18">
        <v>15197.270863</v>
      </c>
      <c r="AI21" s="18">
        <v>11111.531294300001</v>
      </c>
      <c r="AJ21" s="18">
        <v>5765.66705551</v>
      </c>
      <c r="AK21" s="18">
        <v>2786.7299571499998</v>
      </c>
      <c r="AL21" s="18">
        <v>1302.53031614</v>
      </c>
      <c r="AM21" s="18" t="s">
        <v>177</v>
      </c>
      <c r="AN21" s="21" t="s">
        <v>174</v>
      </c>
    </row>
    <row r="22" spans="1:40" ht="15" x14ac:dyDescent="0.3">
      <c r="A22" s="16">
        <v>21</v>
      </c>
      <c r="B22" s="18" t="s">
        <v>103</v>
      </c>
      <c r="C22" s="18">
        <v>2019</v>
      </c>
      <c r="D22" s="24">
        <v>259780.75423837002</v>
      </c>
      <c r="E22" s="29">
        <v>0</v>
      </c>
      <c r="F22" s="29">
        <v>9.5906730770897706E-5</v>
      </c>
      <c r="G22" s="29">
        <v>5.9646756448814399E-5</v>
      </c>
      <c r="H22" s="29">
        <v>1.42515878415456E-4</v>
      </c>
      <c r="I22" s="29">
        <v>7.4496337045674695E-5</v>
      </c>
      <c r="J22" s="29">
        <v>8.1547395669141003E-5</v>
      </c>
      <c r="K22" s="29">
        <v>1.29479092873168E-4</v>
      </c>
      <c r="L22" s="29">
        <v>2.0268511489784799E-4</v>
      </c>
      <c r="M22" s="29">
        <v>1.09047471552263E-4</v>
      </c>
      <c r="N22" s="29">
        <v>1.7473911439336301E-4</v>
      </c>
      <c r="O22" s="29">
        <v>2.9185798158991798E-4</v>
      </c>
      <c r="P22" s="29">
        <v>4.9231281594187598E-4</v>
      </c>
      <c r="Q22" s="29">
        <v>5.9565204898218095E-4</v>
      </c>
      <c r="R22" s="29">
        <v>8.5292288216144501E-4</v>
      </c>
      <c r="S22" s="29">
        <v>1.22891914283651E-3</v>
      </c>
      <c r="T22" s="29">
        <v>1.3278067021181099E-3</v>
      </c>
      <c r="U22" s="29">
        <v>6.6631469591477805E-4</v>
      </c>
      <c r="V22" s="18">
        <v>9830.90330326</v>
      </c>
      <c r="W22" s="18">
        <v>7877.8916180300002</v>
      </c>
      <c r="X22" s="18">
        <v>5521.2639274599996</v>
      </c>
      <c r="Y22" s="18">
        <v>4255.2770832599999</v>
      </c>
      <c r="Z22" s="18">
        <v>3895.3493161599999</v>
      </c>
      <c r="AA22" s="18">
        <v>12911.825148800001</v>
      </c>
      <c r="AB22" s="18">
        <v>21436.556228400001</v>
      </c>
      <c r="AC22" s="18">
        <v>15748.5975506</v>
      </c>
      <c r="AD22" s="18">
        <v>24115.798724</v>
      </c>
      <c r="AE22" s="18">
        <v>49239.612173900001</v>
      </c>
      <c r="AF22" s="18">
        <v>62850.834051099999</v>
      </c>
      <c r="AG22" s="18">
        <v>42096.845113399999</v>
      </c>
      <c r="AH22" s="18">
        <v>60934.105091400001</v>
      </c>
      <c r="AI22" s="18">
        <v>49645.860567900003</v>
      </c>
      <c r="AJ22" s="18">
        <v>28992.030913400002</v>
      </c>
      <c r="AK22" s="18">
        <v>14136.2873203</v>
      </c>
      <c r="AL22" s="18">
        <v>10685.862262299999</v>
      </c>
      <c r="AM22" s="18" t="s">
        <v>177</v>
      </c>
      <c r="AN22" s="21" t="s">
        <v>174</v>
      </c>
    </row>
    <row r="23" spans="1:40" ht="15" x14ac:dyDescent="0.3">
      <c r="A23" s="16">
        <v>22</v>
      </c>
      <c r="B23" s="18" t="s">
        <v>104</v>
      </c>
      <c r="C23" s="18">
        <v>2019</v>
      </c>
      <c r="D23" s="24">
        <v>35171.023658696999</v>
      </c>
      <c r="E23" s="29">
        <v>0</v>
      </c>
      <c r="F23" s="29">
        <v>0</v>
      </c>
      <c r="G23" s="29">
        <v>0</v>
      </c>
      <c r="H23" s="29">
        <v>0</v>
      </c>
      <c r="I23" s="29">
        <v>1.0203136053912399E-5</v>
      </c>
      <c r="J23" s="29">
        <v>8.4368914748905203E-6</v>
      </c>
      <c r="K23" s="29">
        <v>7.7720192024042298E-6</v>
      </c>
      <c r="L23" s="29">
        <v>1.1571663039701E-5</v>
      </c>
      <c r="M23" s="29">
        <v>1.7135228497688799E-5</v>
      </c>
      <c r="N23" s="29">
        <v>2.8021857286557202E-5</v>
      </c>
      <c r="O23" s="29">
        <v>5.24415102256335E-5</v>
      </c>
      <c r="P23" s="29">
        <v>8.3731771797552804E-5</v>
      </c>
      <c r="Q23" s="29">
        <v>1.07908193686487E-4</v>
      </c>
      <c r="R23" s="29">
        <v>1.3023972666035299E-4</v>
      </c>
      <c r="S23" s="29">
        <v>1.6233116736062499E-4</v>
      </c>
      <c r="T23" s="29">
        <v>1.2899757827283199E-4</v>
      </c>
      <c r="U23" s="29">
        <v>9.8032246294077404E-5</v>
      </c>
      <c r="V23" s="18">
        <v>0</v>
      </c>
      <c r="W23" s="18">
        <v>0</v>
      </c>
      <c r="X23" s="18">
        <v>0</v>
      </c>
      <c r="Y23" s="18">
        <v>593.94508381499998</v>
      </c>
      <c r="Z23" s="18">
        <v>849.46273180200001</v>
      </c>
      <c r="AA23" s="18">
        <v>1837.14659641</v>
      </c>
      <c r="AB23" s="18">
        <v>1690.0489192299999</v>
      </c>
      <c r="AC23" s="18">
        <v>1625.6842691100001</v>
      </c>
      <c r="AD23" s="18">
        <v>2953.6505164599998</v>
      </c>
      <c r="AE23" s="18">
        <v>5978.7015980100005</v>
      </c>
      <c r="AF23" s="18">
        <v>9990.3078683799995</v>
      </c>
      <c r="AG23" s="18">
        <v>9652.0760754799994</v>
      </c>
      <c r="AH23" s="18">
        <v>12816.237168600001</v>
      </c>
      <c r="AI23" s="18">
        <v>9125.2095901800003</v>
      </c>
      <c r="AJ23" s="18">
        <v>5572.0081229300004</v>
      </c>
      <c r="AK23" s="18">
        <v>2454.6049485499998</v>
      </c>
      <c r="AL23" s="18">
        <v>1421.4424268499999</v>
      </c>
      <c r="AM23" s="18" t="s">
        <v>177</v>
      </c>
      <c r="AN23" s="21" t="s">
        <v>174</v>
      </c>
    </row>
    <row r="24" spans="1:40" ht="15" x14ac:dyDescent="0.3">
      <c r="A24" s="16">
        <v>23</v>
      </c>
      <c r="B24" s="18" t="s">
        <v>105</v>
      </c>
      <c r="C24" s="18">
        <v>2019</v>
      </c>
      <c r="D24" s="24">
        <v>3698909.0900480002</v>
      </c>
      <c r="E24" s="29">
        <v>5.2178231199813798E-4</v>
      </c>
      <c r="F24" s="29">
        <v>3.67526967671935E-4</v>
      </c>
      <c r="G24" s="29">
        <v>1.03167615237809E-3</v>
      </c>
      <c r="H24" s="29">
        <v>6.2066227459695099E-4</v>
      </c>
      <c r="I24" s="29">
        <v>3.93599677105878E-4</v>
      </c>
      <c r="J24" s="29">
        <v>4.46346734133538E-4</v>
      </c>
      <c r="K24" s="29">
        <v>4.4201268709924402E-4</v>
      </c>
      <c r="L24" s="29">
        <v>4.7018219082696299E-4</v>
      </c>
      <c r="M24" s="29">
        <v>5.5126449958997203E-4</v>
      </c>
      <c r="N24" s="29">
        <v>6.3977138369662495E-4</v>
      </c>
      <c r="O24" s="29">
        <v>8.13112538527688E-4</v>
      </c>
      <c r="P24" s="29">
        <v>1.18535083409962E-3</v>
      </c>
      <c r="Q24" s="29">
        <v>1.6758474150847401E-3</v>
      </c>
      <c r="R24" s="29">
        <v>1.9958169463799298E-3</v>
      </c>
      <c r="S24" s="29">
        <v>2.6088109355786198E-3</v>
      </c>
      <c r="T24" s="29">
        <v>2.8603436614164598E-3</v>
      </c>
      <c r="U24" s="29">
        <v>2.2395214416701501E-3</v>
      </c>
      <c r="V24" s="18">
        <v>690324.38869199995</v>
      </c>
      <c r="W24" s="18">
        <v>660099.17270200001</v>
      </c>
      <c r="X24" s="18">
        <v>194350.858045</v>
      </c>
      <c r="Y24" s="18">
        <v>87780.457014600004</v>
      </c>
      <c r="Z24" s="18">
        <v>98117.133370399999</v>
      </c>
      <c r="AA24" s="18">
        <v>336866.45432899997</v>
      </c>
      <c r="AB24" s="18">
        <v>471794.136711</v>
      </c>
      <c r="AC24" s="18">
        <v>208628.813169</v>
      </c>
      <c r="AD24" s="18">
        <v>231620.909552</v>
      </c>
      <c r="AE24" s="18">
        <v>291587.28484600002</v>
      </c>
      <c r="AF24" s="18">
        <v>255480.96444400001</v>
      </c>
      <c r="AG24" s="18">
        <v>172258.517173</v>
      </c>
      <c r="AH24" s="18">
        <v>343011.099659</v>
      </c>
      <c r="AI24" s="18">
        <v>299207.77837100002</v>
      </c>
      <c r="AJ24" s="18">
        <v>215839.45506599999</v>
      </c>
      <c r="AK24" s="18">
        <v>157569.322032</v>
      </c>
      <c r="AL24" s="18">
        <v>139758.9154</v>
      </c>
      <c r="AM24" s="18" t="s">
        <v>177</v>
      </c>
      <c r="AN24" s="21" t="s">
        <v>174</v>
      </c>
    </row>
    <row r="25" spans="1:40" ht="15" x14ac:dyDescent="0.3">
      <c r="A25" s="16">
        <v>24</v>
      </c>
      <c r="B25" s="18" t="s">
        <v>106</v>
      </c>
      <c r="C25" s="18">
        <v>2019</v>
      </c>
      <c r="D25" s="24">
        <v>7830908.3218022995</v>
      </c>
      <c r="E25" s="29">
        <v>3.9040849254030598E-4</v>
      </c>
      <c r="F25" s="29">
        <v>2.1201781002390401E-3</v>
      </c>
      <c r="G25" s="29">
        <v>4.0689926793702801E-3</v>
      </c>
      <c r="H25" s="29">
        <v>5.1880193083293303E-3</v>
      </c>
      <c r="I25" s="29">
        <v>5.36506894953496E-3</v>
      </c>
      <c r="J25" s="29">
        <v>5.42133364051226E-3</v>
      </c>
      <c r="K25" s="29">
        <v>5.4766362813523598E-3</v>
      </c>
      <c r="L25" s="29">
        <v>5.3366620610280297E-3</v>
      </c>
      <c r="M25" s="29">
        <v>5.43710267296029E-3</v>
      </c>
      <c r="N25" s="29">
        <v>5.2466032336245102E-3</v>
      </c>
      <c r="O25" s="29">
        <v>4.61361858128109E-3</v>
      </c>
      <c r="P25" s="29">
        <v>4.0750286695790299E-3</v>
      </c>
      <c r="Q25" s="29">
        <v>3.7832447113010899E-3</v>
      </c>
      <c r="R25" s="29">
        <v>3.5057595442270898E-3</v>
      </c>
      <c r="S25" s="29">
        <v>3.2162712918028E-3</v>
      </c>
      <c r="T25" s="29">
        <v>2.9173547255177301E-3</v>
      </c>
      <c r="U25" s="29">
        <v>2.6368719776066101E-3</v>
      </c>
      <c r="V25" s="18">
        <v>30301.294703299998</v>
      </c>
      <c r="W25" s="18">
        <v>166795.94263599999</v>
      </c>
      <c r="X25" s="18">
        <v>322759.09740799997</v>
      </c>
      <c r="Y25" s="18">
        <v>451844.93017399998</v>
      </c>
      <c r="Z25" s="18">
        <v>601907.13545099995</v>
      </c>
      <c r="AA25" s="18">
        <v>912801.99073099997</v>
      </c>
      <c r="AB25" s="18">
        <v>948530.38997000002</v>
      </c>
      <c r="AC25" s="18">
        <v>805528.47920299997</v>
      </c>
      <c r="AD25" s="18">
        <v>971334.98865700001</v>
      </c>
      <c r="AE25" s="18">
        <v>1074555.2907499999</v>
      </c>
      <c r="AF25" s="18">
        <v>974249.980354</v>
      </c>
      <c r="AG25" s="18">
        <v>570298.80176499998</v>
      </c>
      <c r="AH25" s="18">
        <v>517708.43469899998</v>
      </c>
      <c r="AI25" s="18">
        <v>319533.88987200003</v>
      </c>
      <c r="AJ25" s="18">
        <v>170545.90997199999</v>
      </c>
      <c r="AK25" s="18">
        <v>97091.372737900005</v>
      </c>
      <c r="AL25" s="18">
        <v>71644.2295304</v>
      </c>
      <c r="AM25" s="18" t="s">
        <v>177</v>
      </c>
      <c r="AN25" s="21" t="s">
        <v>174</v>
      </c>
    </row>
    <row r="26" spans="1:40" ht="15" x14ac:dyDescent="0.3">
      <c r="A26" s="16">
        <v>25</v>
      </c>
      <c r="B26" s="18" t="s">
        <v>107</v>
      </c>
      <c r="C26" s="18">
        <v>2019</v>
      </c>
      <c r="D26" s="24">
        <v>7423226.4346190998</v>
      </c>
      <c r="E26" s="29">
        <v>0</v>
      </c>
      <c r="F26" s="29">
        <v>0</v>
      </c>
      <c r="G26" s="29">
        <v>0</v>
      </c>
      <c r="H26" s="29">
        <v>1.6837961462710501E-4</v>
      </c>
      <c r="I26" s="29">
        <v>5.3422633184238197E-4</v>
      </c>
      <c r="J26" s="29">
        <v>1.5691886636794001E-3</v>
      </c>
      <c r="K26" s="29">
        <v>3.4008862735739002E-3</v>
      </c>
      <c r="L26" s="29">
        <v>6.5043512377617203E-3</v>
      </c>
      <c r="M26" s="29">
        <v>1.17800810864883E-2</v>
      </c>
      <c r="N26" s="29">
        <v>1.9853712669051699E-2</v>
      </c>
      <c r="O26" s="29">
        <v>3.1558406136995003E-2</v>
      </c>
      <c r="P26" s="29">
        <v>4.7829276447997698E-2</v>
      </c>
      <c r="Q26" s="29">
        <v>6.9233088708687898E-2</v>
      </c>
      <c r="R26" s="29">
        <v>9.9666893283826205E-2</v>
      </c>
      <c r="S26" s="29">
        <v>0.132888900991532</v>
      </c>
      <c r="T26" s="29">
        <v>0.177056665390013</v>
      </c>
      <c r="U26" s="29">
        <v>0.25812483765711403</v>
      </c>
      <c r="V26" s="18">
        <v>0</v>
      </c>
      <c r="W26" s="18">
        <v>0</v>
      </c>
      <c r="X26" s="18">
        <v>0</v>
      </c>
      <c r="Y26" s="18">
        <v>10644.241558899999</v>
      </c>
      <c r="Z26" s="18">
        <v>44277.495107199997</v>
      </c>
      <c r="AA26" s="18">
        <v>122923.887506</v>
      </c>
      <c r="AB26" s="18">
        <v>230826.15315100001</v>
      </c>
      <c r="AC26" s="18">
        <v>374270.45458700001</v>
      </c>
      <c r="AD26" s="18">
        <v>839515.887629</v>
      </c>
      <c r="AE26" s="18">
        <v>1541374.61041</v>
      </c>
      <c r="AF26" s="18">
        <v>2171835.5236499999</v>
      </c>
      <c r="AG26" s="18">
        <v>2087558.18102</v>
      </c>
      <c r="AH26" s="18">
        <v>3003411.0639900002</v>
      </c>
      <c r="AI26" s="18">
        <v>3249107.4330099998</v>
      </c>
      <c r="AJ26" s="18">
        <v>2969543.1009900002</v>
      </c>
      <c r="AK26" s="18">
        <v>2734818.1627099998</v>
      </c>
      <c r="AL26" s="18">
        <v>3400213.6276799999</v>
      </c>
      <c r="AM26" s="18" t="s">
        <v>177</v>
      </c>
      <c r="AN26" s="21" t="s">
        <v>174</v>
      </c>
    </row>
    <row r="27" spans="1:40" ht="15" x14ac:dyDescent="0.3">
      <c r="A27" s="16">
        <v>26</v>
      </c>
      <c r="B27" s="18" t="s">
        <v>108</v>
      </c>
      <c r="C27" s="18">
        <v>2019</v>
      </c>
      <c r="D27" s="24">
        <v>2081.3352023090997</v>
      </c>
      <c r="E27" s="29">
        <v>3.3249566369853197E-5</v>
      </c>
      <c r="F27" s="29">
        <v>2.21357471374993E-5</v>
      </c>
      <c r="G27" s="29">
        <v>1.6278921314422101E-5</v>
      </c>
      <c r="H27" s="29">
        <v>1.2426756147796499E-5</v>
      </c>
      <c r="I27" s="29">
        <v>1.0066039080512299E-5</v>
      </c>
      <c r="J27" s="29">
        <v>8.2355452401891899E-6</v>
      </c>
      <c r="K27" s="29">
        <v>6.5522348181033698E-6</v>
      </c>
      <c r="L27" s="29">
        <v>5.0429170300782097E-6</v>
      </c>
      <c r="M27" s="29">
        <v>3.7820351993334602E-6</v>
      </c>
      <c r="N27" s="29">
        <v>2.7782767681151899E-6</v>
      </c>
      <c r="O27" s="29">
        <v>2.0326545544538099E-6</v>
      </c>
      <c r="P27" s="29">
        <v>1.4431803169328501E-6</v>
      </c>
      <c r="Q27" s="29">
        <v>9.96969173653458E-7</v>
      </c>
      <c r="R27" s="29">
        <v>6.8428479642154105E-7</v>
      </c>
      <c r="S27" s="29">
        <v>4.4580149606746099E-7</v>
      </c>
      <c r="T27" s="29">
        <v>2.7810761663452898E-7</v>
      </c>
      <c r="U27" s="29">
        <v>1.3235862946454199E-7</v>
      </c>
      <c r="V27" s="18">
        <v>339.22560307200001</v>
      </c>
      <c r="W27" s="18">
        <v>279.43468640899999</v>
      </c>
      <c r="X27" s="18">
        <v>208.23417600600001</v>
      </c>
      <c r="Y27" s="18">
        <v>255.50636071400001</v>
      </c>
      <c r="Z27" s="18">
        <v>240.64491919899999</v>
      </c>
      <c r="AA27" s="18">
        <v>260.58245952200002</v>
      </c>
      <c r="AB27" s="18">
        <v>190.99158098800001</v>
      </c>
      <c r="AC27" s="18">
        <v>116.393030581</v>
      </c>
      <c r="AD27" s="18">
        <v>87.732582457700005</v>
      </c>
      <c r="AE27" s="18">
        <v>60.806053703300002</v>
      </c>
      <c r="AF27" s="18">
        <v>31.503041877699999</v>
      </c>
      <c r="AG27" s="18">
        <v>10.2807077794</v>
      </c>
      <c r="AH27" s="18">
        <v>4.4382450925099999</v>
      </c>
      <c r="AI27" s="18">
        <v>1.53417674372</v>
      </c>
      <c r="AJ27" s="18">
        <v>0.41753806158200002</v>
      </c>
      <c r="AK27" s="18">
        <v>0.116463262882</v>
      </c>
      <c r="AL27" s="18">
        <v>4.2028740138899998E-2</v>
      </c>
      <c r="AM27" s="18" t="s">
        <v>177</v>
      </c>
      <c r="AN27" s="21" t="s">
        <v>174</v>
      </c>
    </row>
    <row r="28" spans="1:40" ht="15" x14ac:dyDescent="0.3">
      <c r="A28" s="16">
        <v>27</v>
      </c>
      <c r="B28" s="18" t="s">
        <v>109</v>
      </c>
      <c r="C28" s="18">
        <v>2019</v>
      </c>
      <c r="D28" s="24">
        <v>617599.40309893002</v>
      </c>
      <c r="E28" s="29">
        <v>0</v>
      </c>
      <c r="F28" s="29">
        <v>0</v>
      </c>
      <c r="G28" s="29">
        <v>0</v>
      </c>
      <c r="H28" s="29">
        <v>0</v>
      </c>
      <c r="I28" s="29">
        <v>0</v>
      </c>
      <c r="J28" s="29">
        <v>0</v>
      </c>
      <c r="K28" s="29">
        <v>0</v>
      </c>
      <c r="L28" s="29">
        <v>0</v>
      </c>
      <c r="M28" s="29">
        <v>8.0246095710446801E-5</v>
      </c>
      <c r="N28" s="29">
        <v>6.7189911178827395E-4</v>
      </c>
      <c r="O28" s="29">
        <v>2.2479424088780301E-3</v>
      </c>
      <c r="P28" s="29">
        <v>5.2891866437464099E-3</v>
      </c>
      <c r="Q28" s="29">
        <v>1.10368705468749E-2</v>
      </c>
      <c r="R28" s="29">
        <v>2.05909331939747E-2</v>
      </c>
      <c r="S28" s="29">
        <v>3.9129888815566401E-2</v>
      </c>
      <c r="T28" s="29">
        <v>7.7698985061437395E-2</v>
      </c>
      <c r="U28" s="29">
        <v>0.19078871566814701</v>
      </c>
      <c r="V28" s="18">
        <v>0</v>
      </c>
      <c r="W28" s="18">
        <v>0</v>
      </c>
      <c r="X28" s="18">
        <v>0</v>
      </c>
      <c r="Y28" s="18">
        <v>0</v>
      </c>
      <c r="Z28" s="18">
        <v>0</v>
      </c>
      <c r="AA28" s="18">
        <v>0</v>
      </c>
      <c r="AB28" s="18">
        <v>0</v>
      </c>
      <c r="AC28" s="18">
        <v>0</v>
      </c>
      <c r="AD28" s="18">
        <v>6271.4880151300003</v>
      </c>
      <c r="AE28" s="18">
        <v>57825.582548799997</v>
      </c>
      <c r="AF28" s="18">
        <v>195850.20690300001</v>
      </c>
      <c r="AG28" s="18">
        <v>357652.12563199998</v>
      </c>
      <c r="AH28" s="18">
        <v>896643.47320300003</v>
      </c>
      <c r="AI28" s="18">
        <v>1324038.4946699999</v>
      </c>
      <c r="AJ28" s="18">
        <v>1627362.1454100001</v>
      </c>
      <c r="AK28" s="18">
        <v>2133010.5975000001</v>
      </c>
      <c r="AL28" s="18">
        <v>5060046.2519100001</v>
      </c>
      <c r="AM28" s="18" t="s">
        <v>177</v>
      </c>
      <c r="AN28" s="21" t="s">
        <v>174</v>
      </c>
    </row>
    <row r="29" spans="1:40" ht="15" x14ac:dyDescent="0.3">
      <c r="A29" s="16">
        <v>28</v>
      </c>
      <c r="B29" s="18" t="s">
        <v>110</v>
      </c>
      <c r="C29" s="18">
        <v>2019</v>
      </c>
      <c r="D29" s="24">
        <v>439282.019531723</v>
      </c>
      <c r="E29" s="29">
        <v>0</v>
      </c>
      <c r="F29" s="29">
        <v>0</v>
      </c>
      <c r="G29" s="29">
        <v>0</v>
      </c>
      <c r="H29" s="29">
        <v>0</v>
      </c>
      <c r="I29" s="29">
        <v>2.6041361338276002E-6</v>
      </c>
      <c r="J29" s="29">
        <v>1.7529269093046E-5</v>
      </c>
      <c r="K29" s="29">
        <v>5.2899042747113198E-5</v>
      </c>
      <c r="L29" s="29">
        <v>1.3164202464234501E-4</v>
      </c>
      <c r="M29" s="29">
        <v>2.9949584379329499E-4</v>
      </c>
      <c r="N29" s="29">
        <v>7.1151033179689004E-4</v>
      </c>
      <c r="O29" s="29">
        <v>1.4179087456405799E-3</v>
      </c>
      <c r="P29" s="29">
        <v>2.5248011111391401E-3</v>
      </c>
      <c r="Q29" s="29">
        <v>4.18551490490973E-3</v>
      </c>
      <c r="R29" s="29">
        <v>6.85696812194373E-3</v>
      </c>
      <c r="S29" s="29">
        <v>1.0501782914483599E-2</v>
      </c>
      <c r="T29" s="29">
        <v>1.45206240493714E-2</v>
      </c>
      <c r="U29" s="29">
        <v>1.81976720937796E-2</v>
      </c>
      <c r="V29" s="18">
        <v>0</v>
      </c>
      <c r="W29" s="18">
        <v>0</v>
      </c>
      <c r="X29" s="18">
        <v>0</v>
      </c>
      <c r="Y29" s="18">
        <v>0</v>
      </c>
      <c r="Z29" s="18">
        <v>412.20912067299997</v>
      </c>
      <c r="AA29" s="18">
        <v>3759.7339606800001</v>
      </c>
      <c r="AB29" s="18">
        <v>9804.4588989700005</v>
      </c>
      <c r="AC29" s="18">
        <v>15365.625048100001</v>
      </c>
      <c r="AD29" s="18">
        <v>31780.630710400001</v>
      </c>
      <c r="AE29" s="18">
        <v>72697.884083900004</v>
      </c>
      <c r="AF29" s="18">
        <v>134119.614482</v>
      </c>
      <c r="AG29" s="18">
        <v>171341.86322699999</v>
      </c>
      <c r="AH29" s="18">
        <v>313492.25007299997</v>
      </c>
      <c r="AI29" s="18">
        <v>404182.25129799999</v>
      </c>
      <c r="AJ29" s="18">
        <v>427822.20858899999</v>
      </c>
      <c r="AK29" s="18">
        <v>419937.09600399999</v>
      </c>
      <c r="AL29" s="18">
        <v>543845.65767800005</v>
      </c>
      <c r="AM29" s="18" t="s">
        <v>177</v>
      </c>
      <c r="AN29" s="21" t="s">
        <v>174</v>
      </c>
    </row>
    <row r="30" spans="1:40" ht="15" x14ac:dyDescent="0.3">
      <c r="A30" s="16">
        <v>29</v>
      </c>
      <c r="B30" s="18" t="s">
        <v>111</v>
      </c>
      <c r="C30" s="18">
        <v>2019</v>
      </c>
      <c r="D30" s="24">
        <v>38324.749616889305</v>
      </c>
      <c r="E30" s="29">
        <v>0</v>
      </c>
      <c r="F30" s="29">
        <v>4.6618391827507202E-7</v>
      </c>
      <c r="G30" s="29">
        <v>3.2899114374637098E-6</v>
      </c>
      <c r="H30" s="29">
        <v>8.7754438070986404E-6</v>
      </c>
      <c r="I30" s="29">
        <v>1.61268575974309E-5</v>
      </c>
      <c r="J30" s="29">
        <v>2.5336319861320701E-5</v>
      </c>
      <c r="K30" s="29">
        <v>3.4350979363762202E-5</v>
      </c>
      <c r="L30" s="29">
        <v>4.1527708746032997E-5</v>
      </c>
      <c r="M30" s="29">
        <v>4.6936046677886599E-5</v>
      </c>
      <c r="N30" s="29">
        <v>4.9633022187595203E-5</v>
      </c>
      <c r="O30" s="29">
        <v>4.9049243497714299E-5</v>
      </c>
      <c r="P30" s="29">
        <v>4.4837140947942599E-5</v>
      </c>
      <c r="Q30" s="29">
        <v>3.8642496034650997E-5</v>
      </c>
      <c r="R30" s="29">
        <v>3.3533048473612798E-5</v>
      </c>
      <c r="S30" s="29">
        <v>2.99559862703648E-5</v>
      </c>
      <c r="T30" s="29">
        <v>2.6331536753524601E-5</v>
      </c>
      <c r="U30" s="29">
        <v>2.2444821749768499E-5</v>
      </c>
      <c r="V30" s="18">
        <v>0</v>
      </c>
      <c r="W30" s="18">
        <v>18.999953571300001</v>
      </c>
      <c r="X30" s="18">
        <v>152.37007833800001</v>
      </c>
      <c r="Y30" s="18">
        <v>530.15151016000004</v>
      </c>
      <c r="Z30" s="18">
        <v>1402.51536003</v>
      </c>
      <c r="AA30" s="18">
        <v>3180.53259832</v>
      </c>
      <c r="AB30" s="18">
        <v>4288.5126562900005</v>
      </c>
      <c r="AC30" s="18">
        <v>4326.6250541899999</v>
      </c>
      <c r="AD30" s="18">
        <v>5573.5120340599997</v>
      </c>
      <c r="AE30" s="18">
        <v>6888.8341947999998</v>
      </c>
      <c r="AF30" s="18">
        <v>7034.6744699800001</v>
      </c>
      <c r="AG30" s="18">
        <v>4928.0217071500001</v>
      </c>
      <c r="AH30" s="18">
        <v>4964.3256509399998</v>
      </c>
      <c r="AI30" s="18">
        <v>3477.3550153900001</v>
      </c>
      <c r="AJ30" s="18">
        <v>2098.3344449699998</v>
      </c>
      <c r="AK30" s="18">
        <v>1272.5259877999999</v>
      </c>
      <c r="AL30" s="18">
        <v>1108.1786697499999</v>
      </c>
      <c r="AM30" s="18" t="s">
        <v>177</v>
      </c>
      <c r="AN30" s="21" t="s">
        <v>174</v>
      </c>
    </row>
    <row r="31" spans="1:40" ht="15" x14ac:dyDescent="0.3">
      <c r="A31" s="16">
        <v>30</v>
      </c>
      <c r="B31" s="18" t="s">
        <v>112</v>
      </c>
      <c r="C31" s="18">
        <v>2019</v>
      </c>
      <c r="D31" s="24">
        <v>37528.061374780002</v>
      </c>
      <c r="E31" s="29">
        <v>1.8631970182133902E-5</v>
      </c>
      <c r="F31" s="29">
        <v>2.5473654219501301E-5</v>
      </c>
      <c r="G31" s="29">
        <v>2.9170870071692699E-5</v>
      </c>
      <c r="H31" s="29">
        <v>3.0775135678396099E-5</v>
      </c>
      <c r="I31" s="29">
        <v>3.2588812194646601E-5</v>
      </c>
      <c r="J31" s="29">
        <v>3.4560062004271801E-5</v>
      </c>
      <c r="K31" s="29">
        <v>3.56020922985683E-5</v>
      </c>
      <c r="L31" s="29">
        <v>3.3920128719210997E-5</v>
      </c>
      <c r="M31" s="29">
        <v>3.1392106572325502E-5</v>
      </c>
      <c r="N31" s="29">
        <v>2.92004125465234E-5</v>
      </c>
      <c r="O31" s="29">
        <v>2.72605192234658E-5</v>
      </c>
      <c r="P31" s="29">
        <v>2.7574606123314799E-5</v>
      </c>
      <c r="Q31" s="29">
        <v>3.0397061983395901E-5</v>
      </c>
      <c r="R31" s="29">
        <v>3.3202053971370001E-5</v>
      </c>
      <c r="S31" s="29">
        <v>3.4716809242896202E-5</v>
      </c>
      <c r="T31" s="29">
        <v>3.2737061354224803E-5</v>
      </c>
      <c r="U31" s="29">
        <v>3.19261061926185E-5</v>
      </c>
      <c r="V31" s="18">
        <v>1519.0441148699999</v>
      </c>
      <c r="W31" s="18">
        <v>2112.0958499499998</v>
      </c>
      <c r="X31" s="18">
        <v>2133.53366585</v>
      </c>
      <c r="Y31" s="18">
        <v>2160.2798800099999</v>
      </c>
      <c r="Z31" s="18">
        <v>2499.5624486699999</v>
      </c>
      <c r="AA31" s="18">
        <v>3216.34467313</v>
      </c>
      <c r="AB31" s="18">
        <v>2993.7012174400002</v>
      </c>
      <c r="AC31" s="18">
        <v>2536.0027433999999</v>
      </c>
      <c r="AD31" s="18">
        <v>3409.7081193600002</v>
      </c>
      <c r="AE31" s="18">
        <v>4770.6193017799997</v>
      </c>
      <c r="AF31" s="18">
        <v>5620.4093329500001</v>
      </c>
      <c r="AG31" s="18">
        <v>4556.76002737</v>
      </c>
      <c r="AH31" s="18">
        <v>5435.3914437800004</v>
      </c>
      <c r="AI31" s="18">
        <v>4729.7094783599996</v>
      </c>
      <c r="AJ31" s="18">
        <v>3515.6413601999998</v>
      </c>
      <c r="AK31" s="18">
        <v>2415.2599854800001</v>
      </c>
      <c r="AL31" s="18">
        <v>2005.76735078</v>
      </c>
      <c r="AM31" s="18" t="s">
        <v>177</v>
      </c>
      <c r="AN31" s="21" t="s">
        <v>174</v>
      </c>
    </row>
    <row r="32" spans="1:40" ht="15" x14ac:dyDescent="0.3">
      <c r="A32" s="16">
        <v>31</v>
      </c>
      <c r="B32" s="18" t="s">
        <v>113</v>
      </c>
      <c r="C32" s="18">
        <v>2019</v>
      </c>
      <c r="D32" s="24">
        <v>2393.6256242749996</v>
      </c>
      <c r="E32" s="29">
        <v>3.7345427882158801E-6</v>
      </c>
      <c r="F32" s="29">
        <v>3.9526562467079003E-6</v>
      </c>
      <c r="G32" s="29">
        <v>3.3675348719676999E-6</v>
      </c>
      <c r="H32" s="29">
        <v>2.6492578694402201E-6</v>
      </c>
      <c r="I32" s="29">
        <v>2.2888682565857401E-6</v>
      </c>
      <c r="J32" s="29">
        <v>2.1746149416490201E-6</v>
      </c>
      <c r="K32" s="29">
        <v>2.1646689061824999E-6</v>
      </c>
      <c r="L32" s="29">
        <v>2.1822228779594299E-6</v>
      </c>
      <c r="M32" s="29">
        <v>2.28826308625173E-6</v>
      </c>
      <c r="N32" s="29">
        <v>2.4241524724527099E-6</v>
      </c>
      <c r="O32" s="29">
        <v>2.7364133921964198E-6</v>
      </c>
      <c r="P32" s="29">
        <v>3.2551720625625301E-6</v>
      </c>
      <c r="Q32" s="29">
        <v>3.9506844978934996E-6</v>
      </c>
      <c r="R32" s="29">
        <v>4.6785600371658399E-6</v>
      </c>
      <c r="S32" s="29">
        <v>5.5882330706191396E-6</v>
      </c>
      <c r="T32" s="29">
        <v>6.3917656716316503E-6</v>
      </c>
      <c r="U32" s="29">
        <v>8.2545282924823607E-6</v>
      </c>
      <c r="V32" s="18">
        <v>179.36728146300001</v>
      </c>
      <c r="W32" s="18">
        <v>177.72004358999999</v>
      </c>
      <c r="X32" s="18">
        <v>141.46387545799999</v>
      </c>
      <c r="Y32" s="18">
        <v>126.42540049199999</v>
      </c>
      <c r="Z32" s="18">
        <v>139.39044724499999</v>
      </c>
      <c r="AA32" s="18">
        <v>192.89655481599999</v>
      </c>
      <c r="AB32" s="18">
        <v>203.290932244</v>
      </c>
      <c r="AC32" s="18">
        <v>184.85138285100001</v>
      </c>
      <c r="AD32" s="18">
        <v>231.57161751999999</v>
      </c>
      <c r="AE32" s="18">
        <v>270.56516680700003</v>
      </c>
      <c r="AF32" s="18">
        <v>297.05661058700002</v>
      </c>
      <c r="AG32" s="18">
        <v>249.02631120199999</v>
      </c>
      <c r="AH32" s="18">
        <v>313.98489512600003</v>
      </c>
      <c r="AI32" s="18">
        <v>273.54878212599999</v>
      </c>
      <c r="AJ32" s="18">
        <v>205.103988861</v>
      </c>
      <c r="AK32" s="18">
        <v>149.06441620999999</v>
      </c>
      <c r="AL32" s="18">
        <v>179.907056055</v>
      </c>
      <c r="AM32" s="18" t="s">
        <v>177</v>
      </c>
      <c r="AN32" s="21" t="s">
        <v>174</v>
      </c>
    </row>
    <row r="33" spans="1:40" ht="15" x14ac:dyDescent="0.3">
      <c r="A33" s="16">
        <v>32</v>
      </c>
      <c r="B33" s="18" t="s">
        <v>114</v>
      </c>
      <c r="C33" s="18">
        <v>2019</v>
      </c>
      <c r="D33" s="24">
        <v>4325590.3369660005</v>
      </c>
      <c r="E33" s="29">
        <v>4.7257475721224204E-3</v>
      </c>
      <c r="F33" s="29">
        <v>6.0531284352667901E-3</v>
      </c>
      <c r="G33" s="29">
        <v>5.7154052397376002E-3</v>
      </c>
      <c r="H33" s="29">
        <v>5.1295793345391199E-3</v>
      </c>
      <c r="I33" s="29">
        <v>4.6695825694293E-3</v>
      </c>
      <c r="J33" s="29">
        <v>4.25874799054361E-3</v>
      </c>
      <c r="K33" s="29">
        <v>3.9131217585612402E-3</v>
      </c>
      <c r="L33" s="29">
        <v>3.6698695643112402E-3</v>
      </c>
      <c r="M33" s="29">
        <v>3.48753830222565E-3</v>
      </c>
      <c r="N33" s="29">
        <v>3.2625885077086098E-3</v>
      </c>
      <c r="O33" s="29">
        <v>2.9889590087304402E-3</v>
      </c>
      <c r="P33" s="29">
        <v>2.6895756616143098E-3</v>
      </c>
      <c r="Q33" s="29">
        <v>2.3824187451762201E-3</v>
      </c>
      <c r="R33" s="29">
        <v>2.0583880788545999E-3</v>
      </c>
      <c r="S33" s="29">
        <v>1.7202844370306E-3</v>
      </c>
      <c r="T33" s="29">
        <v>1.4223795551715299E-3</v>
      </c>
      <c r="U33" s="29">
        <v>1.61187154396199E-3</v>
      </c>
      <c r="V33" s="18">
        <v>245570.386184</v>
      </c>
      <c r="W33" s="18">
        <v>348053.88377900003</v>
      </c>
      <c r="X33" s="18">
        <v>344861.27067300002</v>
      </c>
      <c r="Y33" s="18">
        <v>348756.21391499997</v>
      </c>
      <c r="Z33" s="18">
        <v>390515.16494599998</v>
      </c>
      <c r="AA33" s="18">
        <v>491626.47592699999</v>
      </c>
      <c r="AB33" s="18">
        <v>448691.47911000001</v>
      </c>
      <c r="AC33" s="18">
        <v>348378.072246</v>
      </c>
      <c r="AD33" s="18">
        <v>381130.66042700002</v>
      </c>
      <c r="AE33" s="18">
        <v>402733.29771700001</v>
      </c>
      <c r="AF33" s="18">
        <v>357301.23895999999</v>
      </c>
      <c r="AG33" s="18">
        <v>217972.19308200001</v>
      </c>
      <c r="AH33" s="18">
        <v>202132.64777400001</v>
      </c>
      <c r="AI33" s="18">
        <v>128905.990368</v>
      </c>
      <c r="AJ33" s="18">
        <v>71375.884807499999</v>
      </c>
      <c r="AK33" s="18">
        <v>39529.217523200001</v>
      </c>
      <c r="AL33" s="18">
        <v>35448.856680199999</v>
      </c>
      <c r="AM33" s="18" t="s">
        <v>177</v>
      </c>
      <c r="AN33" s="21" t="s">
        <v>174</v>
      </c>
    </row>
    <row r="34" spans="1:40" ht="15" x14ac:dyDescent="0.3">
      <c r="A34" s="16">
        <v>33</v>
      </c>
      <c r="B34" s="18" t="s">
        <v>115</v>
      </c>
      <c r="C34" s="18">
        <v>2019</v>
      </c>
      <c r="D34" s="24">
        <v>1773480.8639057002</v>
      </c>
      <c r="E34" s="29">
        <v>0</v>
      </c>
      <c r="F34" s="29">
        <v>0</v>
      </c>
      <c r="G34" s="29">
        <v>0</v>
      </c>
      <c r="H34" s="29">
        <v>2.7133426510017697E-4</v>
      </c>
      <c r="I34" s="29">
        <v>4.1936424324430001E-4</v>
      </c>
      <c r="J34" s="29">
        <v>6.9939870941383405E-4</v>
      </c>
      <c r="K34" s="29">
        <v>1.07406130222134E-3</v>
      </c>
      <c r="L34" s="29">
        <v>1.4887064276227599E-3</v>
      </c>
      <c r="M34" s="29">
        <v>1.95597805244788E-3</v>
      </c>
      <c r="N34" s="29">
        <v>2.5104596632064698E-3</v>
      </c>
      <c r="O34" s="29">
        <v>3.3713462008134799E-3</v>
      </c>
      <c r="P34" s="29">
        <v>4.6666745556858697E-3</v>
      </c>
      <c r="Q34" s="29">
        <v>6.4804466635101296E-3</v>
      </c>
      <c r="R34" s="29">
        <v>9.5489218301685504E-3</v>
      </c>
      <c r="S34" s="29">
        <v>1.51725514037031E-2</v>
      </c>
      <c r="T34" s="29">
        <v>2.3918515261218999E-2</v>
      </c>
      <c r="U34" s="29">
        <v>3.93319112680992E-2</v>
      </c>
      <c r="V34" s="18">
        <v>12147.5030467</v>
      </c>
      <c r="W34" s="18">
        <v>30928.714090400001</v>
      </c>
      <c r="X34" s="18">
        <v>52480.604862300002</v>
      </c>
      <c r="Y34" s="18">
        <v>68678.472636299994</v>
      </c>
      <c r="Z34" s="18">
        <v>111612.802622</v>
      </c>
      <c r="AA34" s="18">
        <v>153830.66177999999</v>
      </c>
      <c r="AB34" s="18">
        <v>169087.488331</v>
      </c>
      <c r="AC34" s="18">
        <v>154645.91380099999</v>
      </c>
      <c r="AD34" s="18">
        <v>203240.74182600001</v>
      </c>
      <c r="AE34" s="18">
        <v>268592.73320000002</v>
      </c>
      <c r="AF34" s="18">
        <v>302454.14688900003</v>
      </c>
      <c r="AG34" s="18">
        <v>245781.08082100001</v>
      </c>
      <c r="AH34" s="18">
        <v>324186.604482</v>
      </c>
      <c r="AI34" s="18">
        <v>326247.22560000001</v>
      </c>
      <c r="AJ34" s="18">
        <v>284743.34325400001</v>
      </c>
      <c r="AK34" s="18">
        <v>256924.892612</v>
      </c>
      <c r="AL34" s="18">
        <v>396955.54057700001</v>
      </c>
      <c r="AM34" s="18" t="s">
        <v>177</v>
      </c>
      <c r="AN34" s="21" t="s">
        <v>174</v>
      </c>
    </row>
    <row r="35" spans="1:40" ht="15" x14ac:dyDescent="0.3">
      <c r="A35" s="16">
        <v>34</v>
      </c>
      <c r="B35" s="18" t="s">
        <v>116</v>
      </c>
      <c r="C35" s="18">
        <v>2019</v>
      </c>
      <c r="D35" s="24">
        <v>2057942.3991324601</v>
      </c>
      <c r="E35" s="29">
        <v>6.5869780177367097E-4</v>
      </c>
      <c r="F35" s="29">
        <v>1.01455073085136E-3</v>
      </c>
      <c r="G35" s="29">
        <v>1.15621613358127E-3</v>
      </c>
      <c r="H35" s="29">
        <v>1.35643858293875E-3</v>
      </c>
      <c r="I35" s="29">
        <v>1.83106818888662E-3</v>
      </c>
      <c r="J35" s="29">
        <v>2.2323301402019501E-3</v>
      </c>
      <c r="K35" s="29">
        <v>2.6937509706828999E-3</v>
      </c>
      <c r="L35" s="29">
        <v>2.95628262565644E-3</v>
      </c>
      <c r="M35" s="29">
        <v>2.9521885545278799E-3</v>
      </c>
      <c r="N35" s="29">
        <v>2.7828466736744299E-3</v>
      </c>
      <c r="O35" s="29">
        <v>2.65172189898716E-3</v>
      </c>
      <c r="P35" s="29">
        <v>2.5320244725937102E-3</v>
      </c>
      <c r="Q35" s="29">
        <v>2.30230217363366E-3</v>
      </c>
      <c r="R35" s="29">
        <v>2.12227960845954E-3</v>
      </c>
      <c r="S35" s="29">
        <v>2.1323712457813802E-3</v>
      </c>
      <c r="T35" s="29">
        <v>2.11598892706207E-3</v>
      </c>
      <c r="U35" s="29">
        <v>1.67403116243276E-3</v>
      </c>
      <c r="V35" s="18">
        <v>4077.8983037600001</v>
      </c>
      <c r="W35" s="18">
        <v>10200.815537</v>
      </c>
      <c r="X35" s="18">
        <v>18186.0820872</v>
      </c>
      <c r="Y35" s="18">
        <v>45584.665659899998</v>
      </c>
      <c r="Z35" s="18">
        <v>88035.661839599998</v>
      </c>
      <c r="AA35" s="18">
        <v>184916.43328</v>
      </c>
      <c r="AB35" s="18">
        <v>238670.236321</v>
      </c>
      <c r="AC35" s="18">
        <v>230939.29084999999</v>
      </c>
      <c r="AD35" s="18">
        <v>278076.781342</v>
      </c>
      <c r="AE35" s="18">
        <v>331853.34411300003</v>
      </c>
      <c r="AF35" s="18">
        <v>349216.24782500003</v>
      </c>
      <c r="AG35" s="18">
        <v>278184.94197400002</v>
      </c>
      <c r="AH35" s="18">
        <v>349697.81696700002</v>
      </c>
      <c r="AI35" s="18">
        <v>312899.89597399998</v>
      </c>
      <c r="AJ35" s="18">
        <v>277969.10315699998</v>
      </c>
      <c r="AK35" s="18">
        <v>263381.53920599999</v>
      </c>
      <c r="AL35" s="18">
        <v>410328.03495200002</v>
      </c>
      <c r="AM35" s="18" t="s">
        <v>177</v>
      </c>
      <c r="AN35" s="21" t="s">
        <v>174</v>
      </c>
    </row>
    <row r="36" spans="1:40" ht="15" x14ac:dyDescent="0.3">
      <c r="A36" s="16">
        <v>35</v>
      </c>
      <c r="B36" s="18" t="s">
        <v>117</v>
      </c>
      <c r="C36" s="18">
        <v>2019</v>
      </c>
      <c r="D36" s="24">
        <v>60830698.633883595</v>
      </c>
      <c r="E36" s="29">
        <v>1.72426819424201E-3</v>
      </c>
      <c r="F36" s="29">
        <v>2.9707151956190601E-3</v>
      </c>
      <c r="G36" s="29">
        <v>5.0592593340887297E-3</v>
      </c>
      <c r="H36" s="29">
        <v>1.16937997515265E-2</v>
      </c>
      <c r="I36" s="29">
        <v>2.6128253381340501E-2</v>
      </c>
      <c r="J36" s="29">
        <v>4.80960896960251E-2</v>
      </c>
      <c r="K36" s="29">
        <v>7.0841382990012303E-2</v>
      </c>
      <c r="L36" s="29">
        <v>8.5209032520409705E-2</v>
      </c>
      <c r="M36" s="29">
        <v>8.6760691851017993E-2</v>
      </c>
      <c r="N36" s="29">
        <v>8.4924195242271294E-2</v>
      </c>
      <c r="O36" s="29">
        <v>9.2414110567409405E-2</v>
      </c>
      <c r="P36" s="29">
        <v>0.10362272330637</v>
      </c>
      <c r="Q36" s="29">
        <v>0.113482706642929</v>
      </c>
      <c r="R36" s="29">
        <v>0.13425472735885599</v>
      </c>
      <c r="S36" s="29">
        <v>0.17971143584926699</v>
      </c>
      <c r="T36" s="29">
        <v>0.24315334906123101</v>
      </c>
      <c r="U36" s="29">
        <v>0.32531353848288802</v>
      </c>
      <c r="V36" s="18">
        <v>37879.524454600003</v>
      </c>
      <c r="W36" s="18">
        <v>112235.302941</v>
      </c>
      <c r="X36" s="18">
        <v>267083.670239</v>
      </c>
      <c r="Y36" s="18">
        <v>701196.82996899995</v>
      </c>
      <c r="Z36" s="18">
        <v>1971280.2443500001</v>
      </c>
      <c r="AA36" s="18">
        <v>4966622.4046</v>
      </c>
      <c r="AB36" s="18">
        <v>7232255.1138599999</v>
      </c>
      <c r="AC36" s="18">
        <v>7276524.7084900001</v>
      </c>
      <c r="AD36" s="18">
        <v>8895865.5675000008</v>
      </c>
      <c r="AE36" s="18">
        <v>10542880.452</v>
      </c>
      <c r="AF36" s="18">
        <v>10750091.9026</v>
      </c>
      <c r="AG36" s="18">
        <v>8076782.9128799997</v>
      </c>
      <c r="AH36" s="18">
        <v>9616650.6109100003</v>
      </c>
      <c r="AI36" s="18">
        <v>8263170.4582700003</v>
      </c>
      <c r="AJ36" s="18">
        <v>6463242.0419100001</v>
      </c>
      <c r="AK36" s="18">
        <v>5341208.1011199998</v>
      </c>
      <c r="AL36" s="18">
        <v>6943450.6953100003</v>
      </c>
      <c r="AM36" s="18" t="s">
        <v>177</v>
      </c>
      <c r="AN36" s="21" t="s">
        <v>174</v>
      </c>
    </row>
    <row r="37" spans="1:40" ht="15" x14ac:dyDescent="0.3">
      <c r="A37" s="16">
        <v>36</v>
      </c>
      <c r="B37" s="18" t="s">
        <v>118</v>
      </c>
      <c r="C37" s="18">
        <v>2019</v>
      </c>
      <c r="D37" s="24">
        <v>8494222.5303817</v>
      </c>
      <c r="E37" s="29">
        <v>3.1137954223824999E-4</v>
      </c>
      <c r="F37" s="29">
        <v>8.3274881538029195E-4</v>
      </c>
      <c r="G37" s="29">
        <v>1.2839285679229801E-3</v>
      </c>
      <c r="H37" s="29">
        <v>1.61794261166104E-3</v>
      </c>
      <c r="I37" s="29">
        <v>1.9601607313024299E-3</v>
      </c>
      <c r="J37" s="29">
        <v>2.40793376891651E-3</v>
      </c>
      <c r="K37" s="29">
        <v>2.9869346235007598E-3</v>
      </c>
      <c r="L37" s="29">
        <v>3.7660401822109898E-3</v>
      </c>
      <c r="M37" s="29">
        <v>4.9944531675573398E-3</v>
      </c>
      <c r="N37" s="29">
        <v>7.3134180777943798E-3</v>
      </c>
      <c r="O37" s="29">
        <v>1.16325923327641E-2</v>
      </c>
      <c r="P37" s="29">
        <v>2.0506559673256E-2</v>
      </c>
      <c r="Q37" s="29">
        <v>3.5005006073529701E-2</v>
      </c>
      <c r="R37" s="29">
        <v>5.7193159072396103E-2</v>
      </c>
      <c r="S37" s="29">
        <v>8.4301348416670294E-2</v>
      </c>
      <c r="T37" s="29">
        <v>0.11176382121652199</v>
      </c>
      <c r="U37" s="29">
        <v>0.12764630586669101</v>
      </c>
      <c r="V37" s="18">
        <v>15789.9696396</v>
      </c>
      <c r="W37" s="18">
        <v>42390.549964899998</v>
      </c>
      <c r="X37" s="18">
        <v>68292.234519200007</v>
      </c>
      <c r="Y37" s="18">
        <v>96510.194270000007</v>
      </c>
      <c r="Z37" s="18">
        <v>144714.836858</v>
      </c>
      <c r="AA37" s="18">
        <v>242033.85060100001</v>
      </c>
      <c r="AB37" s="18">
        <v>298552.79549799999</v>
      </c>
      <c r="AC37" s="18">
        <v>347763.80382600002</v>
      </c>
      <c r="AD37" s="18">
        <v>642210.58609500004</v>
      </c>
      <c r="AE37" s="18">
        <v>1394548.0914100001</v>
      </c>
      <c r="AF37" s="18">
        <v>2433674.9393099998</v>
      </c>
      <c r="AG37" s="18">
        <v>2767740.67839</v>
      </c>
      <c r="AH37" s="18">
        <v>4307650.0962899998</v>
      </c>
      <c r="AI37" s="18">
        <v>4396091.7022099998</v>
      </c>
      <c r="AJ37" s="18">
        <v>3754734.8626700002</v>
      </c>
      <c r="AK37" s="18">
        <v>3171718.96459</v>
      </c>
      <c r="AL37" s="18">
        <v>3850184.8369700001</v>
      </c>
      <c r="AM37" s="18" t="s">
        <v>177</v>
      </c>
      <c r="AN37" s="21" t="s">
        <v>174</v>
      </c>
    </row>
    <row r="38" spans="1:40" ht="15" x14ac:dyDescent="0.3">
      <c r="A38" s="16">
        <v>37</v>
      </c>
      <c r="B38" s="18" t="s">
        <v>119</v>
      </c>
      <c r="C38" s="18">
        <v>2019</v>
      </c>
      <c r="D38" s="24">
        <v>3489255.0184637001</v>
      </c>
      <c r="E38" s="29">
        <v>3.6954746767025101E-5</v>
      </c>
      <c r="F38" s="29">
        <v>1.24350475110182E-4</v>
      </c>
      <c r="G38" s="29">
        <v>2.3971616673715499E-4</v>
      </c>
      <c r="H38" s="29">
        <v>3.6602903634924097E-4</v>
      </c>
      <c r="I38" s="29">
        <v>5.2577507545597505E-4</v>
      </c>
      <c r="J38" s="29">
        <v>7.4715682359954101E-4</v>
      </c>
      <c r="K38" s="29">
        <v>1.0640014345373601E-3</v>
      </c>
      <c r="L38" s="29">
        <v>1.57902208320235E-3</v>
      </c>
      <c r="M38" s="29">
        <v>2.3754374565520099E-3</v>
      </c>
      <c r="N38" s="29">
        <v>3.5983762553888298E-3</v>
      </c>
      <c r="O38" s="29">
        <v>5.1850715671725896E-3</v>
      </c>
      <c r="P38" s="29">
        <v>6.9700767130510804E-3</v>
      </c>
      <c r="Q38" s="29">
        <v>8.4204822434623995E-3</v>
      </c>
      <c r="R38" s="29">
        <v>8.4364257751130892E-3</v>
      </c>
      <c r="S38" s="29">
        <v>7.3225137193034502E-3</v>
      </c>
      <c r="T38" s="29">
        <v>6.1903187983855801E-3</v>
      </c>
      <c r="U38" s="29">
        <v>4.3705692494600996E-3</v>
      </c>
      <c r="V38" s="18">
        <v>10232.1027806</v>
      </c>
      <c r="W38" s="18">
        <v>23298.877674899999</v>
      </c>
      <c r="X38" s="18">
        <v>34605.967730299999</v>
      </c>
      <c r="Y38" s="18">
        <v>48956.006917699997</v>
      </c>
      <c r="Z38" s="18">
        <v>76680.4516382</v>
      </c>
      <c r="AA38" s="18">
        <v>140290.705487</v>
      </c>
      <c r="AB38" s="18">
        <v>189466.35706000001</v>
      </c>
      <c r="AC38" s="18">
        <v>227018.372176</v>
      </c>
      <c r="AD38" s="18">
        <v>385988.85933900002</v>
      </c>
      <c r="AE38" s="18">
        <v>648307.85614699998</v>
      </c>
      <c r="AF38" s="18">
        <v>892676.71822699998</v>
      </c>
      <c r="AG38" s="18">
        <v>811732.74328599998</v>
      </c>
      <c r="AH38" s="18">
        <v>1001928.6879500001</v>
      </c>
      <c r="AI38" s="18">
        <v>673644.07718499994</v>
      </c>
      <c r="AJ38" s="18">
        <v>361507.81509599998</v>
      </c>
      <c r="AK38" s="18">
        <v>216341.544333</v>
      </c>
      <c r="AL38" s="18">
        <v>241512.14648200001</v>
      </c>
      <c r="AM38" s="18" t="s">
        <v>177</v>
      </c>
      <c r="AN38" s="21" t="s">
        <v>174</v>
      </c>
    </row>
    <row r="39" spans="1:40" ht="15" x14ac:dyDescent="0.3">
      <c r="A39" s="16">
        <v>38</v>
      </c>
      <c r="B39" s="18" t="s">
        <v>120</v>
      </c>
      <c r="C39" s="18">
        <v>2019</v>
      </c>
      <c r="D39" s="24">
        <v>837358.75140635995</v>
      </c>
      <c r="E39" s="29">
        <v>2.7478401988502398E-5</v>
      </c>
      <c r="F39" s="29">
        <v>8.3697604757599896E-5</v>
      </c>
      <c r="G39" s="29">
        <v>1.4789344953231099E-4</v>
      </c>
      <c r="H39" s="29">
        <v>2.13394041801819E-4</v>
      </c>
      <c r="I39" s="29">
        <v>2.9625576555466002E-4</v>
      </c>
      <c r="J39" s="29">
        <v>4.0314505650347198E-4</v>
      </c>
      <c r="K39" s="29">
        <v>5.4065353596509304E-4</v>
      </c>
      <c r="L39" s="29">
        <v>7.2870283889894295E-4</v>
      </c>
      <c r="M39" s="29">
        <v>9.7662645632541904E-4</v>
      </c>
      <c r="N39" s="29">
        <v>1.3131365118522701E-3</v>
      </c>
      <c r="O39" s="29">
        <v>1.70301320896972E-3</v>
      </c>
      <c r="P39" s="29">
        <v>2.0984674500875199E-3</v>
      </c>
      <c r="Q39" s="29">
        <v>2.43872975724139E-3</v>
      </c>
      <c r="R39" s="29">
        <v>2.7051208317170799E-3</v>
      </c>
      <c r="S39" s="29">
        <v>2.83253012077585E-3</v>
      </c>
      <c r="T39" s="29">
        <v>2.7231688070674899E-3</v>
      </c>
      <c r="U39" s="29">
        <v>2.6203866498931299E-3</v>
      </c>
      <c r="V39" s="18">
        <v>1710.85925514</v>
      </c>
      <c r="W39" s="18">
        <v>4387.3266011599999</v>
      </c>
      <c r="X39" s="18">
        <v>6886.7786108600003</v>
      </c>
      <c r="Y39" s="18">
        <v>10209.3420331</v>
      </c>
      <c r="Z39" s="18">
        <v>16969.443688899999</v>
      </c>
      <c r="AA39" s="18">
        <v>33271.924298700003</v>
      </c>
      <c r="AB39" s="18">
        <v>47541.934145599997</v>
      </c>
      <c r="AC39" s="18">
        <v>57564.037383499999</v>
      </c>
      <c r="AD39" s="18">
        <v>96326.308748399999</v>
      </c>
      <c r="AE39" s="18">
        <v>160115.177084</v>
      </c>
      <c r="AF39" s="18">
        <v>214851.790385</v>
      </c>
      <c r="AG39" s="18">
        <v>187523.829172</v>
      </c>
      <c r="AH39" s="18">
        <v>225344.87585000001</v>
      </c>
      <c r="AI39" s="18">
        <v>166225.960712</v>
      </c>
      <c r="AJ39" s="18">
        <v>97609.322696200004</v>
      </c>
      <c r="AK39" s="18">
        <v>55136.134195300001</v>
      </c>
      <c r="AL39" s="18">
        <v>56194.572941400002</v>
      </c>
      <c r="AM39" s="18" t="s">
        <v>177</v>
      </c>
      <c r="AN39" s="21" t="s">
        <v>174</v>
      </c>
    </row>
    <row r="40" spans="1:40" ht="15" x14ac:dyDescent="0.3">
      <c r="A40" s="16">
        <v>39</v>
      </c>
      <c r="B40" s="18" t="s">
        <v>121</v>
      </c>
      <c r="C40" s="18">
        <v>2019</v>
      </c>
      <c r="D40" s="24">
        <v>1457434.4452680461</v>
      </c>
      <c r="E40" s="29">
        <v>0</v>
      </c>
      <c r="F40" s="29">
        <v>0</v>
      </c>
      <c r="G40" s="29">
        <v>0</v>
      </c>
      <c r="H40" s="29">
        <v>2.65287513074886E-6</v>
      </c>
      <c r="I40" s="29">
        <v>3.0691544890977101E-5</v>
      </c>
      <c r="J40" s="29">
        <v>1.01287534107848E-4</v>
      </c>
      <c r="K40" s="29">
        <v>1.9058443302585399E-4</v>
      </c>
      <c r="L40" s="29">
        <v>3.5831559558396198E-4</v>
      </c>
      <c r="M40" s="29">
        <v>7.8720884665048005E-4</v>
      </c>
      <c r="N40" s="29">
        <v>1.93561026616394E-3</v>
      </c>
      <c r="O40" s="29">
        <v>3.4596479683754299E-3</v>
      </c>
      <c r="P40" s="29">
        <v>4.6497301846950998E-3</v>
      </c>
      <c r="Q40" s="29">
        <v>7.6812851696144097E-3</v>
      </c>
      <c r="R40" s="29">
        <v>1.77238003114733E-2</v>
      </c>
      <c r="S40" s="29">
        <v>3.0381817081970901E-2</v>
      </c>
      <c r="T40" s="29">
        <v>4.0800426104103102E-2</v>
      </c>
      <c r="U40" s="29">
        <v>7.0394601981814506E-2</v>
      </c>
      <c r="V40" s="18">
        <v>0</v>
      </c>
      <c r="W40" s="18">
        <v>0</v>
      </c>
      <c r="X40" s="18">
        <v>0</v>
      </c>
      <c r="Y40" s="18">
        <v>78.561251146199993</v>
      </c>
      <c r="Z40" s="18">
        <v>13868.6542324</v>
      </c>
      <c r="AA40" s="18">
        <v>49722.587152300002</v>
      </c>
      <c r="AB40" s="18">
        <v>77664.431645999997</v>
      </c>
      <c r="AC40" s="18">
        <v>73098.688474199997</v>
      </c>
      <c r="AD40" s="18">
        <v>113858.541237</v>
      </c>
      <c r="AE40" s="18">
        <v>277886.808388</v>
      </c>
      <c r="AF40" s="18">
        <v>440231.11506099999</v>
      </c>
      <c r="AG40" s="18">
        <v>411025.05782599997</v>
      </c>
      <c r="AH40" s="18">
        <v>641216.304321</v>
      </c>
      <c r="AI40" s="18">
        <v>807964.18814099999</v>
      </c>
      <c r="AJ40" s="18">
        <v>751772.53585900005</v>
      </c>
      <c r="AK40" s="18">
        <v>647681.09475299995</v>
      </c>
      <c r="AL40" s="18">
        <v>1029962.6635199999</v>
      </c>
      <c r="AM40" s="18" t="s">
        <v>177</v>
      </c>
      <c r="AN40" s="21" t="s">
        <v>174</v>
      </c>
    </row>
    <row r="41" spans="1:40" ht="15" x14ac:dyDescent="0.3">
      <c r="A41" s="16">
        <v>40</v>
      </c>
      <c r="B41" s="18" t="s">
        <v>122</v>
      </c>
      <c r="C41" s="18">
        <v>2019</v>
      </c>
      <c r="D41" s="24">
        <v>1423154.5968737998</v>
      </c>
      <c r="E41" s="29">
        <v>0</v>
      </c>
      <c r="F41" s="29">
        <v>0</v>
      </c>
      <c r="G41" s="29">
        <v>0</v>
      </c>
      <c r="H41" s="29">
        <v>0</v>
      </c>
      <c r="I41" s="29">
        <v>0</v>
      </c>
      <c r="J41" s="29">
        <v>0</v>
      </c>
      <c r="K41" s="29">
        <v>5.9907557251718498E-5</v>
      </c>
      <c r="L41" s="29">
        <v>4.0841521781848799E-4</v>
      </c>
      <c r="M41" s="29">
        <v>1.24607126840129E-3</v>
      </c>
      <c r="N41" s="29">
        <v>3.1307439128317499E-3</v>
      </c>
      <c r="O41" s="29">
        <v>6.3981771354804304E-3</v>
      </c>
      <c r="P41" s="29">
        <v>1.18210863274108E-2</v>
      </c>
      <c r="Q41" s="29">
        <v>2.0006807859408001E-2</v>
      </c>
      <c r="R41" s="29">
        <v>3.2552264191863703E-2</v>
      </c>
      <c r="S41" s="29">
        <v>4.9432793027916498E-2</v>
      </c>
      <c r="T41" s="29">
        <v>6.9766577370572194E-2</v>
      </c>
      <c r="U41" s="29">
        <v>0.103028598631955</v>
      </c>
      <c r="V41" s="18">
        <v>0</v>
      </c>
      <c r="W41" s="18">
        <v>0</v>
      </c>
      <c r="X41" s="18">
        <v>0</v>
      </c>
      <c r="Y41" s="18">
        <v>0</v>
      </c>
      <c r="Z41" s="18">
        <v>0</v>
      </c>
      <c r="AA41" s="18">
        <v>0</v>
      </c>
      <c r="AB41" s="18">
        <v>72569.891650399994</v>
      </c>
      <c r="AC41" s="18">
        <v>77016.447926399997</v>
      </c>
      <c r="AD41" s="18">
        <v>126116.029408</v>
      </c>
      <c r="AE41" s="18">
        <v>238392.16753999999</v>
      </c>
      <c r="AF41" s="18">
        <v>403300.88699299999</v>
      </c>
      <c r="AG41" s="18">
        <v>505759.17335599998</v>
      </c>
      <c r="AH41" s="18">
        <v>915721.56670199998</v>
      </c>
      <c r="AI41" s="18">
        <v>1138433.3570099999</v>
      </c>
      <c r="AJ41" s="18">
        <v>1181500.3674000001</v>
      </c>
      <c r="AK41" s="18">
        <v>1181194.58583</v>
      </c>
      <c r="AL41" s="18">
        <v>1771816.67762</v>
      </c>
      <c r="AM41" s="18" t="s">
        <v>177</v>
      </c>
      <c r="AN41" s="21" t="s">
        <v>174</v>
      </c>
    </row>
    <row r="42" spans="1:40" ht="15" x14ac:dyDescent="0.3">
      <c r="A42" s="16">
        <v>41</v>
      </c>
      <c r="B42" s="18" t="s">
        <v>411</v>
      </c>
      <c r="C42" s="18">
        <v>2019</v>
      </c>
      <c r="D42" s="24">
        <v>9032713.9897850007</v>
      </c>
      <c r="E42" s="29">
        <v>0</v>
      </c>
      <c r="F42" s="29">
        <v>0</v>
      </c>
      <c r="G42" s="29">
        <v>0</v>
      </c>
      <c r="H42" s="29">
        <v>0</v>
      </c>
      <c r="I42" s="29">
        <v>0</v>
      </c>
      <c r="J42" s="29">
        <v>0</v>
      </c>
      <c r="K42" s="29">
        <v>0</v>
      </c>
      <c r="L42" s="29">
        <v>0</v>
      </c>
      <c r="M42" s="29">
        <v>5.1238197921322799E-3</v>
      </c>
      <c r="N42" s="29">
        <v>1.20630281332072E-2</v>
      </c>
      <c r="O42" s="29">
        <v>2.2635224184998699E-2</v>
      </c>
      <c r="P42" s="29">
        <v>3.5175682512231299E-2</v>
      </c>
      <c r="Q42" s="29">
        <v>4.9012683599141002E-2</v>
      </c>
      <c r="R42" s="29">
        <v>6.7320345242674898E-2</v>
      </c>
      <c r="S42" s="29">
        <v>8.8007706742035202E-2</v>
      </c>
      <c r="T42" s="29">
        <v>0.109111610282722</v>
      </c>
      <c r="U42" s="29">
        <v>0.14356606532775901</v>
      </c>
      <c r="V42" s="18">
        <v>0</v>
      </c>
      <c r="W42" s="18">
        <v>0</v>
      </c>
      <c r="X42" s="18">
        <v>0</v>
      </c>
      <c r="Y42" s="18">
        <v>0</v>
      </c>
      <c r="Z42" s="18">
        <v>0</v>
      </c>
      <c r="AA42" s="18">
        <v>0</v>
      </c>
      <c r="AB42" s="18">
        <v>0</v>
      </c>
      <c r="AC42" s="18">
        <v>0</v>
      </c>
      <c r="AD42" s="18">
        <v>976754.37317499996</v>
      </c>
      <c r="AE42" s="18">
        <v>2018834.8437699999</v>
      </c>
      <c r="AF42" s="18">
        <v>3044750.3054800001</v>
      </c>
      <c r="AG42" s="18">
        <v>2992374.4673600001</v>
      </c>
      <c r="AH42" s="18">
        <v>4250397.6909499997</v>
      </c>
      <c r="AI42" s="18">
        <v>4291592.35836</v>
      </c>
      <c r="AJ42" s="18">
        <v>3736729.25428</v>
      </c>
      <c r="AK42" s="18">
        <v>3138487.0613699998</v>
      </c>
      <c r="AL42" s="18">
        <v>3946150.3809699998</v>
      </c>
      <c r="AM42" s="18" t="s">
        <v>177</v>
      </c>
      <c r="AN42" s="21" t="s">
        <v>174</v>
      </c>
    </row>
    <row r="43" spans="1:40" ht="15" x14ac:dyDescent="0.3">
      <c r="A43" s="16">
        <v>42</v>
      </c>
      <c r="B43" s="18" t="s">
        <v>123</v>
      </c>
      <c r="C43" s="18">
        <v>2019</v>
      </c>
      <c r="D43" s="24">
        <v>30580.994649540004</v>
      </c>
      <c r="E43" s="29">
        <v>1.37006886614771E-5</v>
      </c>
      <c r="F43" s="29">
        <v>1.03880413231554E-5</v>
      </c>
      <c r="G43" s="29">
        <v>7.2207530143533597E-6</v>
      </c>
      <c r="H43" s="29">
        <v>6.57460644729354E-6</v>
      </c>
      <c r="I43" s="29">
        <v>8.1337238776989104E-6</v>
      </c>
      <c r="J43" s="29">
        <v>8.9982827601931498E-6</v>
      </c>
      <c r="K43" s="29">
        <v>8.7252714370832207E-6</v>
      </c>
      <c r="L43" s="29">
        <v>9.0009702334150807E-6</v>
      </c>
      <c r="M43" s="29">
        <v>9.9308295886232706E-6</v>
      </c>
      <c r="N43" s="29">
        <v>1.4881398329365699E-5</v>
      </c>
      <c r="O43" s="29">
        <v>2.2446817514334401E-5</v>
      </c>
      <c r="P43" s="29">
        <v>3.3052205585841999E-5</v>
      </c>
      <c r="Q43" s="29">
        <v>6.1199909261742906E-5</v>
      </c>
      <c r="R43" s="29">
        <v>1.1873547222491401E-4</v>
      </c>
      <c r="S43" s="29">
        <v>1.4414804593608599E-4</v>
      </c>
      <c r="T43" s="29">
        <v>1.84164967462196E-4</v>
      </c>
      <c r="U43" s="29">
        <v>3.6137224399371498E-4</v>
      </c>
      <c r="V43" s="18">
        <v>3154.7181290399999</v>
      </c>
      <c r="W43" s="18">
        <v>1297.7926014100001</v>
      </c>
      <c r="X43" s="18">
        <v>2389.5976833700001</v>
      </c>
      <c r="Y43" s="18">
        <v>1155.67485743</v>
      </c>
      <c r="Z43" s="18">
        <v>1361.3045717499999</v>
      </c>
      <c r="AA43" s="18">
        <v>2257.0609843699999</v>
      </c>
      <c r="AB43" s="18">
        <v>1958.9687228400001</v>
      </c>
      <c r="AC43" s="18">
        <v>1652.8209093</v>
      </c>
      <c r="AD43" s="18">
        <v>2226.0646540299999</v>
      </c>
      <c r="AE43" s="18">
        <v>4260.6806874800004</v>
      </c>
      <c r="AF43" s="18">
        <v>4591.9142721799999</v>
      </c>
      <c r="AG43" s="18">
        <v>4274.3965763400001</v>
      </c>
      <c r="AH43" s="18">
        <v>6852.31014065</v>
      </c>
      <c r="AI43" s="18">
        <v>5872.3891784799998</v>
      </c>
      <c r="AJ43" s="18">
        <v>5215.5548668900001</v>
      </c>
      <c r="AK43" s="18">
        <v>5768.0573871099996</v>
      </c>
      <c r="AL43" s="18">
        <v>8511.9467714399998</v>
      </c>
      <c r="AM43" s="18" t="s">
        <v>177</v>
      </c>
      <c r="AN43" s="21" t="s">
        <v>174</v>
      </c>
    </row>
    <row r="44" spans="1:40" ht="15" x14ac:dyDescent="0.3">
      <c r="A44" s="16">
        <v>43</v>
      </c>
      <c r="B44" s="18" t="s">
        <v>124</v>
      </c>
      <c r="C44" s="18">
        <v>2019</v>
      </c>
      <c r="D44" s="24">
        <v>4315271.0903177997</v>
      </c>
      <c r="E44" s="29">
        <v>2.9981035788825703E-4</v>
      </c>
      <c r="F44" s="29">
        <v>1.4016274438784901E-3</v>
      </c>
      <c r="G44" s="29">
        <v>2.3257664377004899E-3</v>
      </c>
      <c r="H44" s="29">
        <v>9.5957021467659798E-4</v>
      </c>
      <c r="I44" s="29">
        <v>8.84375627715938E-4</v>
      </c>
      <c r="J44" s="29">
        <v>1.1971817299290699E-3</v>
      </c>
      <c r="K44" s="29">
        <v>8.4078287821146903E-4</v>
      </c>
      <c r="L44" s="29">
        <v>9.0939614214244802E-4</v>
      </c>
      <c r="M44" s="29">
        <v>5.9464648993973503E-3</v>
      </c>
      <c r="N44" s="29">
        <v>3.2633000986760801E-3</v>
      </c>
      <c r="O44" s="29">
        <v>3.2268780950590798E-3</v>
      </c>
      <c r="P44" s="29">
        <v>3.2815868602327101E-3</v>
      </c>
      <c r="Q44" s="29">
        <v>5.1500569941966201E-3</v>
      </c>
      <c r="R44" s="29">
        <v>5.3746068700128097E-3</v>
      </c>
      <c r="S44" s="29">
        <v>5.1477654940769802E-3</v>
      </c>
      <c r="T44" s="29">
        <v>5.1331337511101097E-3</v>
      </c>
      <c r="U44" s="29">
        <v>4.3206015455738104E-3</v>
      </c>
      <c r="V44" s="18">
        <v>30502.544113100001</v>
      </c>
      <c r="W44" s="18">
        <v>58678.730529599998</v>
      </c>
      <c r="X44" s="18">
        <v>85800.413566100004</v>
      </c>
      <c r="Y44" s="18">
        <v>137049.46984999999</v>
      </c>
      <c r="Z44" s="18">
        <v>112635.158555</v>
      </c>
      <c r="AA44" s="18">
        <v>168793.69049099999</v>
      </c>
      <c r="AB44" s="18">
        <v>141732.66955300001</v>
      </c>
      <c r="AC44" s="18">
        <v>260510.63158799999</v>
      </c>
      <c r="AD44" s="18">
        <v>776683.23979799997</v>
      </c>
      <c r="AE44" s="18">
        <v>809195.57083700004</v>
      </c>
      <c r="AF44" s="18">
        <v>898795.53612800001</v>
      </c>
      <c r="AG44" s="18">
        <v>834893.43530899996</v>
      </c>
      <c r="AH44" s="18">
        <v>1183167.88185</v>
      </c>
      <c r="AI44" s="18">
        <v>914541.49074299994</v>
      </c>
      <c r="AJ44" s="18">
        <v>677214.82751600002</v>
      </c>
      <c r="AK44" s="18">
        <v>510658.94889300002</v>
      </c>
      <c r="AL44" s="18">
        <v>423750.037885</v>
      </c>
      <c r="AM44" s="18" t="s">
        <v>177</v>
      </c>
      <c r="AN44" s="21" t="s">
        <v>174</v>
      </c>
    </row>
    <row r="45" spans="1:40" ht="15" x14ac:dyDescent="0.3">
      <c r="A45" s="16">
        <v>44</v>
      </c>
      <c r="B45" s="18" t="s">
        <v>125</v>
      </c>
      <c r="C45" s="18">
        <v>2019</v>
      </c>
      <c r="D45" s="24">
        <v>27064398.108268403</v>
      </c>
      <c r="E45" s="29">
        <v>4.5396467930388198E-4</v>
      </c>
      <c r="F45" s="29">
        <v>1.26527417738944E-3</v>
      </c>
      <c r="G45" s="29">
        <v>2.0372088100424298E-3</v>
      </c>
      <c r="H45" s="29">
        <v>2.7480282154758598E-3</v>
      </c>
      <c r="I45" s="29">
        <v>3.7771350777945798E-3</v>
      </c>
      <c r="J45" s="29">
        <v>4.8238122676699099E-3</v>
      </c>
      <c r="K45" s="29">
        <v>5.8605276276258401E-3</v>
      </c>
      <c r="L45" s="29">
        <v>7.0615043462865902E-3</v>
      </c>
      <c r="M45" s="29">
        <v>9.3076795185070196E-3</v>
      </c>
      <c r="N45" s="29">
        <v>1.49358562041907E-2</v>
      </c>
      <c r="O45" s="29">
        <v>2.5490861918828499E-2</v>
      </c>
      <c r="P45" s="29">
        <v>3.9640012886140302E-2</v>
      </c>
      <c r="Q45" s="29">
        <v>5.9480871737375603E-2</v>
      </c>
      <c r="R45" s="29">
        <v>9.4362290629294701E-2</v>
      </c>
      <c r="S45" s="29">
        <v>0.14298565573059399</v>
      </c>
      <c r="T45" s="29">
        <v>0.20187317160392701</v>
      </c>
      <c r="U45" s="29">
        <v>0.287027507807953</v>
      </c>
      <c r="V45" s="18">
        <v>23110.9576806</v>
      </c>
      <c r="W45" s="18">
        <v>67581.074835799998</v>
      </c>
      <c r="X45" s="18">
        <v>141054.57876</v>
      </c>
      <c r="Y45" s="18">
        <v>352454.12459299999</v>
      </c>
      <c r="Z45" s="18">
        <v>814123.84984899999</v>
      </c>
      <c r="AA45" s="18">
        <v>1661716.40053</v>
      </c>
      <c r="AB45" s="18">
        <v>2118947.8353499998</v>
      </c>
      <c r="AC45" s="18">
        <v>2197389.7246400001</v>
      </c>
      <c r="AD45" s="18">
        <v>3238820.2521099998</v>
      </c>
      <c r="AE45" s="18">
        <v>4754408.6094500003</v>
      </c>
      <c r="AF45" s="18">
        <v>6087597.8696499998</v>
      </c>
      <c r="AG45" s="18">
        <v>5607192.8308199998</v>
      </c>
      <c r="AH45" s="18">
        <v>8172103.6866499996</v>
      </c>
      <c r="AI45" s="18">
        <v>8460961.2559999991</v>
      </c>
      <c r="AJ45" s="18">
        <v>7605306.6228599995</v>
      </c>
      <c r="AK45" s="18">
        <v>6657351.4521000003</v>
      </c>
      <c r="AL45" s="18">
        <v>8576948.159</v>
      </c>
      <c r="AM45" s="18" t="s">
        <v>177</v>
      </c>
      <c r="AN45" s="21" t="s">
        <v>174</v>
      </c>
    </row>
    <row r="46" spans="1:40" ht="15" x14ac:dyDescent="0.3">
      <c r="A46" s="16">
        <v>45</v>
      </c>
      <c r="B46" s="18" t="s">
        <v>126</v>
      </c>
      <c r="C46" s="18">
        <v>2019</v>
      </c>
      <c r="D46" s="24">
        <v>72615.439088918996</v>
      </c>
      <c r="E46" s="29">
        <v>0</v>
      </c>
      <c r="F46" s="29">
        <v>0</v>
      </c>
      <c r="G46" s="29">
        <v>0</v>
      </c>
      <c r="H46" s="29">
        <v>0</v>
      </c>
      <c r="I46" s="29">
        <v>4.1716536696430501E-5</v>
      </c>
      <c r="J46" s="29">
        <v>3.8476644280541301E-5</v>
      </c>
      <c r="K46" s="29">
        <v>3.6933317709748701E-5</v>
      </c>
      <c r="L46" s="29">
        <v>4.7653640157084303E-5</v>
      </c>
      <c r="M46" s="29">
        <v>7.1540229114823504E-5</v>
      </c>
      <c r="N46" s="29">
        <v>1.3330073093157101E-4</v>
      </c>
      <c r="O46" s="29">
        <v>2.3863045969661401E-4</v>
      </c>
      <c r="P46" s="29">
        <v>4.1046469566249601E-4</v>
      </c>
      <c r="Q46" s="29">
        <v>6.1989387056074496E-4</v>
      </c>
      <c r="R46" s="29">
        <v>7.0549691161892597E-4</v>
      </c>
      <c r="S46" s="29">
        <v>7.6064174584293E-4</v>
      </c>
      <c r="T46" s="29">
        <v>7.0608797686054795E-4</v>
      </c>
      <c r="U46" s="29">
        <v>5.4172106790819003E-4</v>
      </c>
      <c r="V46" s="18">
        <v>0</v>
      </c>
      <c r="W46" s="18">
        <v>0</v>
      </c>
      <c r="X46" s="18">
        <v>0</v>
      </c>
      <c r="Y46" s="18">
        <v>335.33927963100001</v>
      </c>
      <c r="Z46" s="18">
        <v>423.88498644800001</v>
      </c>
      <c r="AA46" s="18">
        <v>1041.52267147</v>
      </c>
      <c r="AB46" s="18">
        <v>1334.2005328800001</v>
      </c>
      <c r="AC46" s="18">
        <v>1765.26253262</v>
      </c>
      <c r="AD46" s="18">
        <v>4262.1516422699997</v>
      </c>
      <c r="AE46" s="18">
        <v>13347.038610899999</v>
      </c>
      <c r="AF46" s="18">
        <v>26381.399552800001</v>
      </c>
      <c r="AG46" s="18">
        <v>23724.639279899999</v>
      </c>
      <c r="AH46" s="18">
        <v>46984.382162599999</v>
      </c>
      <c r="AI46" s="18">
        <v>44946.439758699998</v>
      </c>
      <c r="AJ46" s="18">
        <v>28033.644900300002</v>
      </c>
      <c r="AK46" s="18">
        <v>18240.036233300001</v>
      </c>
      <c r="AL46" s="18">
        <v>9969.9148196400001</v>
      </c>
      <c r="AM46" s="18" t="s">
        <v>177</v>
      </c>
      <c r="AN46" s="21" t="s">
        <v>174</v>
      </c>
    </row>
    <row r="47" spans="1:40" ht="15" x14ac:dyDescent="0.3">
      <c r="A47" s="16">
        <v>46</v>
      </c>
      <c r="B47" s="18" t="s">
        <v>127</v>
      </c>
      <c r="C47" s="18">
        <v>2019</v>
      </c>
      <c r="D47" s="24">
        <v>329152.35352674103</v>
      </c>
      <c r="E47" s="29">
        <v>0</v>
      </c>
      <c r="F47" s="29">
        <v>0</v>
      </c>
      <c r="G47" s="29">
        <v>1.38319719589117E-6</v>
      </c>
      <c r="H47" s="29">
        <v>1.3168463858318201E-5</v>
      </c>
      <c r="I47" s="29">
        <v>2.2652500977122599E-5</v>
      </c>
      <c r="J47" s="29">
        <v>3.3822122700568702E-5</v>
      </c>
      <c r="K47" s="29">
        <v>6.0335347908104599E-5</v>
      </c>
      <c r="L47" s="29">
        <v>1.17720319567812E-4</v>
      </c>
      <c r="M47" s="29">
        <v>2.1281688374478501E-4</v>
      </c>
      <c r="N47" s="29">
        <v>4.1292467688504899E-4</v>
      </c>
      <c r="O47" s="29">
        <v>8.3018563346465898E-4</v>
      </c>
      <c r="P47" s="29">
        <v>1.4864696857300301E-3</v>
      </c>
      <c r="Q47" s="29">
        <v>2.3023321070508298E-3</v>
      </c>
      <c r="R47" s="29">
        <v>3.02855474467335E-3</v>
      </c>
      <c r="S47" s="29">
        <v>3.8157551076906699E-3</v>
      </c>
      <c r="T47" s="29">
        <v>3.8493828368426201E-3</v>
      </c>
      <c r="U47" s="29">
        <v>3.5246836589418501E-3</v>
      </c>
      <c r="V47" s="18">
        <v>0</v>
      </c>
      <c r="W47" s="18">
        <v>0</v>
      </c>
      <c r="X47" s="18">
        <v>0</v>
      </c>
      <c r="Y47" s="18">
        <v>236.13883830699999</v>
      </c>
      <c r="Z47" s="18">
        <v>740.71209212400004</v>
      </c>
      <c r="AA47" s="18">
        <v>4890.0024511900001</v>
      </c>
      <c r="AB47" s="18">
        <v>8797.9562706199995</v>
      </c>
      <c r="AC47" s="18">
        <v>10322.0174936</v>
      </c>
      <c r="AD47" s="18">
        <v>22898.625799099998</v>
      </c>
      <c r="AE47" s="18">
        <v>57324.232344800002</v>
      </c>
      <c r="AF47" s="18">
        <v>113641.659396</v>
      </c>
      <c r="AG47" s="18">
        <v>110301.008841</v>
      </c>
      <c r="AH47" s="18">
        <v>249208.69089599999</v>
      </c>
      <c r="AI47" s="18">
        <v>269212.80519300001</v>
      </c>
      <c r="AJ47" s="18">
        <v>178605.35062499999</v>
      </c>
      <c r="AK47" s="18">
        <v>130155.70775</v>
      </c>
      <c r="AL47" s="18">
        <v>115437.51070300001</v>
      </c>
      <c r="AM47" s="18" t="s">
        <v>177</v>
      </c>
      <c r="AN47" s="21" t="s">
        <v>174</v>
      </c>
    </row>
    <row r="48" spans="1:40" ht="15" x14ac:dyDescent="0.3">
      <c r="A48" s="16">
        <v>47</v>
      </c>
      <c r="B48" s="18" t="s">
        <v>128</v>
      </c>
      <c r="C48" s="18">
        <v>2019</v>
      </c>
      <c r="D48" s="24">
        <v>1903039.4861348802</v>
      </c>
      <c r="E48" s="29">
        <v>0</v>
      </c>
      <c r="F48" s="29">
        <v>0</v>
      </c>
      <c r="G48" s="29">
        <v>0</v>
      </c>
      <c r="H48" s="29">
        <v>3.1935793107131197E-5</v>
      </c>
      <c r="I48" s="29">
        <v>8.8359682507065904E-5</v>
      </c>
      <c r="J48" s="29">
        <v>2.7912880096699999E-4</v>
      </c>
      <c r="K48" s="29">
        <v>7.5776859662536698E-4</v>
      </c>
      <c r="L48" s="29">
        <v>1.5048278989674201E-3</v>
      </c>
      <c r="M48" s="29">
        <v>2.6427246912135902E-3</v>
      </c>
      <c r="N48" s="29">
        <v>3.35253409677765E-3</v>
      </c>
      <c r="O48" s="29">
        <v>4.3443053034952399E-3</v>
      </c>
      <c r="P48" s="29">
        <v>5.2814977245282399E-3</v>
      </c>
      <c r="Q48" s="29">
        <v>5.9784038488414903E-3</v>
      </c>
      <c r="R48" s="29">
        <v>6.4541807721711503E-3</v>
      </c>
      <c r="S48" s="29">
        <v>6.0284461187245196E-3</v>
      </c>
      <c r="T48" s="29">
        <v>5.6508399026504903E-3</v>
      </c>
      <c r="U48" s="29">
        <v>5.1714858854727203E-3</v>
      </c>
      <c r="V48" s="18">
        <v>0</v>
      </c>
      <c r="W48" s="18">
        <v>0</v>
      </c>
      <c r="X48" s="18">
        <v>0</v>
      </c>
      <c r="Y48" s="18">
        <v>1065.09437437</v>
      </c>
      <c r="Z48" s="18">
        <v>5323.44841421</v>
      </c>
      <c r="AA48" s="18">
        <v>51208.316100299999</v>
      </c>
      <c r="AB48" s="18">
        <v>109582.801131</v>
      </c>
      <c r="AC48" s="18">
        <v>133826.58292099999</v>
      </c>
      <c r="AD48" s="18">
        <v>257771.77778900001</v>
      </c>
      <c r="AE48" s="18">
        <v>468220.88910199999</v>
      </c>
      <c r="AF48" s="18">
        <v>498464.62965100002</v>
      </c>
      <c r="AG48" s="18">
        <v>377575.94665200001</v>
      </c>
      <c r="AH48" s="18">
        <v>457597.01020600001</v>
      </c>
      <c r="AI48" s="18">
        <v>355100.255925</v>
      </c>
      <c r="AJ48" s="18">
        <v>210942.13613100001</v>
      </c>
      <c r="AK48" s="18">
        <v>138510.02908800001</v>
      </c>
      <c r="AL48" s="18">
        <v>101539.288382</v>
      </c>
      <c r="AM48" s="18" t="s">
        <v>177</v>
      </c>
      <c r="AN48" s="21" t="s">
        <v>174</v>
      </c>
    </row>
    <row r="49" spans="1:40" ht="15" x14ac:dyDescent="0.3">
      <c r="A49" s="16">
        <v>48</v>
      </c>
      <c r="B49" s="18" t="s">
        <v>129</v>
      </c>
      <c r="C49" s="18">
        <v>2019</v>
      </c>
      <c r="D49" s="24">
        <v>512158.04904420004</v>
      </c>
      <c r="E49" s="29">
        <v>0</v>
      </c>
      <c r="F49" s="29">
        <v>0</v>
      </c>
      <c r="G49" s="29">
        <v>0</v>
      </c>
      <c r="H49" s="29">
        <v>2.1334580056808802E-5</v>
      </c>
      <c r="I49" s="29">
        <v>5.9523415712865498E-5</v>
      </c>
      <c r="J49" s="29">
        <v>1.51474118224593E-4</v>
      </c>
      <c r="K49" s="29">
        <v>4.0112959447454198E-4</v>
      </c>
      <c r="L49" s="29">
        <v>6.4248134495149801E-4</v>
      </c>
      <c r="M49" s="29">
        <v>8.4121121110434702E-4</v>
      </c>
      <c r="N49" s="29">
        <v>8.1181414630124402E-4</v>
      </c>
      <c r="O49" s="29">
        <v>8.1169764144721805E-4</v>
      </c>
      <c r="P49" s="29">
        <v>7.3030024923555995E-4</v>
      </c>
      <c r="Q49" s="29">
        <v>5.3169766061364205E-4</v>
      </c>
      <c r="R49" s="29">
        <v>3.60592794668237E-4</v>
      </c>
      <c r="S49" s="29">
        <v>2.3705894504700201E-4</v>
      </c>
      <c r="T49" s="29">
        <v>1.5694127457798601E-4</v>
      </c>
      <c r="U49" s="29">
        <v>1.0636019171628E-4</v>
      </c>
      <c r="V49" s="18">
        <v>0</v>
      </c>
      <c r="W49" s="18">
        <v>0</v>
      </c>
      <c r="X49" s="18">
        <v>0</v>
      </c>
      <c r="Y49" s="18">
        <v>1038.93075258</v>
      </c>
      <c r="Z49" s="18">
        <v>3986.6482218199999</v>
      </c>
      <c r="AA49" s="18">
        <v>31277.536457099999</v>
      </c>
      <c r="AB49" s="18">
        <v>66297.305955500007</v>
      </c>
      <c r="AC49" s="18">
        <v>58242.958638299999</v>
      </c>
      <c r="AD49" s="18">
        <v>78297.688746500004</v>
      </c>
      <c r="AE49" s="18">
        <v>115601.222215</v>
      </c>
      <c r="AF49" s="18">
        <v>107931.810171</v>
      </c>
      <c r="AG49" s="18">
        <v>49483.947886399998</v>
      </c>
      <c r="AH49" s="18">
        <v>54001.448153799996</v>
      </c>
      <c r="AI49" s="18">
        <v>41117.308923500001</v>
      </c>
      <c r="AJ49" s="18">
        <v>21348.327088099999</v>
      </c>
      <c r="AK49" s="18">
        <v>15136.6485925</v>
      </c>
      <c r="AL49" s="18">
        <v>12141.021863</v>
      </c>
      <c r="AM49" s="18" t="s">
        <v>177</v>
      </c>
      <c r="AN49" s="21" t="s">
        <v>174</v>
      </c>
    </row>
    <row r="50" spans="1:40" ht="15" x14ac:dyDescent="0.3">
      <c r="A50" s="16">
        <v>49</v>
      </c>
      <c r="B50" s="18" t="s">
        <v>130</v>
      </c>
      <c r="C50" s="18">
        <v>2019</v>
      </c>
      <c r="D50" s="24">
        <v>352399.59864376398</v>
      </c>
      <c r="E50" s="29">
        <v>0</v>
      </c>
      <c r="F50" s="29">
        <v>0</v>
      </c>
      <c r="G50" s="29">
        <v>0</v>
      </c>
      <c r="H50" s="29">
        <v>0</v>
      </c>
      <c r="I50" s="29">
        <v>4.6837932802342901E-5</v>
      </c>
      <c r="J50" s="29">
        <v>7.2533496092423101E-5</v>
      </c>
      <c r="K50" s="29">
        <v>1.3505369588938E-4</v>
      </c>
      <c r="L50" s="29">
        <v>2.41142287339423E-4</v>
      </c>
      <c r="M50" s="29">
        <v>3.56111678889621E-4</v>
      </c>
      <c r="N50" s="29">
        <v>5.2144021713544598E-4</v>
      </c>
      <c r="O50" s="29">
        <v>9.0063207760590202E-4</v>
      </c>
      <c r="P50" s="29">
        <v>9.7748678002117098E-4</v>
      </c>
      <c r="Q50" s="29">
        <v>8.7891874560280304E-4</v>
      </c>
      <c r="R50" s="29">
        <v>7.0863304155037801E-4</v>
      </c>
      <c r="S50" s="29">
        <v>5.3906145139877195E-4</v>
      </c>
      <c r="T50" s="29">
        <v>3.7597661982973499E-4</v>
      </c>
      <c r="U50" s="29">
        <v>1.73436223619758E-4</v>
      </c>
      <c r="V50" s="18">
        <v>0</v>
      </c>
      <c r="W50" s="18">
        <v>0</v>
      </c>
      <c r="X50" s="18">
        <v>0</v>
      </c>
      <c r="Y50" s="18">
        <v>602.31063169399999</v>
      </c>
      <c r="Z50" s="18">
        <v>2009.00774477</v>
      </c>
      <c r="AA50" s="18">
        <v>8749.8020230999991</v>
      </c>
      <c r="AB50" s="18">
        <v>15592.9213643</v>
      </c>
      <c r="AC50" s="18">
        <v>19957.0938045</v>
      </c>
      <c r="AD50" s="18">
        <v>36586.1801825</v>
      </c>
      <c r="AE50" s="18">
        <v>81069.275156699994</v>
      </c>
      <c r="AF50" s="18">
        <v>120061.370029</v>
      </c>
      <c r="AG50" s="18">
        <v>67771.637707200003</v>
      </c>
      <c r="AH50" s="18">
        <v>76234.122674099999</v>
      </c>
      <c r="AI50" s="18">
        <v>49716.878131899997</v>
      </c>
      <c r="AJ50" s="18">
        <v>23026.604693400001</v>
      </c>
      <c r="AK50" s="18">
        <v>13846.0138771</v>
      </c>
      <c r="AL50" s="18">
        <v>10113.437375400001</v>
      </c>
      <c r="AM50" s="18" t="s">
        <v>177</v>
      </c>
      <c r="AN50" s="21" t="s">
        <v>174</v>
      </c>
    </row>
    <row r="51" spans="1:40" ht="15" x14ac:dyDescent="0.3">
      <c r="A51" s="16">
        <v>50</v>
      </c>
      <c r="B51" s="18" t="s">
        <v>131</v>
      </c>
      <c r="C51" s="18">
        <v>2019</v>
      </c>
      <c r="D51" s="24">
        <v>155206.25403212901</v>
      </c>
      <c r="E51" s="29">
        <v>0</v>
      </c>
      <c r="F51" s="29">
        <v>0</v>
      </c>
      <c r="G51" s="29">
        <v>0</v>
      </c>
      <c r="H51" s="29">
        <v>0</v>
      </c>
      <c r="I51" s="29">
        <v>1.5287680226025299E-5</v>
      </c>
      <c r="J51" s="29">
        <v>1.93646282633872E-5</v>
      </c>
      <c r="K51" s="29">
        <v>2.5787469762768899E-5</v>
      </c>
      <c r="L51" s="29">
        <v>3.5260381803674401E-5</v>
      </c>
      <c r="M51" s="29">
        <v>5.74024368914016E-5</v>
      </c>
      <c r="N51" s="29">
        <v>1.3239399355631E-4</v>
      </c>
      <c r="O51" s="29">
        <v>3.3725663474459101E-4</v>
      </c>
      <c r="P51" s="29">
        <v>8.9354542371367096E-4</v>
      </c>
      <c r="Q51" s="29">
        <v>1.9409437436582E-3</v>
      </c>
      <c r="R51" s="29">
        <v>3.5080162626261202E-3</v>
      </c>
      <c r="S51" s="29">
        <v>5.3032316762478696E-3</v>
      </c>
      <c r="T51" s="29">
        <v>6.1166359217812803E-3</v>
      </c>
      <c r="U51" s="29">
        <v>4.5611637063720503E-3</v>
      </c>
      <c r="V51" s="18">
        <v>0</v>
      </c>
      <c r="W51" s="18">
        <v>0</v>
      </c>
      <c r="X51" s="18">
        <v>0</v>
      </c>
      <c r="Y51" s="18">
        <v>533.26279811899997</v>
      </c>
      <c r="Z51" s="18">
        <v>1175.2475904800001</v>
      </c>
      <c r="AA51" s="18">
        <v>2942.3575179300001</v>
      </c>
      <c r="AB51" s="18">
        <v>3737.7331149199999</v>
      </c>
      <c r="AC51" s="18">
        <v>3506.3472501199999</v>
      </c>
      <c r="AD51" s="18">
        <v>5730.6821379599996</v>
      </c>
      <c r="AE51" s="18">
        <v>18309.499604100001</v>
      </c>
      <c r="AF51" s="18">
        <v>45230.457694500001</v>
      </c>
      <c r="AG51" s="18">
        <v>74040.666324000005</v>
      </c>
      <c r="AH51" s="18">
        <v>172559.43455899999</v>
      </c>
      <c r="AI51" s="18">
        <v>225721.99442</v>
      </c>
      <c r="AJ51" s="18">
        <v>217010.77734999999</v>
      </c>
      <c r="AK51" s="18">
        <v>168910.52278599999</v>
      </c>
      <c r="AL51" s="18">
        <v>103387.476883</v>
      </c>
      <c r="AM51" s="18" t="s">
        <v>177</v>
      </c>
      <c r="AN51" s="21" t="s">
        <v>174</v>
      </c>
    </row>
    <row r="52" spans="1:40" ht="15" x14ac:dyDescent="0.3">
      <c r="A52" s="16">
        <v>51</v>
      </c>
      <c r="B52" s="18" t="s">
        <v>132</v>
      </c>
      <c r="C52" s="18">
        <v>2019</v>
      </c>
      <c r="D52" s="24">
        <v>50884.619623869999</v>
      </c>
      <c r="E52" s="29">
        <v>3.7304573135014898E-6</v>
      </c>
      <c r="F52" s="29">
        <v>3.4562437776075199E-6</v>
      </c>
      <c r="G52" s="29">
        <v>3.2107369401043398E-6</v>
      </c>
      <c r="H52" s="29">
        <v>1.1276677053925199E-5</v>
      </c>
      <c r="I52" s="29">
        <v>2.9130893377310101E-5</v>
      </c>
      <c r="J52" s="29">
        <v>3.9062680617909098E-5</v>
      </c>
      <c r="K52" s="29">
        <v>4.0432426717547597E-5</v>
      </c>
      <c r="L52" s="29">
        <v>4.1172439704599999E-5</v>
      </c>
      <c r="M52" s="29">
        <v>3.8398927883926602E-5</v>
      </c>
      <c r="N52" s="29">
        <v>3.8546131185285501E-5</v>
      </c>
      <c r="O52" s="29">
        <v>3.5437993684496103E-5</v>
      </c>
      <c r="P52" s="29">
        <v>3.30267350926093E-5</v>
      </c>
      <c r="Q52" s="29">
        <v>3.6226297187193598E-5</v>
      </c>
      <c r="R52" s="29">
        <v>4.5648141973738098E-5</v>
      </c>
      <c r="S52" s="29">
        <v>4.5532532036532002E-5</v>
      </c>
      <c r="T52" s="29">
        <v>4.4533952253540698E-5</v>
      </c>
      <c r="U52" s="29">
        <v>3.30190686126041E-5</v>
      </c>
      <c r="V52" s="18">
        <v>247.35410745900001</v>
      </c>
      <c r="W52" s="18">
        <v>296.102384583</v>
      </c>
      <c r="X52" s="18">
        <v>248.40641344599999</v>
      </c>
      <c r="Y52" s="18">
        <v>726.51418586199998</v>
      </c>
      <c r="Z52" s="18">
        <v>3130.2479727499999</v>
      </c>
      <c r="AA52" s="18">
        <v>6602.4102006900002</v>
      </c>
      <c r="AB52" s="18">
        <v>7282.1576399599999</v>
      </c>
      <c r="AC52" s="18">
        <v>6157.1107130299997</v>
      </c>
      <c r="AD52" s="18">
        <v>7204.0984789599997</v>
      </c>
      <c r="AE52" s="18">
        <v>7905.0140337900002</v>
      </c>
      <c r="AF52" s="18">
        <v>7043.4107223700003</v>
      </c>
      <c r="AG52" s="18">
        <v>4041.7927709700002</v>
      </c>
      <c r="AH52" s="18">
        <v>5404.9772222299998</v>
      </c>
      <c r="AI52" s="18">
        <v>5121.5232809099998</v>
      </c>
      <c r="AJ52" s="18">
        <v>3281.6058605500002</v>
      </c>
      <c r="AK52" s="18">
        <v>2155.9127953299999</v>
      </c>
      <c r="AL52" s="18">
        <v>1689.0987765100001</v>
      </c>
      <c r="AM52" s="18" t="s">
        <v>177</v>
      </c>
      <c r="AN52" s="21" t="s">
        <v>174</v>
      </c>
    </row>
    <row r="53" spans="1:40" ht="15" x14ac:dyDescent="0.3">
      <c r="A53" s="16">
        <v>52</v>
      </c>
      <c r="B53" s="18" t="s">
        <v>133</v>
      </c>
      <c r="C53" s="18">
        <v>2019</v>
      </c>
      <c r="D53" s="24">
        <v>2593.6988690199996</v>
      </c>
      <c r="E53" s="29">
        <v>1.9671174324057201E-7</v>
      </c>
      <c r="F53" s="29">
        <v>1.82086501691556E-7</v>
      </c>
      <c r="G53" s="29">
        <v>1.6897877217010699E-7</v>
      </c>
      <c r="H53" s="29">
        <v>5.9265879324999201E-7</v>
      </c>
      <c r="I53" s="29">
        <v>1.5215931565479301E-6</v>
      </c>
      <c r="J53" s="29">
        <v>2.0322185212459E-6</v>
      </c>
      <c r="K53" s="29">
        <v>2.1000253697820399E-6</v>
      </c>
      <c r="L53" s="29">
        <v>2.1296988756241599E-6</v>
      </c>
      <c r="M53" s="29">
        <v>1.9879952611819498E-6</v>
      </c>
      <c r="N53" s="29">
        <v>2.0031820878306802E-6</v>
      </c>
      <c r="O53" s="29">
        <v>1.84909792883194E-6</v>
      </c>
      <c r="P53" s="29">
        <v>1.7301290419303901E-6</v>
      </c>
      <c r="Q53" s="29">
        <v>1.8951050115807101E-6</v>
      </c>
      <c r="R53" s="29">
        <v>2.38339685032838E-6</v>
      </c>
      <c r="S53" s="29">
        <v>2.3727508348248298E-6</v>
      </c>
      <c r="T53" s="29">
        <v>2.3207514393666501E-6</v>
      </c>
      <c r="U53" s="29">
        <v>1.7292249661196699E-6</v>
      </c>
      <c r="V53" s="18">
        <v>12.7073956649</v>
      </c>
      <c r="W53" s="18">
        <v>15.226077631900001</v>
      </c>
      <c r="X53" s="18">
        <v>12.809301229800001</v>
      </c>
      <c r="Y53" s="18">
        <v>37.406436462400002</v>
      </c>
      <c r="Z53" s="18">
        <v>160.08210344400001</v>
      </c>
      <c r="AA53" s="18">
        <v>336.71078912000002</v>
      </c>
      <c r="AB53" s="18">
        <v>370.46375292900001</v>
      </c>
      <c r="AC53" s="18">
        <v>311.764680779</v>
      </c>
      <c r="AD53" s="18">
        <v>365.01453532300002</v>
      </c>
      <c r="AE53" s="18">
        <v>403.16388508300003</v>
      </c>
      <c r="AF53" s="18">
        <v>360.891035026</v>
      </c>
      <c r="AG53" s="18">
        <v>207.45887632700001</v>
      </c>
      <c r="AH53" s="18">
        <v>278.19094203399999</v>
      </c>
      <c r="AI53" s="18">
        <v>262.66706562399997</v>
      </c>
      <c r="AJ53" s="18">
        <v>167.63868565300001</v>
      </c>
      <c r="AK53" s="18">
        <v>110.079581905</v>
      </c>
      <c r="AL53" s="18">
        <v>86.562395603699997</v>
      </c>
      <c r="AM53" s="18" t="s">
        <v>177</v>
      </c>
      <c r="AN53" s="21" t="s">
        <v>174</v>
      </c>
    </row>
    <row r="54" spans="1:40" ht="15" x14ac:dyDescent="0.3">
      <c r="A54" s="16">
        <v>53</v>
      </c>
      <c r="B54" s="18" t="s">
        <v>134</v>
      </c>
      <c r="C54" s="18">
        <v>2019</v>
      </c>
      <c r="D54" s="24">
        <v>236.49664246720999</v>
      </c>
      <c r="E54" s="29">
        <v>1.79351678756998E-8</v>
      </c>
      <c r="F54" s="29">
        <v>1.6602789232352201E-8</v>
      </c>
      <c r="G54" s="29">
        <v>1.5407830998783499E-8</v>
      </c>
      <c r="H54" s="29">
        <v>5.4038914312623401E-8</v>
      </c>
      <c r="I54" s="29">
        <v>1.3873934994845901E-7</v>
      </c>
      <c r="J54" s="29">
        <v>1.85302986761638E-7</v>
      </c>
      <c r="K54" s="29">
        <v>1.91479649937803E-7</v>
      </c>
      <c r="L54" s="29">
        <v>1.9418860753221999E-7</v>
      </c>
      <c r="M54" s="29">
        <v>1.8126438297967599E-7</v>
      </c>
      <c r="N54" s="29">
        <v>1.8265768877968001E-7</v>
      </c>
      <c r="O54" s="29">
        <v>1.6860210599944501E-7</v>
      </c>
      <c r="P54" s="29">
        <v>1.5775313696849201E-7</v>
      </c>
      <c r="Q54" s="29">
        <v>1.7279461845919699E-7</v>
      </c>
      <c r="R54" s="29">
        <v>2.17321238982289E-7</v>
      </c>
      <c r="S54" s="29">
        <v>2.1635685467418101E-7</v>
      </c>
      <c r="T54" s="29">
        <v>2.1160566320642301E-7</v>
      </c>
      <c r="U54" s="29">
        <v>1.5766874522089E-7</v>
      </c>
      <c r="V54" s="18">
        <v>1.1586629952900001</v>
      </c>
      <c r="W54" s="18">
        <v>1.38834642069</v>
      </c>
      <c r="X54" s="18">
        <v>1.16796748042</v>
      </c>
      <c r="Y54" s="18">
        <v>3.4106082658100001</v>
      </c>
      <c r="Z54" s="18">
        <v>14.596696061399999</v>
      </c>
      <c r="AA54" s="18">
        <v>30.701054000399999</v>
      </c>
      <c r="AB54" s="18">
        <v>33.778621890300002</v>
      </c>
      <c r="AC54" s="18">
        <v>28.427710484199999</v>
      </c>
      <c r="AD54" s="18">
        <v>33.2824417928</v>
      </c>
      <c r="AE54" s="18">
        <v>36.761171539199999</v>
      </c>
      <c r="AF54" s="18">
        <v>32.9064969848</v>
      </c>
      <c r="AG54" s="18">
        <v>18.916864551900002</v>
      </c>
      <c r="AH54" s="18">
        <v>25.366104495999998</v>
      </c>
      <c r="AI54" s="18">
        <v>23.949272195700001</v>
      </c>
      <c r="AJ54" s="18">
        <v>15.2851272207</v>
      </c>
      <c r="AK54" s="18">
        <v>10.037508016</v>
      </c>
      <c r="AL54" s="18">
        <v>7.8928517536799996</v>
      </c>
      <c r="AM54" s="18" t="s">
        <v>177</v>
      </c>
      <c r="AN54" s="21" t="s">
        <v>174</v>
      </c>
    </row>
    <row r="55" spans="1:40" ht="15" x14ac:dyDescent="0.3">
      <c r="A55" s="16">
        <v>54</v>
      </c>
      <c r="B55" s="18" t="s">
        <v>135</v>
      </c>
      <c r="C55" s="18">
        <v>2019</v>
      </c>
      <c r="D55" s="24">
        <v>413194.84016723</v>
      </c>
      <c r="E55" s="29">
        <v>4.48334914013183E-5</v>
      </c>
      <c r="F55" s="29">
        <v>4.1644018118560603E-5</v>
      </c>
      <c r="G55" s="29">
        <v>3.82671927110976E-5</v>
      </c>
      <c r="H55" s="29">
        <v>1.38949310713597E-4</v>
      </c>
      <c r="I55" s="29">
        <v>3.4647344426413598E-4</v>
      </c>
      <c r="J55" s="29">
        <v>4.4552467300405303E-4</v>
      </c>
      <c r="K55" s="29">
        <v>4.5011641111436702E-4</v>
      </c>
      <c r="L55" s="29">
        <v>4.59765155534887E-4</v>
      </c>
      <c r="M55" s="29">
        <v>4.3061340140944598E-4</v>
      </c>
      <c r="N55" s="29">
        <v>4.3881299484630902E-4</v>
      </c>
      <c r="O55" s="29">
        <v>4.0744718431139098E-4</v>
      </c>
      <c r="P55" s="29">
        <v>3.7911146588781401E-4</v>
      </c>
      <c r="Q55" s="29">
        <v>4.2826592424379602E-4</v>
      </c>
      <c r="R55" s="29">
        <v>5.5378229659784498E-4</v>
      </c>
      <c r="S55" s="29">
        <v>5.6316203079288503E-4</v>
      </c>
      <c r="T55" s="29">
        <v>5.5360168669522404E-4</v>
      </c>
      <c r="U55" s="29">
        <v>4.0659240955929099E-4</v>
      </c>
      <c r="V55" s="18">
        <v>2018.65841243</v>
      </c>
      <c r="W55" s="18">
        <v>2405.3041081800002</v>
      </c>
      <c r="X55" s="18">
        <v>2073.63542702</v>
      </c>
      <c r="Y55" s="18">
        <v>6281.5530545000001</v>
      </c>
      <c r="Z55" s="18">
        <v>26461.184510300001</v>
      </c>
      <c r="AA55" s="18">
        <v>52572.840501500003</v>
      </c>
      <c r="AB55" s="18">
        <v>58287.620156899997</v>
      </c>
      <c r="AC55" s="18">
        <v>50569.109932400002</v>
      </c>
      <c r="AD55" s="18">
        <v>59202.5601666</v>
      </c>
      <c r="AE55" s="18">
        <v>63980.554650600003</v>
      </c>
      <c r="AF55" s="18">
        <v>57188.1047311</v>
      </c>
      <c r="AG55" s="18">
        <v>32153.714515700001</v>
      </c>
      <c r="AH55" s="18">
        <v>45007.1321847</v>
      </c>
      <c r="AI55" s="18">
        <v>42055.175035200002</v>
      </c>
      <c r="AJ55" s="18">
        <v>27747.116212299999</v>
      </c>
      <c r="AK55" s="18">
        <v>18370.5875911</v>
      </c>
      <c r="AL55" s="18">
        <v>14510.5962984</v>
      </c>
      <c r="AM55" s="18" t="s">
        <v>177</v>
      </c>
      <c r="AN55" s="21" t="s">
        <v>174</v>
      </c>
    </row>
    <row r="56" spans="1:40" ht="15" x14ac:dyDescent="0.3">
      <c r="A56" s="16">
        <v>55</v>
      </c>
      <c r="B56" s="18" t="s">
        <v>136</v>
      </c>
      <c r="C56" s="18">
        <v>2019</v>
      </c>
      <c r="D56" s="24">
        <v>110856.02085309499</v>
      </c>
      <c r="E56" s="29">
        <v>0</v>
      </c>
      <c r="F56" s="29">
        <v>0</v>
      </c>
      <c r="G56" s="29">
        <v>0</v>
      </c>
      <c r="H56" s="29">
        <v>0</v>
      </c>
      <c r="I56" s="29">
        <v>5.9542776477556599E-6</v>
      </c>
      <c r="J56" s="29">
        <v>6.74540211938898E-6</v>
      </c>
      <c r="K56" s="29">
        <v>1.6506979089150999E-5</v>
      </c>
      <c r="L56" s="29">
        <v>3.8829228354514399E-5</v>
      </c>
      <c r="M56" s="29">
        <v>9.6978451721811804E-5</v>
      </c>
      <c r="N56" s="29">
        <v>2.0742368877654899E-4</v>
      </c>
      <c r="O56" s="29">
        <v>3.7780886096089501E-4</v>
      </c>
      <c r="P56" s="29">
        <v>6.4391282154127702E-4</v>
      </c>
      <c r="Q56" s="29">
        <v>9.5758350747295496E-4</v>
      </c>
      <c r="R56" s="29">
        <v>1.2803541701648601E-3</v>
      </c>
      <c r="S56" s="29">
        <v>1.7350267523099699E-3</v>
      </c>
      <c r="T56" s="29">
        <v>1.67510111949213E-3</v>
      </c>
      <c r="U56" s="29">
        <v>1.67564517313856E-3</v>
      </c>
      <c r="V56" s="18">
        <v>0</v>
      </c>
      <c r="W56" s="18">
        <v>0</v>
      </c>
      <c r="X56" s="18">
        <v>0</v>
      </c>
      <c r="Y56" s="18">
        <v>185.520181049</v>
      </c>
      <c r="Z56" s="18">
        <v>365.90381635599999</v>
      </c>
      <c r="AA56" s="18">
        <v>1245.15619281</v>
      </c>
      <c r="AB56" s="18">
        <v>2314.32979161</v>
      </c>
      <c r="AC56" s="18">
        <v>3021.2197425899999</v>
      </c>
      <c r="AD56" s="18">
        <v>8025.0524444800003</v>
      </c>
      <c r="AE56" s="18">
        <v>22376.703989099999</v>
      </c>
      <c r="AF56" s="18">
        <v>37152.2607164</v>
      </c>
      <c r="AG56" s="18">
        <v>36169.873978700001</v>
      </c>
      <c r="AH56" s="18">
        <v>74622.9348378</v>
      </c>
      <c r="AI56" s="18">
        <v>81558.585537199993</v>
      </c>
      <c r="AJ56" s="18">
        <v>63206.209344800001</v>
      </c>
      <c r="AK56" s="18">
        <v>42243.298272100001</v>
      </c>
      <c r="AL56" s="18">
        <v>37155.719552900002</v>
      </c>
      <c r="AM56" s="18" t="s">
        <v>177</v>
      </c>
      <c r="AN56" s="21" t="s">
        <v>174</v>
      </c>
    </row>
    <row r="57" spans="1:40" ht="15" x14ac:dyDescent="0.3">
      <c r="A57" s="16">
        <v>56</v>
      </c>
      <c r="B57" s="18" t="s">
        <v>137</v>
      </c>
      <c r="C57" s="18">
        <v>2019</v>
      </c>
      <c r="D57" s="24">
        <v>492835.30217593</v>
      </c>
      <c r="E57" s="29">
        <v>0</v>
      </c>
      <c r="F57" s="29">
        <v>0</v>
      </c>
      <c r="G57" s="29">
        <v>0</v>
      </c>
      <c r="H57" s="29">
        <v>2.1151231504635199E-5</v>
      </c>
      <c r="I57" s="29">
        <v>5.9445951377243903E-5</v>
      </c>
      <c r="J57" s="29">
        <v>1.11305609308322E-4</v>
      </c>
      <c r="K57" s="29">
        <v>2.4348261549680399E-4</v>
      </c>
      <c r="L57" s="29">
        <v>3.4374408909266298E-4</v>
      </c>
      <c r="M57" s="29">
        <v>6.1302747173733695E-4</v>
      </c>
      <c r="N57" s="29">
        <v>7.5752361652092304E-4</v>
      </c>
      <c r="O57" s="29">
        <v>1.19414630655468E-3</v>
      </c>
      <c r="P57" s="29">
        <v>1.87549852385746E-3</v>
      </c>
      <c r="Q57" s="29">
        <v>2.6793917397378202E-3</v>
      </c>
      <c r="R57" s="29">
        <v>3.4097073925871799E-3</v>
      </c>
      <c r="S57" s="29">
        <v>4.4051255237341803E-3</v>
      </c>
      <c r="T57" s="29">
        <v>4.0188685155433902E-3</v>
      </c>
      <c r="U57" s="29">
        <v>3.2336780002756001E-3</v>
      </c>
      <c r="V57" s="18">
        <v>0</v>
      </c>
      <c r="W57" s="18">
        <v>0</v>
      </c>
      <c r="X57" s="18">
        <v>0</v>
      </c>
      <c r="Y57" s="18">
        <v>1155.13652839</v>
      </c>
      <c r="Z57" s="18">
        <v>2985.1122100399998</v>
      </c>
      <c r="AA57" s="18">
        <v>12647.6165036</v>
      </c>
      <c r="AB57" s="18">
        <v>23933.248915600001</v>
      </c>
      <c r="AC57" s="18">
        <v>23786.889913200001</v>
      </c>
      <c r="AD57" s="18">
        <v>40121.955521900003</v>
      </c>
      <c r="AE57" s="18">
        <v>93019.916868200002</v>
      </c>
      <c r="AF57" s="18">
        <v>155526.208082</v>
      </c>
      <c r="AG57" s="18">
        <v>139659.21763299999</v>
      </c>
      <c r="AH57" s="18">
        <v>263968.22816100001</v>
      </c>
      <c r="AI57" s="18">
        <v>278975.81209199998</v>
      </c>
      <c r="AJ57" s="18">
        <v>191870.72109199999</v>
      </c>
      <c r="AK57" s="18">
        <v>110374.97627899999</v>
      </c>
      <c r="AL57" s="18">
        <v>95561.4922812</v>
      </c>
      <c r="AM57" s="18" t="s">
        <v>177</v>
      </c>
      <c r="AN57" s="21" t="s">
        <v>174</v>
      </c>
    </row>
    <row r="58" spans="1:40" ht="15" x14ac:dyDescent="0.3">
      <c r="A58" s="16">
        <v>57</v>
      </c>
      <c r="B58" s="18" t="s">
        <v>138</v>
      </c>
      <c r="C58" s="18">
        <v>2019</v>
      </c>
      <c r="D58" s="24">
        <v>299838.02826206805</v>
      </c>
      <c r="E58" s="29">
        <v>0</v>
      </c>
      <c r="F58" s="29">
        <v>0</v>
      </c>
      <c r="G58" s="29">
        <v>2.70734629155271E-6</v>
      </c>
      <c r="H58" s="29">
        <v>6.3861789026253804E-6</v>
      </c>
      <c r="I58" s="29">
        <v>1.43258990634053E-5</v>
      </c>
      <c r="J58" s="29">
        <v>3.0802029363329098E-5</v>
      </c>
      <c r="K58" s="29">
        <v>5.2691404111319102E-5</v>
      </c>
      <c r="L58" s="29">
        <v>9.7689474389444901E-5</v>
      </c>
      <c r="M58" s="29">
        <v>1.6500367034249101E-4</v>
      </c>
      <c r="N58" s="29">
        <v>1.9818261350906501E-4</v>
      </c>
      <c r="O58" s="29">
        <v>2.3654929359269E-4</v>
      </c>
      <c r="P58" s="29">
        <v>2.8165721489937601E-4</v>
      </c>
      <c r="Q58" s="29">
        <v>3.1149447757108201E-4</v>
      </c>
      <c r="R58" s="29">
        <v>3.0992544434145698E-4</v>
      </c>
      <c r="S58" s="29">
        <v>2.9829623338427201E-4</v>
      </c>
      <c r="T58" s="29">
        <v>2.8580970153761201E-4</v>
      </c>
      <c r="U58" s="29">
        <v>2.3591729056358801E-4</v>
      </c>
      <c r="V58" s="18">
        <v>0</v>
      </c>
      <c r="W58" s="18">
        <v>191.51033074599999</v>
      </c>
      <c r="X58" s="18">
        <v>224.70071541999999</v>
      </c>
      <c r="Y58" s="18">
        <v>326.87216352199999</v>
      </c>
      <c r="Z58" s="18">
        <v>1026.16267169</v>
      </c>
      <c r="AA58" s="18">
        <v>6517.5979096900001</v>
      </c>
      <c r="AB58" s="18">
        <v>13869.864607199999</v>
      </c>
      <c r="AC58" s="18">
        <v>16668.724574700002</v>
      </c>
      <c r="AD58" s="18">
        <v>38471.153638199998</v>
      </c>
      <c r="AE58" s="18">
        <v>75660.797029699999</v>
      </c>
      <c r="AF58" s="18">
        <v>91225.800668199998</v>
      </c>
      <c r="AG58" s="18">
        <v>55654.843953000003</v>
      </c>
      <c r="AH58" s="18">
        <v>73085.377338100006</v>
      </c>
      <c r="AI58" s="18">
        <v>62170.0305849</v>
      </c>
      <c r="AJ58" s="18">
        <v>32497.043404600001</v>
      </c>
      <c r="AK58" s="18">
        <v>16112.8158226</v>
      </c>
      <c r="AL58" s="18">
        <v>12675.997395599999</v>
      </c>
      <c r="AM58" s="18" t="s">
        <v>177</v>
      </c>
      <c r="AN58" s="21" t="s">
        <v>174</v>
      </c>
    </row>
    <row r="59" spans="1:40" ht="15" x14ac:dyDescent="0.3">
      <c r="A59" s="16">
        <v>58</v>
      </c>
      <c r="B59" s="18" t="s">
        <v>139</v>
      </c>
      <c r="C59" s="18">
        <v>2019</v>
      </c>
      <c r="D59" s="24">
        <v>58059.349044001385</v>
      </c>
      <c r="E59" s="29">
        <v>0</v>
      </c>
      <c r="F59" s="29">
        <v>0</v>
      </c>
      <c r="G59" s="29">
        <v>2.76758009502171E-8</v>
      </c>
      <c r="H59" s="29">
        <v>5.69732257222793E-8</v>
      </c>
      <c r="I59" s="29">
        <v>2.37057636528378E-7</v>
      </c>
      <c r="J59" s="29">
        <v>6.3101636526821197E-7</v>
      </c>
      <c r="K59" s="29">
        <v>1.5717938650454899E-6</v>
      </c>
      <c r="L59" s="29">
        <v>4.4669170540469601E-6</v>
      </c>
      <c r="M59" s="29">
        <v>1.0521874402736599E-5</v>
      </c>
      <c r="N59" s="29">
        <v>1.67891603164244E-5</v>
      </c>
      <c r="O59" s="29">
        <v>2.8971320466297299E-5</v>
      </c>
      <c r="P59" s="29">
        <v>4.7568144469259102E-5</v>
      </c>
      <c r="Q59" s="29">
        <v>6.9913287379006002E-5</v>
      </c>
      <c r="R59" s="29">
        <v>9.5953845320275604E-5</v>
      </c>
      <c r="S59" s="29">
        <v>1.28268860943306E-4</v>
      </c>
      <c r="T59" s="29">
        <v>1.5898074183974401E-4</v>
      </c>
      <c r="U59" s="29">
        <v>2.0039835834412601E-4</v>
      </c>
      <c r="V59" s="18">
        <v>0</v>
      </c>
      <c r="W59" s="18">
        <v>2.8629794638299999</v>
      </c>
      <c r="X59" s="18">
        <v>3.40826841772</v>
      </c>
      <c r="Y59" s="18">
        <v>4.7599662072299997</v>
      </c>
      <c r="Z59" s="18">
        <v>27.719613202600002</v>
      </c>
      <c r="AA59" s="18">
        <v>349.18137066000003</v>
      </c>
      <c r="AB59" s="18">
        <v>1148.5437246500001</v>
      </c>
      <c r="AC59" s="18">
        <v>1838.8201176299999</v>
      </c>
      <c r="AD59" s="18">
        <v>5209.75035217</v>
      </c>
      <c r="AE59" s="18">
        <v>11708.8950539</v>
      </c>
      <c r="AF59" s="18">
        <v>19599.3540613</v>
      </c>
      <c r="AG59" s="18">
        <v>18166.053536399999</v>
      </c>
      <c r="AH59" s="18">
        <v>29664.937312599999</v>
      </c>
      <c r="AI59" s="18">
        <v>25658.252396799999</v>
      </c>
      <c r="AJ59" s="18">
        <v>15250.5306478</v>
      </c>
      <c r="AK59" s="18">
        <v>10229.157457900001</v>
      </c>
      <c r="AL59" s="18">
        <v>12515.1192027</v>
      </c>
      <c r="AM59" s="18" t="s">
        <v>177</v>
      </c>
      <c r="AN59" s="21" t="s">
        <v>174</v>
      </c>
    </row>
    <row r="60" spans="1:40" ht="15" x14ac:dyDescent="0.3">
      <c r="A60" s="16">
        <v>59</v>
      </c>
      <c r="B60" s="18" t="s">
        <v>140</v>
      </c>
      <c r="C60" s="18">
        <v>2019</v>
      </c>
      <c r="D60" s="24">
        <v>31409.985294876704</v>
      </c>
      <c r="E60" s="29">
        <v>0</v>
      </c>
      <c r="F60" s="29">
        <v>0</v>
      </c>
      <c r="G60" s="29">
        <v>0</v>
      </c>
      <c r="H60" s="29">
        <v>3.7556752061245601E-8</v>
      </c>
      <c r="I60" s="29">
        <v>1.8873152933078999E-7</v>
      </c>
      <c r="J60" s="29">
        <v>5.63948064714145E-7</v>
      </c>
      <c r="K60" s="29">
        <v>1.5209639709777601E-6</v>
      </c>
      <c r="L60" s="29">
        <v>4.6098131114366202E-6</v>
      </c>
      <c r="M60" s="29">
        <v>1.08334217050282E-5</v>
      </c>
      <c r="N60" s="29">
        <v>1.7226508968606201E-5</v>
      </c>
      <c r="O60" s="29">
        <v>2.5950344133162498E-5</v>
      </c>
      <c r="P60" s="29">
        <v>3.61608392935288E-5</v>
      </c>
      <c r="Q60" s="29">
        <v>4.9036123577766898E-5</v>
      </c>
      <c r="R60" s="29">
        <v>6.3242954115980899E-5</v>
      </c>
      <c r="S60" s="29">
        <v>6.9776202041345301E-5</v>
      </c>
      <c r="T60" s="29">
        <v>6.3354402701810405E-5</v>
      </c>
      <c r="U60" s="29">
        <v>4.7496475933166799E-5</v>
      </c>
      <c r="V60" s="18">
        <v>0</v>
      </c>
      <c r="W60" s="18">
        <v>0</v>
      </c>
      <c r="X60" s="18">
        <v>0</v>
      </c>
      <c r="Y60" s="18">
        <v>0.53458400339400003</v>
      </c>
      <c r="Z60" s="18">
        <v>8.3880086193099999</v>
      </c>
      <c r="AA60" s="18">
        <v>141.83974466800001</v>
      </c>
      <c r="AB60" s="18">
        <v>608.50822716599998</v>
      </c>
      <c r="AC60" s="18">
        <v>1227.26323376</v>
      </c>
      <c r="AD60" s="18">
        <v>3559.98446977</v>
      </c>
      <c r="AE60" s="18">
        <v>7772.8336317000003</v>
      </c>
      <c r="AF60" s="18">
        <v>10545.777566000001</v>
      </c>
      <c r="AG60" s="18">
        <v>7544.8558291899999</v>
      </c>
      <c r="AH60" s="18">
        <v>12035.011752</v>
      </c>
      <c r="AI60" s="18">
        <v>12303.9422111</v>
      </c>
      <c r="AJ60" s="18">
        <v>7097.1706253399998</v>
      </c>
      <c r="AK60" s="18">
        <v>3717.30241935</v>
      </c>
      <c r="AL60" s="18">
        <v>2876.6604581299998</v>
      </c>
      <c r="AM60" s="18" t="s">
        <v>177</v>
      </c>
      <c r="AN60" s="21" t="s">
        <v>174</v>
      </c>
    </row>
    <row r="61" spans="1:40" ht="15" x14ac:dyDescent="0.3">
      <c r="A61" s="16">
        <v>60</v>
      </c>
      <c r="B61" s="18" t="s">
        <v>141</v>
      </c>
      <c r="C61" s="18">
        <v>2019</v>
      </c>
      <c r="D61" s="24">
        <v>42379.337817227395</v>
      </c>
      <c r="E61" s="29">
        <v>6.1884155522920099E-6</v>
      </c>
      <c r="F61" s="29">
        <v>2.8201861207951498E-6</v>
      </c>
      <c r="G61" s="29">
        <v>2.3122626750057201E-6</v>
      </c>
      <c r="H61" s="29">
        <v>1.7912580013209301E-6</v>
      </c>
      <c r="I61" s="29">
        <v>2.6822873576870902E-6</v>
      </c>
      <c r="J61" s="29">
        <v>3.3250455880212899E-6</v>
      </c>
      <c r="K61" s="29">
        <v>4.5618340423284003E-6</v>
      </c>
      <c r="L61" s="29">
        <v>7.8402951790345603E-6</v>
      </c>
      <c r="M61" s="29">
        <v>1.2593593245493299E-5</v>
      </c>
      <c r="N61" s="29">
        <v>1.45981978310729E-5</v>
      </c>
      <c r="O61" s="29">
        <v>1.78078457629062E-5</v>
      </c>
      <c r="P61" s="29">
        <v>2.1166757819613899E-5</v>
      </c>
      <c r="Q61" s="29">
        <v>2.4138435471489199E-5</v>
      </c>
      <c r="R61" s="29">
        <v>2.6543053719365598E-5</v>
      </c>
      <c r="S61" s="29">
        <v>2.9626984490323699E-5</v>
      </c>
      <c r="T61" s="29">
        <v>3.1540142721962401E-5</v>
      </c>
      <c r="U61" s="29">
        <v>2.96434120432687E-5</v>
      </c>
      <c r="V61" s="18">
        <v>0</v>
      </c>
      <c r="W61" s="18">
        <v>67.255127967000007</v>
      </c>
      <c r="X61" s="18">
        <v>51.6222235619</v>
      </c>
      <c r="Y61" s="18">
        <v>52.430880862499997</v>
      </c>
      <c r="Z61" s="18">
        <v>154.913307336</v>
      </c>
      <c r="AA61" s="18">
        <v>1007.4814570999999</v>
      </c>
      <c r="AB61" s="18">
        <v>2157.59948906</v>
      </c>
      <c r="AC61" s="18">
        <v>2481.02833904</v>
      </c>
      <c r="AD61" s="18">
        <v>5527.17025302</v>
      </c>
      <c r="AE61" s="18">
        <v>9848.3530336599997</v>
      </c>
      <c r="AF61" s="18">
        <v>12276.9882191</v>
      </c>
      <c r="AG61" s="18">
        <v>8754.4954865199998</v>
      </c>
      <c r="AH61" s="18">
        <v>11860.3603666</v>
      </c>
      <c r="AI61" s="18">
        <v>9358.00379135</v>
      </c>
      <c r="AJ61" s="18">
        <v>5268.6024150499998</v>
      </c>
      <c r="AK61" s="18">
        <v>3359.6325074199999</v>
      </c>
      <c r="AL61" s="18">
        <v>3483.2742668599999</v>
      </c>
      <c r="AM61" s="18" t="s">
        <v>177</v>
      </c>
      <c r="AN61" s="21" t="s">
        <v>174</v>
      </c>
    </row>
    <row r="62" spans="1:40" ht="15" x14ac:dyDescent="0.3">
      <c r="A62" s="16">
        <v>61</v>
      </c>
      <c r="B62" s="18" t="s">
        <v>142</v>
      </c>
      <c r="C62" s="18">
        <v>2019</v>
      </c>
      <c r="D62" s="24">
        <v>134049.27359363</v>
      </c>
      <c r="E62" s="29">
        <v>4.0234679226790502E-5</v>
      </c>
      <c r="F62" s="29">
        <v>6.9032515323652293E-5</v>
      </c>
      <c r="G62" s="29">
        <v>6.6769953451880298E-5</v>
      </c>
      <c r="H62" s="29">
        <v>6.4087618474677706E-5</v>
      </c>
      <c r="I62" s="29">
        <v>7.2870116950349902E-5</v>
      </c>
      <c r="J62" s="29">
        <v>9.8609643557040006E-5</v>
      </c>
      <c r="K62" s="29">
        <v>1.4664062561853299E-4</v>
      </c>
      <c r="L62" s="29">
        <v>2.3671023217357599E-4</v>
      </c>
      <c r="M62" s="29">
        <v>3.8657905016263101E-4</v>
      </c>
      <c r="N62" s="29">
        <v>6.5398119608954899E-4</v>
      </c>
      <c r="O62" s="29">
        <v>1.1011718749872701E-3</v>
      </c>
      <c r="P62" s="29">
        <v>1.9149552946542E-3</v>
      </c>
      <c r="Q62" s="29">
        <v>2.9833185821117698E-3</v>
      </c>
      <c r="R62" s="29">
        <v>3.7430380103983399E-3</v>
      </c>
      <c r="S62" s="29">
        <v>4.1630296999929798E-3</v>
      </c>
      <c r="T62" s="29">
        <v>4.25566825574193E-3</v>
      </c>
      <c r="U62" s="29">
        <v>3.7597391256058402E-3</v>
      </c>
      <c r="V62" s="18">
        <v>2051.5126316599999</v>
      </c>
      <c r="W62" s="18">
        <v>3660.2814825199998</v>
      </c>
      <c r="X62" s="18">
        <v>3654.4471541299999</v>
      </c>
      <c r="Y62" s="18">
        <v>3749.9542555899998</v>
      </c>
      <c r="Z62" s="18">
        <v>4882.4152352999999</v>
      </c>
      <c r="AA62" s="18">
        <v>7944.2641247800002</v>
      </c>
      <c r="AB62" s="18">
        <v>9609.2934169500004</v>
      </c>
      <c r="AC62" s="18">
        <v>10191.9163345</v>
      </c>
      <c r="AD62" s="18">
        <v>15072.4468375</v>
      </c>
      <c r="AE62" s="18">
        <v>22016.301748999998</v>
      </c>
      <c r="AF62" s="18">
        <v>26978.662866499999</v>
      </c>
      <c r="AG62" s="18">
        <v>24237.7775052</v>
      </c>
      <c r="AH62" s="18">
        <v>32202.706456600001</v>
      </c>
      <c r="AI62" s="18">
        <v>31138.510834299999</v>
      </c>
      <c r="AJ62" s="18">
        <v>25774.437000900001</v>
      </c>
      <c r="AK62" s="18">
        <v>19868.301930199999</v>
      </c>
      <c r="AL62" s="18">
        <v>19162.419720999998</v>
      </c>
      <c r="AM62" s="18" t="s">
        <v>177</v>
      </c>
      <c r="AN62" s="21" t="s">
        <v>174</v>
      </c>
    </row>
    <row r="63" spans="1:40" ht="15" x14ac:dyDescent="0.3">
      <c r="A63" s="16">
        <v>62</v>
      </c>
      <c r="B63" s="18" t="s">
        <v>143</v>
      </c>
      <c r="C63" s="18">
        <v>2019</v>
      </c>
      <c r="D63" s="24">
        <v>207389.18410505599</v>
      </c>
      <c r="E63" s="29">
        <v>0</v>
      </c>
      <c r="F63" s="29">
        <v>0</v>
      </c>
      <c r="G63" s="29">
        <v>0</v>
      </c>
      <c r="H63" s="29">
        <v>1.9619726858373898E-6</v>
      </c>
      <c r="I63" s="29">
        <v>1.33810968318372E-5</v>
      </c>
      <c r="J63" s="29">
        <v>3.6248158824208901E-5</v>
      </c>
      <c r="K63" s="29">
        <v>7.0651771611861697E-5</v>
      </c>
      <c r="L63" s="29">
        <v>1.14819753662965E-4</v>
      </c>
      <c r="M63" s="29">
        <v>1.8405848314572001E-4</v>
      </c>
      <c r="N63" s="29">
        <v>3.6292674828622098E-4</v>
      </c>
      <c r="O63" s="29">
        <v>6.6848445937963004E-4</v>
      </c>
      <c r="P63" s="29">
        <v>1.15079357281468E-3</v>
      </c>
      <c r="Q63" s="29">
        <v>1.7425541424634201E-3</v>
      </c>
      <c r="R63" s="29">
        <v>2.1871304577256098E-3</v>
      </c>
      <c r="S63" s="29">
        <v>2.5182292185782101E-3</v>
      </c>
      <c r="T63" s="29">
        <v>2.75100986447218E-3</v>
      </c>
      <c r="U63" s="29">
        <v>3.1597612467464701E-3</v>
      </c>
      <c r="V63" s="18">
        <v>0</v>
      </c>
      <c r="W63" s="18">
        <v>0</v>
      </c>
      <c r="X63" s="18">
        <v>0</v>
      </c>
      <c r="Y63" s="18">
        <v>146.29191457600001</v>
      </c>
      <c r="Z63" s="18">
        <v>1188.8527434499999</v>
      </c>
      <c r="AA63" s="18">
        <v>4275.0846349000003</v>
      </c>
      <c r="AB63" s="18">
        <v>8073.9201601300001</v>
      </c>
      <c r="AC63" s="18">
        <v>10855.2058812</v>
      </c>
      <c r="AD63" s="18">
        <v>19462.513953599999</v>
      </c>
      <c r="AE63" s="18">
        <v>37748.607025600002</v>
      </c>
      <c r="AF63" s="18">
        <v>60339.524645899997</v>
      </c>
      <c r="AG63" s="18">
        <v>65299.183145700001</v>
      </c>
      <c r="AH63" s="18">
        <v>100127.06944399999</v>
      </c>
      <c r="AI63" s="18">
        <v>106714.878769</v>
      </c>
      <c r="AJ63" s="18">
        <v>97728.241122799998</v>
      </c>
      <c r="AK63" s="18">
        <v>90408.4684863</v>
      </c>
      <c r="AL63" s="18">
        <v>137388.15846899999</v>
      </c>
      <c r="AM63" s="18" t="s">
        <v>177</v>
      </c>
      <c r="AN63" s="21" t="s">
        <v>174</v>
      </c>
    </row>
    <row r="64" spans="1:40" ht="15" x14ac:dyDescent="0.3">
      <c r="A64" s="16">
        <v>63</v>
      </c>
      <c r="B64" s="18" t="s">
        <v>144</v>
      </c>
      <c r="C64" s="18">
        <v>2019</v>
      </c>
      <c r="D64" s="24">
        <v>894707.25906568801</v>
      </c>
      <c r="E64" s="29">
        <v>0</v>
      </c>
      <c r="F64" s="29">
        <v>0</v>
      </c>
      <c r="G64" s="29">
        <v>0</v>
      </c>
      <c r="H64" s="29">
        <v>1.0936979605619401E-5</v>
      </c>
      <c r="I64" s="29">
        <v>8.2123141887889295E-5</v>
      </c>
      <c r="J64" s="29">
        <v>2.2449194945520801E-4</v>
      </c>
      <c r="K64" s="29">
        <v>4.4600158663255402E-4</v>
      </c>
      <c r="L64" s="29">
        <v>7.5818489177806596E-4</v>
      </c>
      <c r="M64" s="29">
        <v>1.0994316251026199E-3</v>
      </c>
      <c r="N64" s="29">
        <v>1.75226005308381E-3</v>
      </c>
      <c r="O64" s="29">
        <v>2.9614173674559802E-3</v>
      </c>
      <c r="P64" s="29">
        <v>5.8963812695737904E-3</v>
      </c>
      <c r="Q64" s="29">
        <v>9.8653359043307694E-3</v>
      </c>
      <c r="R64" s="29">
        <v>1.2230188325709599E-2</v>
      </c>
      <c r="S64" s="29">
        <v>1.33279985320434E-2</v>
      </c>
      <c r="T64" s="29">
        <v>1.4236584025951401E-2</v>
      </c>
      <c r="U64" s="29">
        <v>1.67417420132519E-2</v>
      </c>
      <c r="V64" s="18">
        <v>0</v>
      </c>
      <c r="W64" s="18">
        <v>0</v>
      </c>
      <c r="X64" s="18">
        <v>0</v>
      </c>
      <c r="Y64" s="18">
        <v>844.191317508</v>
      </c>
      <c r="Z64" s="18">
        <v>6981.0496740799999</v>
      </c>
      <c r="AA64" s="18">
        <v>25243.375623200001</v>
      </c>
      <c r="AB64" s="18">
        <v>47697.594240999999</v>
      </c>
      <c r="AC64" s="18">
        <v>64099.172080900003</v>
      </c>
      <c r="AD64" s="18">
        <v>109025.063232</v>
      </c>
      <c r="AE64" s="18">
        <v>176407.82697699999</v>
      </c>
      <c r="AF64" s="18">
        <v>236665.96650099999</v>
      </c>
      <c r="AG64" s="18">
        <v>227743.01941899999</v>
      </c>
      <c r="AH64" s="18">
        <v>330744.38002600003</v>
      </c>
      <c r="AI64" s="18">
        <v>348606.31670000002</v>
      </c>
      <c r="AJ64" s="18">
        <v>318078.73962499999</v>
      </c>
      <c r="AK64" s="18">
        <v>280579.21918100002</v>
      </c>
      <c r="AL64" s="18">
        <v>379018.18644399999</v>
      </c>
      <c r="AM64" s="18" t="s">
        <v>177</v>
      </c>
      <c r="AN64" s="21" t="s">
        <v>174</v>
      </c>
    </row>
    <row r="65" spans="1:40" ht="15" x14ac:dyDescent="0.3">
      <c r="A65" s="16">
        <v>64</v>
      </c>
      <c r="B65" s="18" t="s">
        <v>145</v>
      </c>
      <c r="C65" s="18">
        <v>2019</v>
      </c>
      <c r="D65" s="24">
        <v>2785.0083046387999</v>
      </c>
      <c r="E65" s="29">
        <v>0</v>
      </c>
      <c r="F65" s="29">
        <v>0</v>
      </c>
      <c r="G65" s="29">
        <v>0</v>
      </c>
      <c r="H65" s="29">
        <v>8.6447074210352098E-7</v>
      </c>
      <c r="I65" s="29">
        <v>8.8913798700272505E-7</v>
      </c>
      <c r="J65" s="29">
        <v>1.04186693474743E-6</v>
      </c>
      <c r="K65" s="29">
        <v>1.0398153203947699E-6</v>
      </c>
      <c r="L65" s="29">
        <v>9.7377730453169395E-7</v>
      </c>
      <c r="M65" s="29">
        <v>4.5721210450974597E-7</v>
      </c>
      <c r="N65" s="29">
        <v>1.8716208829778E-6</v>
      </c>
      <c r="O65" s="29">
        <v>6.7891162351675402E-6</v>
      </c>
      <c r="P65" s="29">
        <v>1.2805586779763899E-5</v>
      </c>
      <c r="Q65" s="29">
        <v>5.8054951224749496E-6</v>
      </c>
      <c r="R65" s="29">
        <v>8.1812521473620906E-6</v>
      </c>
      <c r="S65" s="29">
        <v>4.9930496969387502E-5</v>
      </c>
      <c r="T65" s="29">
        <v>1.12197586009604E-4</v>
      </c>
      <c r="U65" s="29">
        <v>1.98822100695477E-4</v>
      </c>
      <c r="V65" s="18">
        <v>0</v>
      </c>
      <c r="W65" s="18">
        <v>0</v>
      </c>
      <c r="X65" s="18">
        <v>0</v>
      </c>
      <c r="Y65" s="18">
        <v>159.80159541699999</v>
      </c>
      <c r="Z65" s="18">
        <v>107.343075392</v>
      </c>
      <c r="AA65" s="18">
        <v>121.212660399</v>
      </c>
      <c r="AB65" s="18">
        <v>99.824286349800005</v>
      </c>
      <c r="AC65" s="18">
        <v>116.578361094</v>
      </c>
      <c r="AD65" s="18">
        <v>162.28491343600001</v>
      </c>
      <c r="AE65" s="18">
        <v>425.94679593799998</v>
      </c>
      <c r="AF65" s="18">
        <v>776.28129959800003</v>
      </c>
      <c r="AG65" s="18">
        <v>815.73531701499996</v>
      </c>
      <c r="AH65" s="18">
        <v>1009.0557050899999</v>
      </c>
      <c r="AI65" s="18">
        <v>1269.2804298200001</v>
      </c>
      <c r="AJ65" s="18">
        <v>1468.67541594</v>
      </c>
      <c r="AK65" s="18">
        <v>2423.0225823400001</v>
      </c>
      <c r="AL65" s="18">
        <v>5238.28312035</v>
      </c>
      <c r="AM65" s="18" t="s">
        <v>177</v>
      </c>
      <c r="AN65" s="21" t="s">
        <v>174</v>
      </c>
    </row>
    <row r="66" spans="1:40" ht="15" x14ac:dyDescent="0.3">
      <c r="A66" s="16">
        <v>65</v>
      </c>
      <c r="B66" s="18" t="s">
        <v>146</v>
      </c>
      <c r="C66" s="18">
        <v>2019</v>
      </c>
      <c r="D66" s="24">
        <v>902860.56685311184</v>
      </c>
      <c r="E66" s="29">
        <v>5.99567581838097E-5</v>
      </c>
      <c r="F66" s="29">
        <v>3.9291517542171202E-4</v>
      </c>
      <c r="G66" s="29">
        <v>7.9389341936958295E-4</v>
      </c>
      <c r="H66" s="29">
        <v>1.0247809930869301E-3</v>
      </c>
      <c r="I66" s="29">
        <v>1.2068193056923801E-3</v>
      </c>
      <c r="J66" s="29">
        <v>1.3905575768364299E-3</v>
      </c>
      <c r="K66" s="29">
        <v>1.5023174895923701E-3</v>
      </c>
      <c r="L66" s="29">
        <v>1.58540060822086E-3</v>
      </c>
      <c r="M66" s="29">
        <v>1.6522231448317199E-3</v>
      </c>
      <c r="N66" s="29">
        <v>1.70506951298245E-3</v>
      </c>
      <c r="O66" s="29">
        <v>1.74126181919554E-3</v>
      </c>
      <c r="P66" s="29">
        <v>1.77819964699737E-3</v>
      </c>
      <c r="Q66" s="29">
        <v>1.8079956728290999E-3</v>
      </c>
      <c r="R66" s="29">
        <v>1.8230531461664601E-3</v>
      </c>
      <c r="S66" s="29">
        <v>1.8393135876181999E-3</v>
      </c>
      <c r="T66" s="29">
        <v>1.83720582858107E-3</v>
      </c>
      <c r="U66" s="29">
        <v>1.76757170316231E-3</v>
      </c>
      <c r="V66" s="18">
        <v>530.72204260199999</v>
      </c>
      <c r="W66" s="18">
        <v>7109.5346941099997</v>
      </c>
      <c r="X66" s="18">
        <v>32603.0440796</v>
      </c>
      <c r="Y66" s="18">
        <v>52331.123119600001</v>
      </c>
      <c r="Z66" s="18">
        <v>75565.328568199999</v>
      </c>
      <c r="AA66" s="18">
        <v>112672.878434</v>
      </c>
      <c r="AB66" s="18">
        <v>115956.028252</v>
      </c>
      <c r="AC66" s="18">
        <v>97249.585357100004</v>
      </c>
      <c r="AD66" s="18">
        <v>110570.156501</v>
      </c>
      <c r="AE66" s="18">
        <v>121129.028689</v>
      </c>
      <c r="AF66" s="18">
        <v>109485.95288</v>
      </c>
      <c r="AG66" s="18">
        <v>67657.1842359</v>
      </c>
      <c r="AH66" s="18">
        <v>61258.219993999999</v>
      </c>
      <c r="AI66" s="18">
        <v>38321.019173499997</v>
      </c>
      <c r="AJ66" s="18">
        <v>20826.470542300001</v>
      </c>
      <c r="AK66" s="18">
        <v>11543.472576800001</v>
      </c>
      <c r="AL66" s="18">
        <v>7987.7947418499998</v>
      </c>
      <c r="AM66" s="18" t="s">
        <v>177</v>
      </c>
      <c r="AN66" s="21" t="s">
        <v>174</v>
      </c>
    </row>
    <row r="67" spans="1:40" ht="15" x14ac:dyDescent="0.3">
      <c r="A67" s="16">
        <v>66</v>
      </c>
      <c r="B67" s="18" t="s">
        <v>147</v>
      </c>
      <c r="C67" s="18">
        <v>2019</v>
      </c>
      <c r="D67" s="24">
        <v>57019653.495883793</v>
      </c>
      <c r="E67" s="29">
        <v>0</v>
      </c>
      <c r="F67" s="29">
        <v>0</v>
      </c>
      <c r="G67" s="29">
        <v>0</v>
      </c>
      <c r="H67" s="29">
        <v>1.86039934641174E-3</v>
      </c>
      <c r="I67" s="29">
        <v>9.4426760547809303E-3</v>
      </c>
      <c r="J67" s="29">
        <v>1.9890744624932101E-2</v>
      </c>
      <c r="K67" s="29">
        <v>3.0428048782534401E-2</v>
      </c>
      <c r="L67" s="29">
        <v>4.3722748703881598E-2</v>
      </c>
      <c r="M67" s="29">
        <v>5.9773581582380199E-2</v>
      </c>
      <c r="N67" s="29">
        <v>7.9041551069036903E-2</v>
      </c>
      <c r="O67" s="29">
        <v>9.9919852176064E-2</v>
      </c>
      <c r="P67" s="29">
        <v>0.119553025814542</v>
      </c>
      <c r="Q67" s="29">
        <v>0.136774558365821</v>
      </c>
      <c r="R67" s="29">
        <v>0.15251047003990301</v>
      </c>
      <c r="S67" s="29">
        <v>0.165622264311831</v>
      </c>
      <c r="T67" s="29">
        <v>0.17311270230972201</v>
      </c>
      <c r="U67" s="29">
        <v>0.167682241077483</v>
      </c>
      <c r="V67" s="18">
        <v>0</v>
      </c>
      <c r="W67" s="18">
        <v>0</v>
      </c>
      <c r="X67" s="18">
        <v>12733.5367728</v>
      </c>
      <c r="Y67" s="18">
        <v>444169.57759100001</v>
      </c>
      <c r="Z67" s="18">
        <v>2193210.5416899999</v>
      </c>
      <c r="AA67" s="18">
        <v>4688152.8263100004</v>
      </c>
      <c r="AB67" s="18">
        <v>5684841.5395900002</v>
      </c>
      <c r="AC67" s="18">
        <v>5549214.19417</v>
      </c>
      <c r="AD67" s="18">
        <v>7472864.1669500005</v>
      </c>
      <c r="AE67" s="18">
        <v>10183846.8024</v>
      </c>
      <c r="AF67" s="18">
        <v>11694055.7621</v>
      </c>
      <c r="AG67" s="18">
        <v>9096564.5483100004</v>
      </c>
      <c r="AH67" s="18">
        <v>10239784.545600001</v>
      </c>
      <c r="AI67" s="18">
        <v>8014373.0736199999</v>
      </c>
      <c r="AJ67" s="18">
        <v>5469747.46722</v>
      </c>
      <c r="AK67" s="18">
        <v>3818505.9358000001</v>
      </c>
      <c r="AL67" s="18">
        <v>3891072.09748</v>
      </c>
      <c r="AM67" s="18" t="s">
        <v>177</v>
      </c>
      <c r="AN67" s="21" t="s">
        <v>174</v>
      </c>
    </row>
    <row r="68" spans="1:40" ht="15" x14ac:dyDescent="0.3">
      <c r="A68" s="16">
        <v>67</v>
      </c>
      <c r="B68" s="18" t="s">
        <v>148</v>
      </c>
      <c r="C68" s="18">
        <v>2019</v>
      </c>
      <c r="D68" s="24">
        <v>157823.59210628003</v>
      </c>
      <c r="E68" s="29">
        <v>5.3732293627263398E-4</v>
      </c>
      <c r="F68" s="29">
        <v>3.1087055114367398E-4</v>
      </c>
      <c r="G68" s="29">
        <v>1.5801354207579501E-4</v>
      </c>
      <c r="H68" s="29">
        <v>2.3736289178273199E-4</v>
      </c>
      <c r="I68" s="29">
        <v>1.79632544175517E-4</v>
      </c>
      <c r="J68" s="29">
        <v>1.6704641701892201E-4</v>
      </c>
      <c r="K68" s="29">
        <v>2.09392944598224E-4</v>
      </c>
      <c r="L68" s="29">
        <v>2.7316408270227298E-4</v>
      </c>
      <c r="M68" s="29">
        <v>2.6031723498455198E-4</v>
      </c>
      <c r="N68" s="29">
        <v>2.8286739421327299E-4</v>
      </c>
      <c r="O68" s="29">
        <v>3.3792611053451698E-4</v>
      </c>
      <c r="P68" s="29">
        <v>4.0385768920774798E-4</v>
      </c>
      <c r="Q68" s="29">
        <v>4.5024073360738298E-4</v>
      </c>
      <c r="R68" s="29">
        <v>4.7647930387532402E-4</v>
      </c>
      <c r="S68" s="29">
        <v>5.2127668797301405E-4</v>
      </c>
      <c r="T68" s="29">
        <v>4.0295527328517501E-4</v>
      </c>
      <c r="U68" s="29">
        <v>2.20785829602609E-4</v>
      </c>
      <c r="V68" s="18">
        <v>83886.675336700006</v>
      </c>
      <c r="W68" s="18">
        <v>29261.583904700001</v>
      </c>
      <c r="X68" s="18">
        <v>10730.218599899999</v>
      </c>
      <c r="Y68" s="18">
        <v>4493.6754193200004</v>
      </c>
      <c r="Z68" s="18">
        <v>2337.81578115</v>
      </c>
      <c r="AA68" s="18">
        <v>3555.5883913500002</v>
      </c>
      <c r="AB68" s="18">
        <v>4639.7072497500003</v>
      </c>
      <c r="AC68" s="18">
        <v>2756.6688990900002</v>
      </c>
      <c r="AD68" s="18">
        <v>3187.94568033</v>
      </c>
      <c r="AE68" s="18">
        <v>4783.3309900300001</v>
      </c>
      <c r="AF68" s="18">
        <v>5049.0419674200002</v>
      </c>
      <c r="AG68" s="18">
        <v>3141.33988654</v>
      </c>
      <c r="AH68" s="18">
        <v>4394.6220193299996</v>
      </c>
      <c r="AI68" s="18">
        <v>4731.8676520400004</v>
      </c>
      <c r="AJ68" s="18">
        <v>2683.4592428300002</v>
      </c>
      <c r="AK68" s="18">
        <v>2145.5238349699998</v>
      </c>
      <c r="AL68" s="18">
        <v>1884.8427879799999</v>
      </c>
      <c r="AM68" s="18" t="s">
        <v>177</v>
      </c>
      <c r="AN68" s="21" t="s">
        <v>174</v>
      </c>
    </row>
    <row r="69" spans="1:40" ht="15" x14ac:dyDescent="0.3">
      <c r="A69" s="16">
        <v>68</v>
      </c>
      <c r="B69" s="18" t="s">
        <v>149</v>
      </c>
      <c r="C69" s="18">
        <v>2019</v>
      </c>
      <c r="D69" s="24">
        <v>100412.17939017</v>
      </c>
      <c r="E69" s="29">
        <v>0</v>
      </c>
      <c r="F69" s="29">
        <v>0</v>
      </c>
      <c r="G69" s="29">
        <v>0</v>
      </c>
      <c r="H69" s="29">
        <v>0</v>
      </c>
      <c r="I69" s="29">
        <v>6.6455794701685006E-5</v>
      </c>
      <c r="J69" s="29">
        <v>4.8951148760556099E-5</v>
      </c>
      <c r="K69" s="29">
        <v>5.3166830797267799E-5</v>
      </c>
      <c r="L69" s="29">
        <v>6.2502303531698303E-5</v>
      </c>
      <c r="M69" s="29">
        <v>6.5330710218596796E-5</v>
      </c>
      <c r="N69" s="29">
        <v>7.6974129456368001E-5</v>
      </c>
      <c r="O69" s="29">
        <v>1.0837690160714601E-4</v>
      </c>
      <c r="P69" s="29">
        <v>1.4646323150003301E-4</v>
      </c>
      <c r="Q69" s="29">
        <v>1.8551760090304299E-4</v>
      </c>
      <c r="R69" s="29">
        <v>1.90656398148247E-4</v>
      </c>
      <c r="S69" s="29">
        <v>2.0555390118667601E-4</v>
      </c>
      <c r="T69" s="29">
        <v>2.0174867387513101E-4</v>
      </c>
      <c r="U69" s="29">
        <v>6.7032090301007995E-5</v>
      </c>
      <c r="V69" s="18">
        <v>0</v>
      </c>
      <c r="W69" s="18">
        <v>0</v>
      </c>
      <c r="X69" s="18">
        <v>0</v>
      </c>
      <c r="Y69" s="18">
        <v>2636.3372866200002</v>
      </c>
      <c r="Z69" s="18">
        <v>4209.9023373399996</v>
      </c>
      <c r="AA69" s="18">
        <v>9059.1258703700005</v>
      </c>
      <c r="AB69" s="18">
        <v>11762.848871300001</v>
      </c>
      <c r="AC69" s="18">
        <v>8181.7144861400002</v>
      </c>
      <c r="AD69" s="18">
        <v>11048.3587804</v>
      </c>
      <c r="AE69" s="18">
        <v>18132.540784600002</v>
      </c>
      <c r="AF69" s="18">
        <v>21931.384897600001</v>
      </c>
      <c r="AG69" s="18">
        <v>13449.966075800001</v>
      </c>
      <c r="AH69" s="18">
        <v>17926.002807500001</v>
      </c>
      <c r="AI69" s="18">
        <v>14494.538103999999</v>
      </c>
      <c r="AJ69" s="18">
        <v>6403.0570334499998</v>
      </c>
      <c r="AK69" s="18">
        <v>4705.2996675000004</v>
      </c>
      <c r="AL69" s="18">
        <v>3674.49189725</v>
      </c>
      <c r="AM69" s="18" t="s">
        <v>177</v>
      </c>
      <c r="AN69" s="21" t="s">
        <v>174</v>
      </c>
    </row>
    <row r="70" spans="1:40" ht="15" x14ac:dyDescent="0.3">
      <c r="A70" s="16">
        <v>69</v>
      </c>
      <c r="B70" s="18" t="s">
        <v>150</v>
      </c>
      <c r="C70" s="18">
        <v>2019</v>
      </c>
      <c r="D70" s="24">
        <v>11465.459641336</v>
      </c>
      <c r="E70" s="29">
        <v>1.8261790514317899E-5</v>
      </c>
      <c r="F70" s="29">
        <v>1.13518476136785E-5</v>
      </c>
      <c r="G70" s="29">
        <v>7.70219907539788E-6</v>
      </c>
      <c r="H70" s="29">
        <v>1.9432422560633799E-5</v>
      </c>
      <c r="I70" s="29">
        <v>1.2448554843573599E-5</v>
      </c>
      <c r="J70" s="29">
        <v>9.6423593297074702E-6</v>
      </c>
      <c r="K70" s="29">
        <v>6.7712840892818299E-6</v>
      </c>
      <c r="L70" s="29">
        <v>6.6272276806903203E-6</v>
      </c>
      <c r="M70" s="29">
        <v>5.8966226847698701E-6</v>
      </c>
      <c r="N70" s="29">
        <v>7.4813606382847697E-6</v>
      </c>
      <c r="O70" s="29">
        <v>9.4244292201692707E-6</v>
      </c>
      <c r="P70" s="29">
        <v>1.03176951696752E-5</v>
      </c>
      <c r="Q70" s="29">
        <v>1.10233299924552E-5</v>
      </c>
      <c r="R70" s="29">
        <v>1.2834136684247201E-5</v>
      </c>
      <c r="S70" s="29">
        <v>1.49088216291458E-5</v>
      </c>
      <c r="T70" s="29">
        <v>1.69791150108939E-5</v>
      </c>
      <c r="U70" s="29">
        <v>2.3761149825566899E-5</v>
      </c>
      <c r="V70" s="18">
        <v>1453.02533217</v>
      </c>
      <c r="W70" s="18">
        <v>914.85111130099995</v>
      </c>
      <c r="X70" s="18">
        <v>583.37946154899998</v>
      </c>
      <c r="Y70" s="18">
        <v>442.30435743200002</v>
      </c>
      <c r="Z70" s="18">
        <v>449.84760741999997</v>
      </c>
      <c r="AA70" s="18">
        <v>1221.0392988599999</v>
      </c>
      <c r="AB70" s="18">
        <v>1031.47452653</v>
      </c>
      <c r="AC70" s="18">
        <v>740.76088289799998</v>
      </c>
      <c r="AD70" s="18">
        <v>965.07526087700001</v>
      </c>
      <c r="AE70" s="18">
        <v>1417.81360894</v>
      </c>
      <c r="AF70" s="18">
        <v>1523.6666620000001</v>
      </c>
      <c r="AG70" s="18">
        <v>722.22153135899998</v>
      </c>
      <c r="AH70" s="18">
        <v>1053.23532692</v>
      </c>
      <c r="AI70" s="18">
        <v>1199.4355386899999</v>
      </c>
      <c r="AJ70" s="18">
        <v>678.86812181799996</v>
      </c>
      <c r="AK70" s="18">
        <v>634.41855574900001</v>
      </c>
      <c r="AL70" s="18">
        <v>611.69698697900003</v>
      </c>
      <c r="AM70" s="18" t="s">
        <v>177</v>
      </c>
      <c r="AN70" s="21" t="s">
        <v>174</v>
      </c>
    </row>
    <row r="71" spans="1:40" ht="15" x14ac:dyDescent="0.3">
      <c r="A71" s="16">
        <v>70</v>
      </c>
      <c r="B71" s="18" t="s">
        <v>151</v>
      </c>
      <c r="C71" s="18">
        <v>2019</v>
      </c>
      <c r="D71" s="24">
        <v>8444.9605642559982</v>
      </c>
      <c r="E71" s="29">
        <v>4.2340469080832701E-6</v>
      </c>
      <c r="F71" s="29">
        <v>3.5794367885860998E-6</v>
      </c>
      <c r="G71" s="29">
        <v>3.198236943726E-6</v>
      </c>
      <c r="H71" s="29">
        <v>5.7006152209091398E-6</v>
      </c>
      <c r="I71" s="29">
        <v>8.5754047025107698E-6</v>
      </c>
      <c r="J71" s="29">
        <v>8.7858843420648092E-6</v>
      </c>
      <c r="K71" s="29">
        <v>9.8295780845911201E-6</v>
      </c>
      <c r="L71" s="29">
        <v>1.07325622735887E-5</v>
      </c>
      <c r="M71" s="29">
        <v>1.0062574045019499E-5</v>
      </c>
      <c r="N71" s="29">
        <v>1.1104925825248199E-5</v>
      </c>
      <c r="O71" s="29">
        <v>1.44272348198887E-5</v>
      </c>
      <c r="P71" s="29">
        <v>1.7010652606274201E-5</v>
      </c>
      <c r="Q71" s="29">
        <v>1.7125965924827E-5</v>
      </c>
      <c r="R71" s="29">
        <v>2.1069983768530899E-5</v>
      </c>
      <c r="S71" s="29">
        <v>2.2935814349051601E-5</v>
      </c>
      <c r="T71" s="29">
        <v>2.2487153492833701E-5</v>
      </c>
      <c r="U71" s="29">
        <v>2.64246246404782E-5</v>
      </c>
      <c r="V71" s="18">
        <v>0</v>
      </c>
      <c r="W71" s="18">
        <v>0</v>
      </c>
      <c r="X71" s="18">
        <v>0</v>
      </c>
      <c r="Y71" s="18">
        <v>296.81591953600002</v>
      </c>
      <c r="Z71" s="18">
        <v>303.61120452199998</v>
      </c>
      <c r="AA71" s="18">
        <v>860.875313882</v>
      </c>
      <c r="AB71" s="18">
        <v>1038.3053528099999</v>
      </c>
      <c r="AC71" s="18">
        <v>728.59169933299995</v>
      </c>
      <c r="AD71" s="18">
        <v>859.493969107</v>
      </c>
      <c r="AE71" s="18">
        <v>1553.2696252999999</v>
      </c>
      <c r="AF71" s="18">
        <v>1942.3544352199999</v>
      </c>
      <c r="AG71" s="18">
        <v>861.64304454600006</v>
      </c>
      <c r="AH71" s="18">
        <v>846.08133437399999</v>
      </c>
      <c r="AI71" s="18">
        <v>780.74685633599995</v>
      </c>
      <c r="AJ71" s="18">
        <v>344.55233088099999</v>
      </c>
      <c r="AK71" s="18">
        <v>329.79897840500001</v>
      </c>
      <c r="AL71" s="18">
        <v>289.65778405100002</v>
      </c>
      <c r="AM71" s="18" t="s">
        <v>177</v>
      </c>
      <c r="AN71" s="21" t="s">
        <v>174</v>
      </c>
    </row>
    <row r="72" spans="1:40" ht="15" x14ac:dyDescent="0.3">
      <c r="A72" s="16">
        <v>71</v>
      </c>
      <c r="B72" s="18" t="s">
        <v>152</v>
      </c>
      <c r="C72" s="18">
        <v>2019</v>
      </c>
      <c r="D72" s="24">
        <v>1248740.1460042002</v>
      </c>
      <c r="E72" s="29">
        <v>3.5082968199343599E-4</v>
      </c>
      <c r="F72" s="29">
        <v>3.1766124793089398E-4</v>
      </c>
      <c r="G72" s="29">
        <v>1.0507177436991601E-4</v>
      </c>
      <c r="H72" s="29">
        <v>1.6079921553651701E-4</v>
      </c>
      <c r="I72" s="29">
        <v>1.25755643473284E-3</v>
      </c>
      <c r="J72" s="29">
        <v>9.3271377384948205E-4</v>
      </c>
      <c r="K72" s="29">
        <v>6.5049136437640004E-4</v>
      </c>
      <c r="L72" s="29">
        <v>6.9363995685629701E-4</v>
      </c>
      <c r="M72" s="29">
        <v>6.0611875413705499E-4</v>
      </c>
      <c r="N72" s="29">
        <v>6.4073453878134398E-4</v>
      </c>
      <c r="O72" s="29">
        <v>6.9937402273888803E-4</v>
      </c>
      <c r="P72" s="29">
        <v>8.0920337225200199E-4</v>
      </c>
      <c r="Q72" s="29">
        <v>1.0216242613335399E-3</v>
      </c>
      <c r="R72" s="29">
        <v>1.69497092099722E-3</v>
      </c>
      <c r="S72" s="29">
        <v>3.8664511643519599E-3</v>
      </c>
      <c r="T72" s="29">
        <v>3.8712025380090698E-3</v>
      </c>
      <c r="U72" s="29">
        <v>2.7596185978020502E-3</v>
      </c>
      <c r="V72" s="18">
        <v>16519.1085011</v>
      </c>
      <c r="W72" s="18">
        <v>18732.3451031</v>
      </c>
      <c r="X72" s="18">
        <v>27536.7303116</v>
      </c>
      <c r="Y72" s="18">
        <v>65882.235969400004</v>
      </c>
      <c r="Z72" s="18">
        <v>123174.69703</v>
      </c>
      <c r="AA72" s="18">
        <v>159898.48102499999</v>
      </c>
      <c r="AB72" s="18">
        <v>141670.51295500001</v>
      </c>
      <c r="AC72" s="18">
        <v>106698.937974</v>
      </c>
      <c r="AD72" s="18">
        <v>120963.114239</v>
      </c>
      <c r="AE72" s="18">
        <v>155727.77694400001</v>
      </c>
      <c r="AF72" s="18">
        <v>172176.24113899999</v>
      </c>
      <c r="AG72" s="18">
        <v>139759.964813</v>
      </c>
      <c r="AH72" s="18">
        <v>188014.54379600001</v>
      </c>
      <c r="AI72" s="18">
        <v>203316.58526600001</v>
      </c>
      <c r="AJ72" s="18">
        <v>196419.04437799999</v>
      </c>
      <c r="AK72" s="18">
        <v>162406.26062300001</v>
      </c>
      <c r="AL72" s="18">
        <v>171830.92156799999</v>
      </c>
      <c r="AM72" s="18" t="s">
        <v>177</v>
      </c>
      <c r="AN72" s="21" t="s">
        <v>174</v>
      </c>
    </row>
    <row r="73" spans="1:40" ht="15" x14ac:dyDescent="0.3">
      <c r="A73" s="16">
        <v>72</v>
      </c>
      <c r="B73" s="18" t="s">
        <v>153</v>
      </c>
      <c r="C73" s="18">
        <v>2019</v>
      </c>
      <c r="D73" s="24">
        <v>64466.766524915998</v>
      </c>
      <c r="E73" s="29">
        <v>0</v>
      </c>
      <c r="F73" s="29">
        <v>0</v>
      </c>
      <c r="G73" s="29">
        <v>0</v>
      </c>
      <c r="H73" s="29">
        <v>3.37494625628559E-6</v>
      </c>
      <c r="I73" s="29">
        <v>4.7728979258586496E-6</v>
      </c>
      <c r="J73" s="29">
        <v>6.2630358454352203E-6</v>
      </c>
      <c r="K73" s="29">
        <v>8.57721028643254E-6</v>
      </c>
      <c r="L73" s="29">
        <v>1.1311868679430199E-5</v>
      </c>
      <c r="M73" s="29">
        <v>1.5826295890099901E-5</v>
      </c>
      <c r="N73" s="29">
        <v>3.5701316865040197E-5</v>
      </c>
      <c r="O73" s="29">
        <v>5.4764312974035197E-5</v>
      </c>
      <c r="P73" s="29">
        <v>5.9374235691140098E-5</v>
      </c>
      <c r="Q73" s="29">
        <v>6.4689379076690099E-5</v>
      </c>
      <c r="R73" s="29">
        <v>6.3022026837822797E-5</v>
      </c>
      <c r="S73" s="29">
        <v>4.8613452020614898E-5</v>
      </c>
      <c r="T73" s="29">
        <v>4.2509520245566301E-5</v>
      </c>
      <c r="U73" s="29">
        <v>4.4516825291955298E-5</v>
      </c>
      <c r="V73" s="18">
        <v>0</v>
      </c>
      <c r="W73" s="18">
        <v>0</v>
      </c>
      <c r="X73" s="18">
        <v>0</v>
      </c>
      <c r="Y73" s="18">
        <v>437.46005518999999</v>
      </c>
      <c r="Z73" s="18">
        <v>833.73424026600003</v>
      </c>
      <c r="AA73" s="18">
        <v>3202.0212458300002</v>
      </c>
      <c r="AB73" s="18">
        <v>4181.4644809000001</v>
      </c>
      <c r="AC73" s="18">
        <v>6319.39924823</v>
      </c>
      <c r="AD73" s="18">
        <v>8361.0551137599996</v>
      </c>
      <c r="AE73" s="18">
        <v>15496.1475324</v>
      </c>
      <c r="AF73" s="18">
        <v>16897.447719399999</v>
      </c>
      <c r="AG73" s="18">
        <v>8738.0368889399997</v>
      </c>
      <c r="AH73" s="18">
        <v>8320.3716716300005</v>
      </c>
      <c r="AI73" s="18">
        <v>5476.7845441600002</v>
      </c>
      <c r="AJ73" s="18">
        <v>2481.4436558299999</v>
      </c>
      <c r="AK73" s="18">
        <v>1536.0862804999999</v>
      </c>
      <c r="AL73" s="18">
        <v>1465.8085694700001</v>
      </c>
      <c r="AM73" s="18" t="s">
        <v>177</v>
      </c>
      <c r="AN73" s="21" t="s">
        <v>174</v>
      </c>
    </row>
    <row r="74" spans="1:40" ht="15" x14ac:dyDescent="0.3">
      <c r="A74" s="16">
        <v>73</v>
      </c>
      <c r="B74" s="18" t="s">
        <v>154</v>
      </c>
      <c r="C74" s="18">
        <v>2019</v>
      </c>
      <c r="D74" s="24">
        <v>337637.44530839997</v>
      </c>
      <c r="E74" s="29">
        <v>8.3419851390221801E-5</v>
      </c>
      <c r="F74" s="29">
        <v>8.2295376449986401E-5</v>
      </c>
      <c r="G74" s="29">
        <v>6.7615589547875601E-5</v>
      </c>
      <c r="H74" s="29">
        <v>7.8224184122417998E-5</v>
      </c>
      <c r="I74" s="29">
        <v>8.1559320596104497E-5</v>
      </c>
      <c r="J74" s="29">
        <v>7.27593017119208E-5</v>
      </c>
      <c r="K74" s="29">
        <v>6.52009649568752E-5</v>
      </c>
      <c r="L74" s="29">
        <v>6.3645059223567393E-5</v>
      </c>
      <c r="M74" s="29">
        <v>7.0244600262873993E-5</v>
      </c>
      <c r="N74" s="29">
        <v>1.02086158221313E-4</v>
      </c>
      <c r="O74" s="29">
        <v>1.3760792934837699E-4</v>
      </c>
      <c r="P74" s="29">
        <v>1.9421968246537301E-4</v>
      </c>
      <c r="Q74" s="29">
        <v>2.7203112632856398E-4</v>
      </c>
      <c r="R74" s="29">
        <v>3.8364434077855499E-4</v>
      </c>
      <c r="S74" s="29">
        <v>4.8768328174770198E-4</v>
      </c>
      <c r="T74" s="29">
        <v>6.6119215265610402E-4</v>
      </c>
      <c r="U74" s="29">
        <v>1.3242647329800401E-3</v>
      </c>
      <c r="V74" s="18">
        <v>12116.021568599999</v>
      </c>
      <c r="W74" s="18">
        <v>23882.891836499999</v>
      </c>
      <c r="X74" s="18">
        <v>23471.9551097</v>
      </c>
      <c r="Y74" s="18">
        <v>27577.608280299999</v>
      </c>
      <c r="Z74" s="18">
        <v>24069.241235000001</v>
      </c>
      <c r="AA74" s="18">
        <v>23469.880441500001</v>
      </c>
      <c r="AB74" s="18">
        <v>21695.7101711</v>
      </c>
      <c r="AC74" s="18">
        <v>23596.3747535</v>
      </c>
      <c r="AD74" s="18">
        <v>32547.7711695</v>
      </c>
      <c r="AE74" s="18">
        <v>46940.378107099998</v>
      </c>
      <c r="AF74" s="18">
        <v>43118.634428099998</v>
      </c>
      <c r="AG74" s="18">
        <v>35150.978207499997</v>
      </c>
      <c r="AH74" s="18">
        <v>41606.3464389</v>
      </c>
      <c r="AI74" s="18">
        <v>41522.432712599999</v>
      </c>
      <c r="AJ74" s="18">
        <v>27696.327716</v>
      </c>
      <c r="AK74" s="18">
        <v>22117.306886599999</v>
      </c>
      <c r="AL74" s="18">
        <v>37354.426501499998</v>
      </c>
      <c r="AM74" s="18" t="s">
        <v>177</v>
      </c>
      <c r="AN74" s="21" t="s">
        <v>174</v>
      </c>
    </row>
    <row r="75" spans="1:40" ht="15" x14ac:dyDescent="0.3">
      <c r="A75" s="16">
        <v>74</v>
      </c>
      <c r="B75" s="18" t="s">
        <v>155</v>
      </c>
      <c r="C75" s="18">
        <v>2019</v>
      </c>
      <c r="D75" s="24">
        <v>339094.49802306003</v>
      </c>
      <c r="E75" s="29">
        <v>1.2997704955271701E-3</v>
      </c>
      <c r="F75" s="29">
        <v>6.8503578623968595E-4</v>
      </c>
      <c r="G75" s="29">
        <v>3.1471627704830101E-4</v>
      </c>
      <c r="H75" s="29">
        <v>1.0945197846621299E-4</v>
      </c>
      <c r="I75" s="29">
        <v>1.52604099620865E-4</v>
      </c>
      <c r="J75" s="29">
        <v>1.5940371261021901E-4</v>
      </c>
      <c r="K75" s="29">
        <v>1.51155094574758E-4</v>
      </c>
      <c r="L75" s="29">
        <v>2.8797836038045799E-4</v>
      </c>
      <c r="M75" s="29">
        <v>2.25771044254581E-4</v>
      </c>
      <c r="N75" s="29">
        <v>2.28254953868913E-4</v>
      </c>
      <c r="O75" s="29">
        <v>2.9856992405295101E-4</v>
      </c>
      <c r="P75" s="29">
        <v>3.4554382566061602E-4</v>
      </c>
      <c r="Q75" s="29">
        <v>3.7710711231078801E-4</v>
      </c>
      <c r="R75" s="29">
        <v>3.2631869020128401E-4</v>
      </c>
      <c r="S75" s="29">
        <v>3.9366249962970401E-4</v>
      </c>
      <c r="T75" s="29">
        <v>3.2532719329731499E-4</v>
      </c>
      <c r="U75" s="29">
        <v>3.1525695890511902E-4</v>
      </c>
      <c r="V75" s="18">
        <v>119395.53891800001</v>
      </c>
      <c r="W75" s="18">
        <v>65605.637928600001</v>
      </c>
      <c r="X75" s="18">
        <v>22222.662840100002</v>
      </c>
      <c r="Y75" s="18">
        <v>8121.5264032799996</v>
      </c>
      <c r="Z75" s="18">
        <v>5611.7876789800002</v>
      </c>
      <c r="AA75" s="18">
        <v>13227.6098098</v>
      </c>
      <c r="AB75" s="18">
        <v>14956.3792522</v>
      </c>
      <c r="AC75" s="18">
        <v>10237.844515999999</v>
      </c>
      <c r="AD75" s="18">
        <v>12112.693245099999</v>
      </c>
      <c r="AE75" s="18">
        <v>21013.0625554</v>
      </c>
      <c r="AF75" s="18">
        <v>27785.859411400001</v>
      </c>
      <c r="AG75" s="18">
        <v>18803.895464199999</v>
      </c>
      <c r="AH75" s="18">
        <v>35892.0464698</v>
      </c>
      <c r="AI75" s="18">
        <v>37407.035634100001</v>
      </c>
      <c r="AJ75" s="18">
        <v>21768.942597599998</v>
      </c>
      <c r="AK75" s="18">
        <v>15265.8586387</v>
      </c>
      <c r="AL75" s="18">
        <v>12092.7105617</v>
      </c>
      <c r="AM75" s="18" t="s">
        <v>177</v>
      </c>
      <c r="AN75" s="21" t="s">
        <v>174</v>
      </c>
    </row>
    <row r="76" spans="1:40" ht="15" x14ac:dyDescent="0.3">
      <c r="A76" s="16">
        <v>75</v>
      </c>
      <c r="B76" s="18" t="s">
        <v>156</v>
      </c>
      <c r="C76" s="18">
        <v>2019</v>
      </c>
      <c r="D76" s="24">
        <v>160633.02475496999</v>
      </c>
      <c r="E76" s="29">
        <v>2.4073190457846801E-5</v>
      </c>
      <c r="F76" s="29">
        <v>2.3006663812528999E-5</v>
      </c>
      <c r="G76" s="29">
        <v>2.5107172405728002E-5</v>
      </c>
      <c r="H76" s="29">
        <v>2.2719288693881101E-5</v>
      </c>
      <c r="I76" s="29">
        <v>2.7054920370217598E-5</v>
      </c>
      <c r="J76" s="29">
        <v>2.4317297798274099E-5</v>
      </c>
      <c r="K76" s="29">
        <v>2.6625773036429401E-5</v>
      </c>
      <c r="L76" s="29">
        <v>3.0021702676553201E-5</v>
      </c>
      <c r="M76" s="29">
        <v>3.8723256448371201E-5</v>
      </c>
      <c r="N76" s="29">
        <v>8.21709219359417E-5</v>
      </c>
      <c r="O76" s="29">
        <v>1.5050611265609399E-4</v>
      </c>
      <c r="P76" s="29">
        <v>2.2705555883240899E-4</v>
      </c>
      <c r="Q76" s="29">
        <v>3.1884636174170703E-4</v>
      </c>
      <c r="R76" s="29">
        <v>4.0160267698895202E-4</v>
      </c>
      <c r="S76" s="29">
        <v>3.9571664829400101E-4</v>
      </c>
      <c r="T76" s="29">
        <v>4.69783893109689E-4</v>
      </c>
      <c r="U76" s="29">
        <v>7.3617282783280697E-4</v>
      </c>
      <c r="V76" s="18">
        <v>1951.47024923</v>
      </c>
      <c r="W76" s="18">
        <v>2675.52257117</v>
      </c>
      <c r="X76" s="18">
        <v>4452.7333038999996</v>
      </c>
      <c r="Y76" s="18">
        <v>5548.1588069199997</v>
      </c>
      <c r="Z76" s="18">
        <v>7493.5283818400003</v>
      </c>
      <c r="AA76" s="18">
        <v>7747.1300604799999</v>
      </c>
      <c r="AB76" s="18">
        <v>9709.6697978299999</v>
      </c>
      <c r="AC76" s="18">
        <v>11627.4216351</v>
      </c>
      <c r="AD76" s="18">
        <v>17406.6824743</v>
      </c>
      <c r="AE76" s="18">
        <v>29256.544170100002</v>
      </c>
      <c r="AF76" s="18">
        <v>35738.376310200001</v>
      </c>
      <c r="AG76" s="18">
        <v>27025.786993900001</v>
      </c>
      <c r="AH76" s="18">
        <v>31496.744671600001</v>
      </c>
      <c r="AI76" s="18">
        <v>25808.551161799998</v>
      </c>
      <c r="AJ76" s="18">
        <v>15852.4946755</v>
      </c>
      <c r="AK76" s="18">
        <v>12084.5621811</v>
      </c>
      <c r="AL76" s="18">
        <v>17431.297297500001</v>
      </c>
      <c r="AM76" s="18" t="s">
        <v>177</v>
      </c>
      <c r="AN76" s="21" t="s">
        <v>174</v>
      </c>
    </row>
    <row r="77" spans="1:40" ht="15" x14ac:dyDescent="0.3">
      <c r="A77" s="16">
        <v>76</v>
      </c>
      <c r="B77" s="18" t="s">
        <v>157</v>
      </c>
      <c r="C77" s="18">
        <v>2019</v>
      </c>
      <c r="D77" s="24">
        <v>51662.30640637601</v>
      </c>
      <c r="E77" s="29">
        <v>1.52058142009895E-5</v>
      </c>
      <c r="F77" s="29">
        <v>1.3875698095602601E-5</v>
      </c>
      <c r="G77" s="29">
        <v>4.5185192348904198E-6</v>
      </c>
      <c r="H77" s="29">
        <v>6.8794372329552601E-6</v>
      </c>
      <c r="I77" s="29">
        <v>5.3698557200698402E-5</v>
      </c>
      <c r="J77" s="29">
        <v>3.9587854257371898E-5</v>
      </c>
      <c r="K77" s="29">
        <v>2.7618153421616502E-5</v>
      </c>
      <c r="L77" s="29">
        <v>2.96678370622165E-5</v>
      </c>
      <c r="M77" s="29">
        <v>2.5868995419899401E-5</v>
      </c>
      <c r="N77" s="29">
        <v>2.74661267962959E-5</v>
      </c>
      <c r="O77" s="29">
        <v>2.9797986428888699E-5</v>
      </c>
      <c r="P77" s="29">
        <v>3.4495305397522701E-5</v>
      </c>
      <c r="Q77" s="29">
        <v>4.3796485667413403E-5</v>
      </c>
      <c r="R77" s="29">
        <v>7.2216563062672403E-5</v>
      </c>
      <c r="S77" s="29">
        <v>1.6488165948357601E-4</v>
      </c>
      <c r="T77" s="29">
        <v>1.6612266431493701E-4</v>
      </c>
      <c r="U77" s="29">
        <v>1.18703192333326E-4</v>
      </c>
      <c r="V77" s="18">
        <v>682.11169385699998</v>
      </c>
      <c r="W77" s="18">
        <v>775.59058251900001</v>
      </c>
      <c r="X77" s="18">
        <v>1145.30015424</v>
      </c>
      <c r="Y77" s="18">
        <v>2715.5360932899998</v>
      </c>
      <c r="Z77" s="18">
        <v>5069.2834663200001</v>
      </c>
      <c r="AA77" s="18">
        <v>6635.1283837399997</v>
      </c>
      <c r="AB77" s="18">
        <v>5899.8468261500002</v>
      </c>
      <c r="AC77" s="18">
        <v>4407.8215867899999</v>
      </c>
      <c r="AD77" s="18">
        <v>4999.4640023700003</v>
      </c>
      <c r="AE77" s="18">
        <v>6430.7845838599997</v>
      </c>
      <c r="AF77" s="18">
        <v>7121.8743281099996</v>
      </c>
      <c r="AG77" s="18">
        <v>5779.5647051300002</v>
      </c>
      <c r="AH77" s="18">
        <v>7792.0586287300002</v>
      </c>
      <c r="AI77" s="18">
        <v>8391.1663676900007</v>
      </c>
      <c r="AJ77" s="18">
        <v>8043.8224922700001</v>
      </c>
      <c r="AK77" s="18">
        <v>6694.7279396100002</v>
      </c>
      <c r="AL77" s="18">
        <v>7101.7049674299997</v>
      </c>
      <c r="AM77" s="18" t="s">
        <v>177</v>
      </c>
      <c r="AN77" s="21" t="s">
        <v>174</v>
      </c>
    </row>
    <row r="78" spans="1:40" ht="15" x14ac:dyDescent="0.3">
      <c r="A78" s="16">
        <v>77</v>
      </c>
      <c r="B78" s="18" t="s">
        <v>158</v>
      </c>
      <c r="C78" s="18">
        <v>2019</v>
      </c>
      <c r="D78" s="24">
        <v>4710.6094817038002</v>
      </c>
      <c r="E78" s="29">
        <v>1.38646437424405E-6</v>
      </c>
      <c r="F78" s="29">
        <v>1.2651960124190199E-6</v>
      </c>
      <c r="G78" s="29">
        <v>4.12001741286681E-7</v>
      </c>
      <c r="H78" s="29">
        <v>6.2727571476201001E-7</v>
      </c>
      <c r="I78" s="29">
        <v>4.8962222796761498E-6</v>
      </c>
      <c r="J78" s="29">
        <v>3.6097497433744399E-6</v>
      </c>
      <c r="K78" s="29">
        <v>2.5182359081744999E-6</v>
      </c>
      <c r="L78" s="29">
        <v>2.7051374841767599E-6</v>
      </c>
      <c r="M78" s="29">
        <v>2.3587225834186001E-6</v>
      </c>
      <c r="N78" s="29">
        <v>2.5043654516685799E-6</v>
      </c>
      <c r="O78" s="29">
        <v>2.71700533442651E-6</v>
      </c>
      <c r="P78" s="29">
        <v>3.1453250414368198E-6</v>
      </c>
      <c r="Q78" s="29">
        <v>3.9934464411138903E-6</v>
      </c>
      <c r="R78" s="29">
        <v>6.5847834089059898E-6</v>
      </c>
      <c r="S78" s="29">
        <v>1.5034135474859701E-5</v>
      </c>
      <c r="T78" s="29">
        <v>1.5147198652584101E-5</v>
      </c>
      <c r="U78" s="29">
        <v>1.08235064788346E-5</v>
      </c>
      <c r="V78" s="18">
        <v>62.1943232876</v>
      </c>
      <c r="W78" s="18">
        <v>70.720458663200006</v>
      </c>
      <c r="X78" s="18">
        <v>104.431517883</v>
      </c>
      <c r="Y78" s="18">
        <v>247.604817035</v>
      </c>
      <c r="Z78" s="18">
        <v>462.21240962399997</v>
      </c>
      <c r="AA78" s="18">
        <v>604.98893428600002</v>
      </c>
      <c r="AB78" s="18">
        <v>537.94428130999995</v>
      </c>
      <c r="AC78" s="18">
        <v>401.90664067400002</v>
      </c>
      <c r="AD78" s="18">
        <v>455.86095983500002</v>
      </c>
      <c r="AE78" s="18">
        <v>586.37247217000004</v>
      </c>
      <c r="AF78" s="18">
        <v>649.37868350500003</v>
      </c>
      <c r="AG78" s="18">
        <v>526.99398343099995</v>
      </c>
      <c r="AH78" s="18">
        <v>710.47267053999997</v>
      </c>
      <c r="AI78" s="18">
        <v>765.110120349</v>
      </c>
      <c r="AJ78" s="18">
        <v>733.44117505199995</v>
      </c>
      <c r="AK78" s="18">
        <v>610.42891990099997</v>
      </c>
      <c r="AL78" s="18">
        <v>647.54104483699996</v>
      </c>
      <c r="AM78" s="18" t="s">
        <v>177</v>
      </c>
      <c r="AN78" s="21" t="s">
        <v>174</v>
      </c>
    </row>
    <row r="79" spans="1:40" ht="15" x14ac:dyDescent="0.3">
      <c r="A79" s="16">
        <v>78</v>
      </c>
      <c r="B79" s="18" t="s">
        <v>159</v>
      </c>
      <c r="C79" s="18">
        <v>2019</v>
      </c>
      <c r="D79" s="24">
        <v>367097.63459499995</v>
      </c>
      <c r="E79" s="29">
        <v>1.44649849084018E-4</v>
      </c>
      <c r="F79" s="29">
        <v>9.3185855755690996E-5</v>
      </c>
      <c r="G79" s="29">
        <v>7.9881411528733796E-5</v>
      </c>
      <c r="H79" s="29">
        <v>7.1120797466152206E-5</v>
      </c>
      <c r="I79" s="29">
        <v>6.3652105278745594E-5</v>
      </c>
      <c r="J79" s="29">
        <v>5.3259237400836998E-5</v>
      </c>
      <c r="K79" s="29">
        <v>4.2068291280233201E-5</v>
      </c>
      <c r="L79" s="29">
        <v>3.5307411105602501E-5</v>
      </c>
      <c r="M79" s="29">
        <v>3.01835370285715E-5</v>
      </c>
      <c r="N79" s="29">
        <v>2.6804026710626799E-5</v>
      </c>
      <c r="O79" s="29">
        <v>2.4248016600644201E-5</v>
      </c>
      <c r="P79" s="29">
        <v>2.2774383526951201E-5</v>
      </c>
      <c r="Q79" s="29">
        <v>2.1436496890190898E-5</v>
      </c>
      <c r="R79" s="29">
        <v>1.9266180753783999E-5</v>
      </c>
      <c r="S79" s="29">
        <v>1.6417807860766898E-5</v>
      </c>
      <c r="T79" s="29">
        <v>1.33814389224267E-5</v>
      </c>
      <c r="U79" s="29">
        <v>1.05614738858113E-5</v>
      </c>
      <c r="V79" s="18">
        <v>23812.744709800001</v>
      </c>
      <c r="W79" s="18">
        <v>25535.341781200001</v>
      </c>
      <c r="X79" s="18">
        <v>25159.013148499998</v>
      </c>
      <c r="Y79" s="18">
        <v>25621.607473100001</v>
      </c>
      <c r="Z79" s="18">
        <v>29604.0245378</v>
      </c>
      <c r="AA79" s="18">
        <v>39103.691819599997</v>
      </c>
      <c r="AB79" s="18">
        <v>37352.452870300003</v>
      </c>
      <c r="AC79" s="18">
        <v>29879.217567399999</v>
      </c>
      <c r="AD79" s="18">
        <v>33634.886286499997</v>
      </c>
      <c r="AE79" s="18">
        <v>37618.050840900003</v>
      </c>
      <c r="AF79" s="18">
        <v>35810.781554699999</v>
      </c>
      <c r="AG79" s="18">
        <v>23965.8220052</v>
      </c>
      <c r="AH79" s="18">
        <v>24378.919821799998</v>
      </c>
      <c r="AI79" s="18">
        <v>17838.324864999999</v>
      </c>
      <c r="AJ79" s="18">
        <v>11620.038252099999</v>
      </c>
      <c r="AK79" s="18">
        <v>8033.1375419100004</v>
      </c>
      <c r="AL79" s="18">
        <v>8271.3671214099995</v>
      </c>
      <c r="AM79" s="18" t="s">
        <v>177</v>
      </c>
      <c r="AN79" s="21" t="s">
        <v>174</v>
      </c>
    </row>
    <row r="80" spans="1:40" ht="15" x14ac:dyDescent="0.3">
      <c r="A80" s="16">
        <v>79</v>
      </c>
      <c r="B80" s="18" t="s">
        <v>160</v>
      </c>
      <c r="C80" s="18">
        <v>2019</v>
      </c>
      <c r="D80" s="24">
        <v>1173140.6306366001</v>
      </c>
      <c r="E80" s="29">
        <v>8.5454561284046097E-3</v>
      </c>
      <c r="F80" s="29">
        <v>2.4925477080028802E-3</v>
      </c>
      <c r="G80" s="29">
        <v>1.7297165390961699E-3</v>
      </c>
      <c r="H80" s="29">
        <v>1.5729605681388101E-3</v>
      </c>
      <c r="I80" s="29">
        <v>1.54064281008926E-3</v>
      </c>
      <c r="J80" s="29">
        <v>1.49646791148327E-3</v>
      </c>
      <c r="K80" s="29">
        <v>1.4491701981948801E-3</v>
      </c>
      <c r="L80" s="29">
        <v>1.44169656096605E-3</v>
      </c>
      <c r="M80" s="29">
        <v>1.38255516609914E-3</v>
      </c>
      <c r="N80" s="29">
        <v>1.3651892380892199E-3</v>
      </c>
      <c r="O80" s="29">
        <v>1.3665918830584099E-3</v>
      </c>
      <c r="P80" s="29">
        <v>1.34384269523141E-3</v>
      </c>
      <c r="Q80" s="29">
        <v>1.2433684954972499E-3</v>
      </c>
      <c r="R80" s="29">
        <v>1.18452903836478E-3</v>
      </c>
      <c r="S80" s="29">
        <v>1.1683964296219701E-3</v>
      </c>
      <c r="T80" s="29">
        <v>1.14856404255612E-3</v>
      </c>
      <c r="U80" s="29">
        <v>1.1801627283018099E-3</v>
      </c>
      <c r="V80" s="18">
        <v>366002.361439</v>
      </c>
      <c r="W80" s="18">
        <v>221145.37359900001</v>
      </c>
      <c r="X80" s="18">
        <v>129910.706422</v>
      </c>
      <c r="Y80" s="18">
        <v>89178.463838099997</v>
      </c>
      <c r="Z80" s="18">
        <v>76090.6655933</v>
      </c>
      <c r="AA80" s="18">
        <v>74725.357055300003</v>
      </c>
      <c r="AB80" s="18">
        <v>56277.176493500003</v>
      </c>
      <c r="AC80" s="18">
        <v>37813.163354700002</v>
      </c>
      <c r="AD80" s="18">
        <v>35808.136134699998</v>
      </c>
      <c r="AE80" s="18">
        <v>35391.641193399999</v>
      </c>
      <c r="AF80" s="18">
        <v>31124.398481100001</v>
      </c>
      <c r="AG80" s="18">
        <v>19673.187032500002</v>
      </c>
      <c r="AH80" s="18">
        <v>19625.059559000001</v>
      </c>
      <c r="AI80" s="18">
        <v>15028.595732399999</v>
      </c>
      <c r="AJ80" s="18">
        <v>10039.1476277</v>
      </c>
      <c r="AK80" s="18">
        <v>6784.1830319299997</v>
      </c>
      <c r="AL80" s="18">
        <v>7048.0105931300004</v>
      </c>
      <c r="AM80" s="18" t="s">
        <v>177</v>
      </c>
      <c r="AN80" s="21" t="s">
        <v>174</v>
      </c>
    </row>
    <row r="81" spans="1:40" ht="15" x14ac:dyDescent="0.3">
      <c r="A81" s="16">
        <v>80</v>
      </c>
      <c r="B81" s="18" t="s">
        <v>161</v>
      </c>
      <c r="C81" s="18">
        <v>2019</v>
      </c>
      <c r="D81" s="24">
        <v>456418.0679299999</v>
      </c>
      <c r="E81" s="29">
        <v>4.2847211573933999E-4</v>
      </c>
      <c r="F81" s="29">
        <v>2.7488121628767E-4</v>
      </c>
      <c r="G81" s="29">
        <v>2.62917753472363E-4</v>
      </c>
      <c r="H81" s="29">
        <v>2.3759516473698301E-4</v>
      </c>
      <c r="I81" s="29">
        <v>2.10479647027011E-4</v>
      </c>
      <c r="J81" s="29">
        <v>1.6107537402269999E-4</v>
      </c>
      <c r="K81" s="29">
        <v>1.09296190234136E-4</v>
      </c>
      <c r="L81" s="29">
        <v>8.1186305093868997E-5</v>
      </c>
      <c r="M81" s="29">
        <v>6.3610987598241206E-5</v>
      </c>
      <c r="N81" s="29">
        <v>3.5459483982330999E-5</v>
      </c>
      <c r="O81" s="29">
        <v>1.2739867780102401E-5</v>
      </c>
      <c r="P81" s="29">
        <v>6.3684300815812197E-6</v>
      </c>
      <c r="Q81" s="29">
        <v>5.1203805332417404E-6</v>
      </c>
      <c r="R81" s="29">
        <v>4.11932542757585E-6</v>
      </c>
      <c r="S81" s="29">
        <v>0</v>
      </c>
      <c r="T81" s="29">
        <v>0</v>
      </c>
      <c r="U81" s="29">
        <v>0</v>
      </c>
      <c r="V81" s="18">
        <v>28470.749262199999</v>
      </c>
      <c r="W81" s="18">
        <v>31989.341357400001</v>
      </c>
      <c r="X81" s="18">
        <v>32349.4697572</v>
      </c>
      <c r="Y81" s="18">
        <v>33583.4807334</v>
      </c>
      <c r="Z81" s="18">
        <v>39614.909535400002</v>
      </c>
      <c r="AA81" s="18">
        <v>52960.834794100003</v>
      </c>
      <c r="AB81" s="18">
        <v>51024.074336899997</v>
      </c>
      <c r="AC81" s="18">
        <v>41131.811738999997</v>
      </c>
      <c r="AD81" s="18">
        <v>46057.443018600003</v>
      </c>
      <c r="AE81" s="18">
        <v>48402.124311200001</v>
      </c>
      <c r="AF81" s="18">
        <v>33573.080647299998</v>
      </c>
      <c r="AG81" s="18">
        <v>17260.748437300001</v>
      </c>
      <c r="AH81" s="18">
        <v>16976.9711303</v>
      </c>
      <c r="AI81" s="18">
        <v>11936.434132799999</v>
      </c>
      <c r="AJ81" s="18">
        <v>0</v>
      </c>
      <c r="AK81" s="18">
        <v>0</v>
      </c>
      <c r="AL81" s="18">
        <v>0</v>
      </c>
      <c r="AM81" s="18" t="s">
        <v>177</v>
      </c>
      <c r="AN81" s="21" t="s">
        <v>174</v>
      </c>
    </row>
    <row r="82" spans="1:40" ht="15" x14ac:dyDescent="0.3">
      <c r="A82" s="16">
        <v>81</v>
      </c>
      <c r="B82" s="18" t="s">
        <v>162</v>
      </c>
      <c r="C82" s="18">
        <v>2019</v>
      </c>
      <c r="D82" s="24">
        <v>19163.845206496888</v>
      </c>
      <c r="E82" s="29">
        <v>0</v>
      </c>
      <c r="F82" s="29">
        <v>0</v>
      </c>
      <c r="G82" s="29">
        <v>0</v>
      </c>
      <c r="H82" s="29">
        <v>4.5657282660614498E-7</v>
      </c>
      <c r="I82" s="29">
        <v>2.92375870863797E-6</v>
      </c>
      <c r="J82" s="29">
        <v>9.9098261858307098E-6</v>
      </c>
      <c r="K82" s="29">
        <v>8.0086625664088306E-5</v>
      </c>
      <c r="L82" s="29">
        <v>4.3716674133767599E-4</v>
      </c>
      <c r="M82" s="29">
        <v>1.1172243276854801E-3</v>
      </c>
      <c r="N82" s="29">
        <v>1.9830121573279698E-3</v>
      </c>
      <c r="O82" s="29">
        <v>2.8736870043109299E-3</v>
      </c>
      <c r="P82" s="29">
        <v>3.7239466922942902E-3</v>
      </c>
      <c r="Q82" s="29">
        <v>4.5085096400876799E-3</v>
      </c>
      <c r="R82" s="29">
        <v>5.0226959672012399E-3</v>
      </c>
      <c r="S82" s="29">
        <v>5.4058753661421297E-3</v>
      </c>
      <c r="T82" s="29">
        <v>5.4981138047519602E-3</v>
      </c>
      <c r="U82" s="29">
        <v>4.6413805442765098E-3</v>
      </c>
      <c r="V82" s="18">
        <v>0</v>
      </c>
      <c r="W82" s="18">
        <v>0</v>
      </c>
      <c r="X82" s="18">
        <v>0.16011747708499999</v>
      </c>
      <c r="Y82" s="18">
        <v>24.2869073928</v>
      </c>
      <c r="Z82" s="18">
        <v>129.564556866</v>
      </c>
      <c r="AA82" s="18">
        <v>348.21687104799997</v>
      </c>
      <c r="AB82" s="18">
        <v>593.12582207000003</v>
      </c>
      <c r="AC82" s="18">
        <v>898.31839594300004</v>
      </c>
      <c r="AD82" s="18">
        <v>1764.2274725</v>
      </c>
      <c r="AE82" s="18">
        <v>3401.8148345899999</v>
      </c>
      <c r="AF82" s="18">
        <v>5413.7521526500004</v>
      </c>
      <c r="AG82" s="18">
        <v>6590.3780759600004</v>
      </c>
      <c r="AH82" s="18">
        <v>12593.139121800001</v>
      </c>
      <c r="AI82" s="18">
        <v>17006.680902399999</v>
      </c>
      <c r="AJ82" s="18">
        <v>18564.3538979</v>
      </c>
      <c r="AK82" s="18">
        <v>18083.153561800002</v>
      </c>
      <c r="AL82" s="18">
        <v>20326.511158699999</v>
      </c>
      <c r="AM82" s="18" t="s">
        <v>177</v>
      </c>
      <c r="AN82" s="21" t="s">
        <v>174</v>
      </c>
    </row>
    <row r="83" spans="1:40" ht="15" x14ac:dyDescent="0.3">
      <c r="A83" s="16">
        <v>82</v>
      </c>
      <c r="B83" s="18" t="s">
        <v>163</v>
      </c>
      <c r="C83" s="18">
        <v>2019</v>
      </c>
      <c r="D83" s="24">
        <v>6661.5176140989443</v>
      </c>
      <c r="E83" s="29">
        <v>0</v>
      </c>
      <c r="F83" s="29">
        <v>0</v>
      </c>
      <c r="G83" s="29">
        <v>0</v>
      </c>
      <c r="H83" s="29">
        <v>5.5806268167829196E-7</v>
      </c>
      <c r="I83" s="29">
        <v>1.3828053005364701E-6</v>
      </c>
      <c r="J83" s="29">
        <v>1.55328041568719E-6</v>
      </c>
      <c r="K83" s="29">
        <v>1.76875610207E-6</v>
      </c>
      <c r="L83" s="29">
        <v>2.0544251034419698E-6</v>
      </c>
      <c r="M83" s="29">
        <v>2.5042732497197698E-6</v>
      </c>
      <c r="N83" s="29">
        <v>3.2580092094001801E-6</v>
      </c>
      <c r="O83" s="29">
        <v>4.4089761109396996E-6</v>
      </c>
      <c r="P83" s="29">
        <v>6.42250989181669E-6</v>
      </c>
      <c r="Q83" s="29">
        <v>9.2578664302982906E-6</v>
      </c>
      <c r="R83" s="29">
        <v>1.1868409300690301E-5</v>
      </c>
      <c r="S83" s="29">
        <v>1.48092553185199E-5</v>
      </c>
      <c r="T83" s="29">
        <v>1.7559001903176499E-5</v>
      </c>
      <c r="U83" s="29">
        <v>1.7738846379324199E-5</v>
      </c>
      <c r="V83" s="18">
        <v>0</v>
      </c>
      <c r="W83" s="18">
        <v>0</v>
      </c>
      <c r="X83" s="18">
        <v>0.104435505345</v>
      </c>
      <c r="Y83" s="18">
        <v>15.831309340500001</v>
      </c>
      <c r="Z83" s="18">
        <v>86.932014059099998</v>
      </c>
      <c r="AA83" s="18">
        <v>229.11580252100001</v>
      </c>
      <c r="AB83" s="18">
        <v>344.07372642000001</v>
      </c>
      <c r="AC83" s="18">
        <v>395.62218126800002</v>
      </c>
      <c r="AD83" s="18">
        <v>634.09069464499999</v>
      </c>
      <c r="AE83" s="18">
        <v>1139.4936267600001</v>
      </c>
      <c r="AF83" s="18">
        <v>1785.0266724600001</v>
      </c>
      <c r="AG83" s="18">
        <v>2031.2271511199999</v>
      </c>
      <c r="AH83" s="18">
        <v>3262.9525032900001</v>
      </c>
      <c r="AI83" s="18">
        <v>3473.3194403299999</v>
      </c>
      <c r="AJ83" s="18">
        <v>3055.1932398600002</v>
      </c>
      <c r="AK83" s="18">
        <v>2523.1268901100002</v>
      </c>
      <c r="AL83" s="18">
        <v>2631.2181312600001</v>
      </c>
      <c r="AM83" s="18" t="s">
        <v>177</v>
      </c>
      <c r="AN83" s="21" t="s">
        <v>174</v>
      </c>
    </row>
    <row r="84" spans="1:40" ht="15" x14ac:dyDescent="0.3">
      <c r="A84" s="16">
        <v>83</v>
      </c>
      <c r="B84" s="18" t="s">
        <v>164</v>
      </c>
      <c r="C84" s="18">
        <v>2019</v>
      </c>
      <c r="D84" s="24">
        <v>19556.9744990892</v>
      </c>
      <c r="E84" s="29">
        <v>0</v>
      </c>
      <c r="F84" s="29">
        <v>0</v>
      </c>
      <c r="G84" s="29">
        <v>0</v>
      </c>
      <c r="H84" s="29">
        <v>3.1271411023163601E-7</v>
      </c>
      <c r="I84" s="29">
        <v>1.6659079197487901E-6</v>
      </c>
      <c r="J84" s="29">
        <v>4.5120939463745802E-6</v>
      </c>
      <c r="K84" s="29">
        <v>1.0406857269754401E-5</v>
      </c>
      <c r="L84" s="29">
        <v>2.5422059383742401E-5</v>
      </c>
      <c r="M84" s="29">
        <v>4.9159352932485301E-5</v>
      </c>
      <c r="N84" s="29">
        <v>7.5681060981263695E-5</v>
      </c>
      <c r="O84" s="29">
        <v>9.7872497604583597E-5</v>
      </c>
      <c r="P84" s="29">
        <v>1.22238332606714E-4</v>
      </c>
      <c r="Q84" s="29">
        <v>1.5000927544165499E-4</v>
      </c>
      <c r="R84" s="29">
        <v>1.7524744813591001E-4</v>
      </c>
      <c r="S84" s="29">
        <v>1.9508601264654001E-4</v>
      </c>
      <c r="T84" s="29">
        <v>2.03404072938298E-4</v>
      </c>
      <c r="U84" s="29">
        <v>1.5120561836435499E-4</v>
      </c>
      <c r="V84" s="18">
        <v>0</v>
      </c>
      <c r="W84" s="18">
        <v>0</v>
      </c>
      <c r="X84" s="18">
        <v>6.5918629798700001E-2</v>
      </c>
      <c r="Y84" s="18">
        <v>10.081882612699999</v>
      </c>
      <c r="Z84" s="18">
        <v>62.497755839699998</v>
      </c>
      <c r="AA84" s="18">
        <v>212.76251064799999</v>
      </c>
      <c r="AB84" s="18">
        <v>447.29039028599999</v>
      </c>
      <c r="AC84" s="18">
        <v>787.37883213299995</v>
      </c>
      <c r="AD84" s="18">
        <v>1813.4143346999999</v>
      </c>
      <c r="AE84" s="18">
        <v>3775.3445017600002</v>
      </c>
      <c r="AF84" s="18">
        <v>5908.0555810100004</v>
      </c>
      <c r="AG84" s="18">
        <v>6540.0827914700003</v>
      </c>
      <c r="AH84" s="18">
        <v>11705.1578159</v>
      </c>
      <c r="AI84" s="18">
        <v>15659.031830800001</v>
      </c>
      <c r="AJ84" s="18">
        <v>17534.9019028</v>
      </c>
      <c r="AK84" s="18">
        <v>17961.866392299999</v>
      </c>
      <c r="AL84" s="18">
        <v>23334.5487564</v>
      </c>
      <c r="AM84" s="18" t="s">
        <v>177</v>
      </c>
      <c r="AN84" s="21" t="s">
        <v>174</v>
      </c>
    </row>
    <row r="85" spans="1:40" ht="15" x14ac:dyDescent="0.3">
      <c r="A85" s="16">
        <v>84</v>
      </c>
      <c r="B85" s="18" t="s">
        <v>165</v>
      </c>
      <c r="C85" s="18">
        <v>2019</v>
      </c>
      <c r="D85" s="24">
        <v>19005.483035305326</v>
      </c>
      <c r="E85" s="29">
        <v>0</v>
      </c>
      <c r="F85" s="29">
        <v>0</v>
      </c>
      <c r="G85" s="29">
        <v>0</v>
      </c>
      <c r="H85" s="29">
        <v>5.7264785342187003E-7</v>
      </c>
      <c r="I85" s="29">
        <v>2.9949636643853899E-6</v>
      </c>
      <c r="J85" s="29">
        <v>8.1647747543078108E-6</v>
      </c>
      <c r="K85" s="29">
        <v>1.5357947538971001E-5</v>
      </c>
      <c r="L85" s="29">
        <v>2.7403761937434998E-5</v>
      </c>
      <c r="M85" s="29">
        <v>4.4903705559831399E-5</v>
      </c>
      <c r="N85" s="29">
        <v>6.6966288155383502E-5</v>
      </c>
      <c r="O85" s="29">
        <v>9.2664106952456297E-5</v>
      </c>
      <c r="P85" s="29">
        <v>1.26200141830674E-4</v>
      </c>
      <c r="Q85" s="29">
        <v>1.6821851155739801E-4</v>
      </c>
      <c r="R85" s="29">
        <v>2.28473449397018E-4</v>
      </c>
      <c r="S85" s="29">
        <v>3.08378533659923E-4</v>
      </c>
      <c r="T85" s="29">
        <v>3.8619539123076299E-4</v>
      </c>
      <c r="U85" s="29">
        <v>4.3185395200146101E-4</v>
      </c>
      <c r="V85" s="18">
        <v>0</v>
      </c>
      <c r="W85" s="18">
        <v>0</v>
      </c>
      <c r="X85" s="18">
        <v>7.4442223828599996E-2</v>
      </c>
      <c r="Y85" s="18">
        <v>11.306895004799999</v>
      </c>
      <c r="Z85" s="18">
        <v>76.459256663700003</v>
      </c>
      <c r="AA85" s="18">
        <v>299.54362491400002</v>
      </c>
      <c r="AB85" s="18">
        <v>660.03700020899998</v>
      </c>
      <c r="AC85" s="18">
        <v>1117.5284308099999</v>
      </c>
      <c r="AD85" s="18">
        <v>2233.6148072999999</v>
      </c>
      <c r="AE85" s="18">
        <v>3890.0096579599999</v>
      </c>
      <c r="AF85" s="18">
        <v>5438.8700082799996</v>
      </c>
      <c r="AG85" s="18">
        <v>5278.0389119399997</v>
      </c>
      <c r="AH85" s="18">
        <v>7622.8517692799996</v>
      </c>
      <c r="AI85" s="18">
        <v>7906.2466137600004</v>
      </c>
      <c r="AJ85" s="18">
        <v>7282.5399497600001</v>
      </c>
      <c r="AK85" s="18">
        <v>6464.2724802700004</v>
      </c>
      <c r="AL85" s="18">
        <v>7484.9640907900002</v>
      </c>
      <c r="AM85" s="18" t="s">
        <v>177</v>
      </c>
      <c r="AN85" s="21" t="s">
        <v>174</v>
      </c>
    </row>
    <row r="86" spans="1:40" ht="15" x14ac:dyDescent="0.3">
      <c r="A86" s="16">
        <v>85</v>
      </c>
      <c r="B86" s="18" t="s">
        <v>166</v>
      </c>
      <c r="C86" s="18">
        <v>2019</v>
      </c>
      <c r="D86" s="24">
        <v>24539760.816869996</v>
      </c>
      <c r="E86" s="29">
        <v>3.1662722774572501E-2</v>
      </c>
      <c r="F86" s="29">
        <v>5.1770200376220703E-2</v>
      </c>
      <c r="G86" s="29">
        <v>3.34940143816422E-2</v>
      </c>
      <c r="H86" s="29">
        <v>2.0719369131348801E-2</v>
      </c>
      <c r="I86" s="29">
        <v>1.3323730402926901E-2</v>
      </c>
      <c r="J86" s="29">
        <v>1.14917469780044E-2</v>
      </c>
      <c r="K86" s="29">
        <v>1.1868329935424899E-2</v>
      </c>
      <c r="L86" s="29">
        <v>1.25377572482787E-2</v>
      </c>
      <c r="M86" s="29">
        <v>1.3087031372653201E-2</v>
      </c>
      <c r="N86" s="29">
        <v>1.3162771098591E-2</v>
      </c>
      <c r="O86" s="29">
        <v>1.30424992532847E-2</v>
      </c>
      <c r="P86" s="29">
        <v>1.3520698834223299E-2</v>
      </c>
      <c r="Q86" s="29">
        <v>1.49528282686866E-2</v>
      </c>
      <c r="R86" s="29">
        <v>1.8552920670092999E-2</v>
      </c>
      <c r="S86" s="29">
        <v>2.34121894766719E-2</v>
      </c>
      <c r="T86" s="29">
        <v>2.6456513210414201E-2</v>
      </c>
      <c r="U86" s="29">
        <v>2.91952434912147E-2</v>
      </c>
      <c r="V86" s="18">
        <v>3223292.2168000001</v>
      </c>
      <c r="W86" s="18">
        <v>4257145.6891099997</v>
      </c>
      <c r="X86" s="18">
        <v>2345304.0586899999</v>
      </c>
      <c r="Y86" s="18">
        <v>1544274.72798</v>
      </c>
      <c r="Z86" s="18">
        <v>1224853.82956</v>
      </c>
      <c r="AA86" s="18">
        <v>1500427.7007299999</v>
      </c>
      <c r="AB86" s="18">
        <v>1581741.9860799999</v>
      </c>
      <c r="AC86" s="18">
        <v>1402801.55107</v>
      </c>
      <c r="AD86" s="18">
        <v>1711646.62509</v>
      </c>
      <c r="AE86" s="18">
        <v>2067177.1299699999</v>
      </c>
      <c r="AF86" s="18">
        <v>2125880.0646500001</v>
      </c>
      <c r="AG86" s="18">
        <v>1555215.2371400001</v>
      </c>
      <c r="AH86" s="18">
        <v>1783075.0121899999</v>
      </c>
      <c r="AI86" s="18">
        <v>1578124.1316800001</v>
      </c>
      <c r="AJ86" s="18">
        <v>1261591.5674999999</v>
      </c>
      <c r="AK86" s="18">
        <v>921979.86667300004</v>
      </c>
      <c r="AL86" s="18">
        <v>934655.84839399997</v>
      </c>
      <c r="AM86" s="18" t="s">
        <v>177</v>
      </c>
      <c r="AN86" s="21" t="s">
        <v>174</v>
      </c>
    </row>
    <row r="87" spans="1:40" ht="15" x14ac:dyDescent="0.3">
      <c r="A87" s="16">
        <v>86</v>
      </c>
      <c r="B87" s="18" t="s">
        <v>167</v>
      </c>
      <c r="C87" s="18">
        <v>2019</v>
      </c>
      <c r="D87" s="24">
        <v>415159.58734852792</v>
      </c>
      <c r="E87" s="29">
        <v>2.8661730607383199E-5</v>
      </c>
      <c r="F87" s="29">
        <v>2.6995863440674301E-5</v>
      </c>
      <c r="G87" s="29">
        <v>2.0715693535204401E-5</v>
      </c>
      <c r="H87" s="29">
        <v>1.8291237525220099E-5</v>
      </c>
      <c r="I87" s="29">
        <v>2.1375065726294E-5</v>
      </c>
      <c r="J87" s="29">
        <v>3.2217064257525597E-5</v>
      </c>
      <c r="K87" s="29">
        <v>6.0366849546648901E-5</v>
      </c>
      <c r="L87" s="29">
        <v>1.2004906557354401E-4</v>
      </c>
      <c r="M87" s="29">
        <v>2.0919950532506399E-4</v>
      </c>
      <c r="N87" s="29">
        <v>3.6828413855202399E-4</v>
      </c>
      <c r="O87" s="29">
        <v>6.1262069862522302E-4</v>
      </c>
      <c r="P87" s="29">
        <v>9.2752857549229298E-4</v>
      </c>
      <c r="Q87" s="29">
        <v>1.2934079489423499E-3</v>
      </c>
      <c r="R87" s="29">
        <v>1.6601796820855999E-3</v>
      </c>
      <c r="S87" s="29">
        <v>2.2578957374354198E-3</v>
      </c>
      <c r="T87" s="29">
        <v>2.51636269803529E-3</v>
      </c>
      <c r="U87" s="29">
        <v>2.0281657676504299E-3</v>
      </c>
      <c r="V87" s="18">
        <v>29.893096768100001</v>
      </c>
      <c r="W87" s="18">
        <v>86.167345276800006</v>
      </c>
      <c r="X87" s="18">
        <v>392.38431822299998</v>
      </c>
      <c r="Y87" s="18">
        <v>1788.2383492500001</v>
      </c>
      <c r="Z87" s="18">
        <v>6045.8464448100003</v>
      </c>
      <c r="AA87" s="18">
        <v>16106.601006700001</v>
      </c>
      <c r="AB87" s="18">
        <v>25031.119164399999</v>
      </c>
      <c r="AC87" s="18">
        <v>29359.065671799999</v>
      </c>
      <c r="AD87" s="18">
        <v>46773.405169500002</v>
      </c>
      <c r="AE87" s="18">
        <v>75642.332823799996</v>
      </c>
      <c r="AF87" s="18">
        <v>106439.025089</v>
      </c>
      <c r="AG87" s="18">
        <v>107465.508869</v>
      </c>
      <c r="AH87" s="18">
        <v>163223.491561</v>
      </c>
      <c r="AI87" s="18">
        <v>179865.372473</v>
      </c>
      <c r="AJ87" s="18">
        <v>174363.996908</v>
      </c>
      <c r="AK87" s="18">
        <v>163374.73996499999</v>
      </c>
      <c r="AL87" s="18">
        <v>218806.33747999999</v>
      </c>
      <c r="AM87" s="18" t="s">
        <v>177</v>
      </c>
      <c r="AN87" s="21" t="s">
        <v>174</v>
      </c>
    </row>
    <row r="88" spans="1:40" ht="15" x14ac:dyDescent="0.3">
      <c r="A88" s="16">
        <v>87</v>
      </c>
      <c r="B88" s="18" t="s">
        <v>168</v>
      </c>
      <c r="C88" s="18">
        <v>2019</v>
      </c>
      <c r="D88" s="24">
        <v>112354312.52767001</v>
      </c>
      <c r="E88" s="29">
        <v>5.2993047551551202E-3</v>
      </c>
      <c r="F88" s="29">
        <v>6.7581931402496496E-3</v>
      </c>
      <c r="G88" s="29">
        <v>9.3096168171906794E-3</v>
      </c>
      <c r="H88" s="29">
        <v>2.0002074379283401E-2</v>
      </c>
      <c r="I88" s="29">
        <v>9.7760825748704094E-2</v>
      </c>
      <c r="J88" s="29">
        <v>9.5508955484428004E-2</v>
      </c>
      <c r="K88" s="29">
        <v>9.4923411762355997E-2</v>
      </c>
      <c r="L88" s="29">
        <v>9.7412352518765302E-2</v>
      </c>
      <c r="M88" s="29">
        <v>9.8623896029636005E-2</v>
      </c>
      <c r="N88" s="29">
        <v>9.9205613307929402E-2</v>
      </c>
      <c r="O88" s="29">
        <v>9.8980903894115693E-2</v>
      </c>
      <c r="P88" s="29">
        <v>9.8726546372960605E-2</v>
      </c>
      <c r="Q88" s="29">
        <v>9.9142161732037895E-2</v>
      </c>
      <c r="R88" s="29">
        <v>0.100302731300224</v>
      </c>
      <c r="S88" s="29">
        <v>0.10132217319454299</v>
      </c>
      <c r="T88" s="29">
        <v>0.101953583927127</v>
      </c>
      <c r="U88" s="29">
        <v>9.6883018292807599E-2</v>
      </c>
      <c r="V88" s="18">
        <v>3277178.7274699998</v>
      </c>
      <c r="W88" s="18">
        <v>5345536.1950300001</v>
      </c>
      <c r="X88" s="18">
        <v>6325477.4558699997</v>
      </c>
      <c r="Y88" s="18">
        <v>7171350.48276</v>
      </c>
      <c r="Z88" s="18">
        <v>8888349.7928400002</v>
      </c>
      <c r="AA88" s="18">
        <v>12229649.4212</v>
      </c>
      <c r="AB88" s="18">
        <v>12146131.240900001</v>
      </c>
      <c r="AC88" s="18">
        <v>10148302.465500001</v>
      </c>
      <c r="AD88" s="18">
        <v>11777230.082699999</v>
      </c>
      <c r="AE88" s="18">
        <v>13389137.011499999</v>
      </c>
      <c r="AF88" s="18">
        <v>12904777.6721</v>
      </c>
      <c r="AG88" s="18">
        <v>8751191.9798000008</v>
      </c>
      <c r="AH88" s="18">
        <v>9186274.8147100005</v>
      </c>
      <c r="AI88" s="18">
        <v>6897776.3854200002</v>
      </c>
      <c r="AJ88" s="18">
        <v>4651980.4496099995</v>
      </c>
      <c r="AK88" s="18">
        <v>3253923.3267700002</v>
      </c>
      <c r="AL88" s="18">
        <v>3294780.0526999999</v>
      </c>
      <c r="AM88" s="18" t="s">
        <v>177</v>
      </c>
      <c r="AN88" s="21" t="s">
        <v>174</v>
      </c>
    </row>
    <row r="89" spans="1:40" ht="15" x14ac:dyDescent="0.3">
      <c r="A89" s="16">
        <v>88</v>
      </c>
      <c r="B89" s="18" t="s">
        <v>169</v>
      </c>
      <c r="C89" s="18">
        <v>2019</v>
      </c>
      <c r="D89" s="24">
        <v>25952526.556913003</v>
      </c>
      <c r="E89" s="29">
        <v>6.13615770842354E-3</v>
      </c>
      <c r="F89" s="29">
        <v>1.1715876832415E-2</v>
      </c>
      <c r="G89" s="29">
        <v>1.3303902997708301E-2</v>
      </c>
      <c r="H89" s="29">
        <v>1.33116990725191E-2</v>
      </c>
      <c r="I89" s="29">
        <v>1.3320961770041001E-2</v>
      </c>
      <c r="J89" s="29">
        <v>1.36064817028801E-2</v>
      </c>
      <c r="K89" s="29">
        <v>1.39484701687537E-2</v>
      </c>
      <c r="L89" s="29">
        <v>1.42036937089459E-2</v>
      </c>
      <c r="M89" s="29">
        <v>1.4442048519804599E-2</v>
      </c>
      <c r="N89" s="29">
        <v>1.45934550374523E-2</v>
      </c>
      <c r="O89" s="29">
        <v>1.4924338631736899E-2</v>
      </c>
      <c r="P89" s="29">
        <v>1.52257130501909E-2</v>
      </c>
      <c r="Q89" s="29">
        <v>1.54152799288668E-2</v>
      </c>
      <c r="R89" s="29">
        <v>1.55381082047014E-2</v>
      </c>
      <c r="S89" s="29">
        <v>1.55752755394667E-2</v>
      </c>
      <c r="T89" s="29">
        <v>1.5777422236644599E-2</v>
      </c>
      <c r="U89" s="29">
        <v>1.6365673946297898E-2</v>
      </c>
      <c r="V89" s="18">
        <v>507567.91835300002</v>
      </c>
      <c r="W89" s="18">
        <v>1046242.211</v>
      </c>
      <c r="X89" s="18">
        <v>1316912.3542299999</v>
      </c>
      <c r="Y89" s="18">
        <v>1541619.8453899999</v>
      </c>
      <c r="Z89" s="18">
        <v>1970679.2908600001</v>
      </c>
      <c r="AA89" s="18">
        <v>2782465.6124900002</v>
      </c>
      <c r="AB89" s="18">
        <v>2826601.5177799999</v>
      </c>
      <c r="AC89" s="18">
        <v>2403443.1559600001</v>
      </c>
      <c r="AD89" s="18">
        <v>2819268.70958</v>
      </c>
      <c r="AE89" s="18">
        <v>3267641.19111</v>
      </c>
      <c r="AF89" s="18">
        <v>3229809.9136899998</v>
      </c>
      <c r="AG89" s="18">
        <v>2240274.83647</v>
      </c>
      <c r="AH89" s="18">
        <v>2343377.6156199998</v>
      </c>
      <c r="AI89" s="18">
        <v>1756050.06761</v>
      </c>
      <c r="AJ89" s="18">
        <v>1163424.01942</v>
      </c>
      <c r="AK89" s="18">
        <v>803964.15979399998</v>
      </c>
      <c r="AL89" s="18">
        <v>813659.331167</v>
      </c>
      <c r="AM89" s="18" t="s">
        <v>177</v>
      </c>
      <c r="AN89" s="21" t="s">
        <v>174</v>
      </c>
    </row>
    <row r="90" spans="1:40" ht="15" x14ac:dyDescent="0.3">
      <c r="A90" s="16">
        <v>89</v>
      </c>
      <c r="B90" s="18" t="s">
        <v>170</v>
      </c>
      <c r="C90" s="18">
        <v>2019</v>
      </c>
      <c r="D90" s="24">
        <v>4666192.8964278195</v>
      </c>
      <c r="E90" s="29">
        <v>0</v>
      </c>
      <c r="F90" s="29">
        <v>0</v>
      </c>
      <c r="G90" s="29">
        <v>0</v>
      </c>
      <c r="H90" s="29">
        <v>1.43560788739939E-6</v>
      </c>
      <c r="I90" s="29">
        <v>2.9859572033150899E-5</v>
      </c>
      <c r="J90" s="29">
        <v>9.3805070360018905E-5</v>
      </c>
      <c r="K90" s="29">
        <v>3.0498295670396499E-4</v>
      </c>
      <c r="L90" s="29">
        <v>8.1400682563914997E-4</v>
      </c>
      <c r="M90" s="29">
        <v>1.64669453805717E-3</v>
      </c>
      <c r="N90" s="29">
        <v>2.70998256091907E-3</v>
      </c>
      <c r="O90" s="29">
        <v>3.6259997331204502E-3</v>
      </c>
      <c r="P90" s="29">
        <v>4.3475233929617498E-3</v>
      </c>
      <c r="Q90" s="29">
        <v>4.4985349151272702E-3</v>
      </c>
      <c r="R90" s="29">
        <v>3.9871104054164204E-3</v>
      </c>
      <c r="S90" s="29">
        <v>3.38976844855603E-3</v>
      </c>
      <c r="T90" s="29">
        <v>2.7616400081923102E-3</v>
      </c>
      <c r="U90" s="29">
        <v>1.8029905560080499E-3</v>
      </c>
      <c r="V90" s="18">
        <v>0</v>
      </c>
      <c r="W90" s="18">
        <v>0</v>
      </c>
      <c r="X90" s="18">
        <v>0</v>
      </c>
      <c r="Y90" s="18">
        <v>5176.0315132200003</v>
      </c>
      <c r="Z90" s="18">
        <v>64742.593473599998</v>
      </c>
      <c r="AA90" s="18">
        <v>194558.22516900001</v>
      </c>
      <c r="AB90" s="18">
        <v>371546.53279199998</v>
      </c>
      <c r="AC90" s="18">
        <v>492489.86425799999</v>
      </c>
      <c r="AD90" s="18">
        <v>734199.36467699998</v>
      </c>
      <c r="AE90" s="18">
        <v>1002380.9310099999</v>
      </c>
      <c r="AF90" s="18">
        <v>1059989.73288</v>
      </c>
      <c r="AG90" s="18">
        <v>741109.62065499998</v>
      </c>
      <c r="AH90" s="18">
        <v>713611.245245</v>
      </c>
      <c r="AI90" s="18">
        <v>440313.54222800001</v>
      </c>
      <c r="AJ90" s="18">
        <v>259838.26353699999</v>
      </c>
      <c r="AK90" s="18">
        <v>175117.85668200001</v>
      </c>
      <c r="AL90" s="18">
        <v>158830.61563300001</v>
      </c>
      <c r="AM90" s="18" t="s">
        <v>177</v>
      </c>
      <c r="AN90" s="21" t="s">
        <v>174</v>
      </c>
    </row>
    <row r="91" spans="1:40" ht="15" x14ac:dyDescent="0.3">
      <c r="A91" s="16">
        <v>90</v>
      </c>
      <c r="B91" s="18" t="s">
        <v>171</v>
      </c>
      <c r="C91" s="18">
        <v>2019</v>
      </c>
      <c r="D91" s="24">
        <v>1445667.2539872997</v>
      </c>
      <c r="E91" s="29">
        <v>2.2019778049103299E-4</v>
      </c>
      <c r="F91" s="29">
        <v>3.7675538091031901E-4</v>
      </c>
      <c r="G91" s="29">
        <v>4.4398365823407598E-4</v>
      </c>
      <c r="H91" s="29">
        <v>5.3856553336155703E-4</v>
      </c>
      <c r="I91" s="29">
        <v>5.8062462144752405E-4</v>
      </c>
      <c r="J91" s="29">
        <v>5.9974558958036104E-4</v>
      </c>
      <c r="K91" s="29">
        <v>6.3888009566828296E-4</v>
      </c>
      <c r="L91" s="29">
        <v>7.2477546505771899E-4</v>
      </c>
      <c r="M91" s="29">
        <v>9.6932924978771905E-4</v>
      </c>
      <c r="N91" s="29">
        <v>1.37739021739442E-3</v>
      </c>
      <c r="O91" s="29">
        <v>1.7959038339121301E-3</v>
      </c>
      <c r="P91" s="29">
        <v>2.2225482410412598E-3</v>
      </c>
      <c r="Q91" s="29">
        <v>2.63137605328964E-3</v>
      </c>
      <c r="R91" s="29">
        <v>3.01409669762784E-3</v>
      </c>
      <c r="S91" s="29">
        <v>3.2579360689855099E-3</v>
      </c>
      <c r="T91" s="29">
        <v>3.3380816327543599E-3</v>
      </c>
      <c r="U91" s="29">
        <v>2.7577970342252201E-3</v>
      </c>
      <c r="V91" s="18">
        <v>134500.992941</v>
      </c>
      <c r="W91" s="18">
        <v>162840.05489299999</v>
      </c>
      <c r="X91" s="18">
        <v>152710.10473399999</v>
      </c>
      <c r="Y91" s="18">
        <v>173211.77684499999</v>
      </c>
      <c r="Z91" s="18">
        <v>105538.254136</v>
      </c>
      <c r="AA91" s="18">
        <v>98536.0340879</v>
      </c>
      <c r="AB91" s="18">
        <v>87848.549369800006</v>
      </c>
      <c r="AC91" s="18">
        <v>67682.957206599996</v>
      </c>
      <c r="AD91" s="18">
        <v>84630.584495000003</v>
      </c>
      <c r="AE91" s="18">
        <v>120606.935577</v>
      </c>
      <c r="AF91" s="18">
        <v>141771.665446</v>
      </c>
      <c r="AG91" s="18">
        <v>115789.344256</v>
      </c>
      <c r="AH91" s="18">
        <v>139791.042159</v>
      </c>
      <c r="AI91" s="18">
        <v>118282.45440800001</v>
      </c>
      <c r="AJ91" s="18">
        <v>85925.436835400003</v>
      </c>
      <c r="AK91" s="18">
        <v>63231.964500599999</v>
      </c>
      <c r="AL91" s="18">
        <v>72821.0649672</v>
      </c>
      <c r="AM91" s="18" t="s">
        <v>177</v>
      </c>
      <c r="AN91" s="21" t="s">
        <v>174</v>
      </c>
    </row>
    <row r="95" spans="1:40" ht="15" x14ac:dyDescent="0.3">
      <c r="A95" s="30" t="s">
        <v>172</v>
      </c>
    </row>
  </sheetData>
  <phoneticPr fontId="5"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F8776-6BC8-4CE4-B956-437C2AAE230F}">
  <dimension ref="A1:P10"/>
  <sheetViews>
    <sheetView topLeftCell="M1" workbookViewId="0">
      <selection activeCell="O16" sqref="O16"/>
    </sheetView>
  </sheetViews>
  <sheetFormatPr defaultColWidth="8.58203125" defaultRowHeight="14" x14ac:dyDescent="0.3"/>
  <cols>
    <col min="1" max="1" width="29.33203125" style="34" bestFit="1" customWidth="1"/>
    <col min="2" max="2" width="35.5" style="34" customWidth="1"/>
    <col min="3" max="3" width="7.83203125" style="34" customWidth="1"/>
    <col min="4" max="4" width="14.33203125" style="34" customWidth="1"/>
    <col min="5" max="5" width="8.83203125" style="34" bestFit="1" customWidth="1"/>
    <col min="6" max="6" width="10.33203125" style="34" bestFit="1" customWidth="1"/>
    <col min="7" max="7" width="11.58203125" style="34" bestFit="1" customWidth="1"/>
    <col min="8" max="9" width="10.33203125" style="34" bestFit="1" customWidth="1"/>
    <col min="10" max="10" width="8.83203125" style="34" bestFit="1" customWidth="1"/>
    <col min="11" max="11" width="9.58203125" style="34" bestFit="1" customWidth="1"/>
    <col min="12" max="12" width="37.83203125" style="34" customWidth="1"/>
    <col min="13" max="14" width="31.08203125" style="34" customWidth="1"/>
    <col min="15" max="15" width="43.33203125" style="34" customWidth="1"/>
    <col min="16" max="16" width="11.83203125" style="34" customWidth="1"/>
    <col min="17" max="16384" width="8.58203125" style="34"/>
  </cols>
  <sheetData>
    <row r="1" spans="1:16" ht="15" x14ac:dyDescent="0.3">
      <c r="A1" s="118" t="s">
        <v>543</v>
      </c>
      <c r="B1" s="118" t="s">
        <v>545</v>
      </c>
      <c r="C1" s="118" t="s">
        <v>47</v>
      </c>
      <c r="D1" s="118" t="s">
        <v>179</v>
      </c>
      <c r="E1" s="118" t="s">
        <v>180</v>
      </c>
      <c r="F1" s="118" t="s">
        <v>6</v>
      </c>
      <c r="G1" s="118" t="s">
        <v>7</v>
      </c>
      <c r="H1" s="118" t="s">
        <v>8</v>
      </c>
      <c r="I1" s="118" t="s">
        <v>9</v>
      </c>
      <c r="J1" s="118" t="s">
        <v>10</v>
      </c>
      <c r="K1" s="118" t="s">
        <v>11</v>
      </c>
      <c r="L1" s="110" t="s">
        <v>395</v>
      </c>
      <c r="M1" s="110" t="s">
        <v>181</v>
      </c>
      <c r="N1" s="110" t="s">
        <v>489</v>
      </c>
      <c r="O1" s="118" t="s">
        <v>548</v>
      </c>
      <c r="P1" s="118" t="s">
        <v>404</v>
      </c>
    </row>
    <row r="2" spans="1:16" ht="15" x14ac:dyDescent="0.3">
      <c r="A2" s="162" t="s">
        <v>405</v>
      </c>
      <c r="B2" s="124" t="s">
        <v>182</v>
      </c>
      <c r="C2" s="125">
        <v>2019</v>
      </c>
      <c r="D2" s="126">
        <f>D3+D7+D10</f>
        <v>25616996.566741321</v>
      </c>
      <c r="E2" s="127">
        <f>D2*'childbearing age profile_2018'!D3</f>
        <v>556536.69128763175</v>
      </c>
      <c r="F2" s="127">
        <f>D2*'childbearing age profile_2018'!E3</f>
        <v>4627612.7810363518</v>
      </c>
      <c r="G2" s="127">
        <f>D2*'childbearing age profile_2018'!F3</f>
        <v>10054355.170075458</v>
      </c>
      <c r="H2" s="127">
        <f>D2*'childbearing age profile_2018'!G3</f>
        <v>6741636.7695538392</v>
      </c>
      <c r="I2" s="127">
        <f>D2*'childbearing age profile_2018'!H3</f>
        <v>2623672.9732131213</v>
      </c>
      <c r="J2" s="127">
        <f>D2*'childbearing age profile_2018'!I3</f>
        <v>689045.42730849655</v>
      </c>
      <c r="K2" s="127">
        <f>D2*'childbearing age profile_2018'!J3</f>
        <v>324136.75426642288</v>
      </c>
      <c r="L2" s="125"/>
      <c r="M2" s="125" t="s">
        <v>315</v>
      </c>
      <c r="N2" s="125" t="s">
        <v>494</v>
      </c>
      <c r="O2" s="46" t="s">
        <v>480</v>
      </c>
      <c r="P2" s="161"/>
    </row>
    <row r="3" spans="1:16" ht="15" x14ac:dyDescent="0.3">
      <c r="A3" s="162" t="s">
        <v>406</v>
      </c>
      <c r="B3" s="124" t="s">
        <v>183</v>
      </c>
      <c r="C3" s="125">
        <v>2019</v>
      </c>
      <c r="D3" s="128">
        <v>14551298</v>
      </c>
      <c r="E3" s="125"/>
      <c r="F3" s="125"/>
      <c r="G3" s="125"/>
      <c r="H3" s="125"/>
      <c r="I3" s="125"/>
      <c r="J3" s="125"/>
      <c r="K3" s="125"/>
      <c r="L3" s="125" t="s">
        <v>396</v>
      </c>
      <c r="M3" s="125" t="s">
        <v>184</v>
      </c>
      <c r="N3" s="125" t="s">
        <v>495</v>
      </c>
      <c r="O3" s="125" t="s">
        <v>491</v>
      </c>
      <c r="P3" s="161" t="s">
        <v>393</v>
      </c>
    </row>
    <row r="4" spans="1:16" ht="15" x14ac:dyDescent="0.3">
      <c r="A4" s="162" t="s">
        <v>496</v>
      </c>
      <c r="B4" s="125" t="s">
        <v>324</v>
      </c>
      <c r="C4" s="125">
        <v>2019</v>
      </c>
      <c r="D4" s="129">
        <v>4.0200000000000001E-3</v>
      </c>
      <c r="E4" s="125"/>
      <c r="F4" s="125"/>
      <c r="G4" s="125"/>
      <c r="H4" s="125"/>
      <c r="I4" s="125"/>
      <c r="J4" s="125"/>
      <c r="K4" s="125"/>
      <c r="L4" s="125" t="s">
        <v>397</v>
      </c>
      <c r="M4" s="125" t="s">
        <v>185</v>
      </c>
      <c r="N4" s="125" t="s">
        <v>497</v>
      </c>
      <c r="O4" s="125" t="s">
        <v>492</v>
      </c>
      <c r="P4" s="161" t="s">
        <v>393</v>
      </c>
    </row>
    <row r="5" spans="1:16" ht="15" x14ac:dyDescent="0.3">
      <c r="A5" s="162" t="s">
        <v>498</v>
      </c>
      <c r="B5" s="125" t="s">
        <v>325</v>
      </c>
      <c r="C5" s="125">
        <v>2019</v>
      </c>
      <c r="D5" s="128">
        <f>D3*D4</f>
        <v>58496.217960000002</v>
      </c>
      <c r="E5" s="125"/>
      <c r="F5" s="125"/>
      <c r="G5" s="125"/>
      <c r="H5" s="125"/>
      <c r="I5" s="125"/>
      <c r="J5" s="125"/>
      <c r="K5" s="125"/>
      <c r="L5" s="125" t="s">
        <v>398</v>
      </c>
      <c r="M5" s="125" t="s">
        <v>186</v>
      </c>
      <c r="N5" s="125"/>
      <c r="O5" s="125"/>
      <c r="P5" s="161"/>
    </row>
    <row r="6" spans="1:16" ht="15" x14ac:dyDescent="0.3">
      <c r="A6" s="162" t="s">
        <v>499</v>
      </c>
      <c r="B6" s="125" t="s">
        <v>326</v>
      </c>
      <c r="C6" s="125">
        <v>1992</v>
      </c>
      <c r="D6" s="130">
        <v>0.68589999999999995</v>
      </c>
      <c r="E6" s="131"/>
      <c r="F6" s="131"/>
      <c r="G6" s="131"/>
      <c r="H6" s="131"/>
      <c r="I6" s="131"/>
      <c r="J6" s="131"/>
      <c r="K6" s="131"/>
      <c r="L6" s="125" t="s">
        <v>399</v>
      </c>
      <c r="M6" s="131" t="s">
        <v>187</v>
      </c>
      <c r="N6" s="131"/>
      <c r="O6" s="125" t="s">
        <v>188</v>
      </c>
      <c r="P6" s="161"/>
    </row>
    <row r="7" spans="1:16" ht="15" x14ac:dyDescent="0.3">
      <c r="A7" s="162" t="s">
        <v>407</v>
      </c>
      <c r="B7" s="124" t="s">
        <v>189</v>
      </c>
      <c r="C7" s="125">
        <v>2019</v>
      </c>
      <c r="D7" s="128">
        <f>D5*D6</f>
        <v>40122.555898763996</v>
      </c>
      <c r="E7" s="125"/>
      <c r="F7" s="125"/>
      <c r="G7" s="125"/>
      <c r="H7" s="125"/>
      <c r="I7" s="125"/>
      <c r="J7" s="125"/>
      <c r="K7" s="125"/>
      <c r="L7" s="125" t="s">
        <v>400</v>
      </c>
      <c r="M7" s="125" t="s">
        <v>190</v>
      </c>
      <c r="N7" s="125"/>
      <c r="O7" s="125"/>
      <c r="P7" s="161"/>
    </row>
    <row r="8" spans="1:16" ht="15" x14ac:dyDescent="0.3">
      <c r="A8" s="162" t="s">
        <v>500</v>
      </c>
      <c r="B8" s="125" t="s">
        <v>327</v>
      </c>
      <c r="C8" s="125">
        <v>2019</v>
      </c>
      <c r="D8" s="128">
        <v>9762045</v>
      </c>
      <c r="E8" s="125"/>
      <c r="F8" s="125"/>
      <c r="G8" s="125"/>
      <c r="H8" s="125"/>
      <c r="I8" s="125"/>
      <c r="J8" s="125"/>
      <c r="K8" s="125"/>
      <c r="L8" s="125" t="s">
        <v>401</v>
      </c>
      <c r="M8" s="125" t="s">
        <v>191</v>
      </c>
      <c r="N8" s="125" t="s">
        <v>501</v>
      </c>
      <c r="O8" s="125" t="s">
        <v>493</v>
      </c>
      <c r="P8" s="161" t="s">
        <v>393</v>
      </c>
    </row>
    <row r="9" spans="1:16" ht="15" x14ac:dyDescent="0.3">
      <c r="A9" s="162" t="s">
        <v>502</v>
      </c>
      <c r="B9" s="125" t="s">
        <v>328</v>
      </c>
      <c r="C9" s="125">
        <v>2001</v>
      </c>
      <c r="D9" s="132">
        <v>0.88539999999999996</v>
      </c>
      <c r="E9" s="131"/>
      <c r="F9" s="131"/>
      <c r="G9" s="131"/>
      <c r="H9" s="131"/>
      <c r="I9" s="131"/>
      <c r="J9" s="131"/>
      <c r="K9" s="131"/>
      <c r="L9" s="125" t="s">
        <v>402</v>
      </c>
      <c r="M9" s="131" t="s">
        <v>192</v>
      </c>
      <c r="N9" s="131"/>
      <c r="O9" s="125" t="s">
        <v>193</v>
      </c>
      <c r="P9" s="161"/>
    </row>
    <row r="10" spans="1:16" ht="15" x14ac:dyDescent="0.3">
      <c r="A10" s="162" t="s">
        <v>408</v>
      </c>
      <c r="B10" s="124" t="s">
        <v>194</v>
      </c>
      <c r="C10" s="125">
        <v>2019</v>
      </c>
      <c r="D10" s="128">
        <f>D8/D9</f>
        <v>11025576.010842558</v>
      </c>
      <c r="E10" s="125"/>
      <c r="F10" s="125"/>
      <c r="G10" s="125"/>
      <c r="H10" s="125"/>
      <c r="I10" s="125"/>
      <c r="J10" s="125"/>
      <c r="K10" s="125"/>
      <c r="L10" s="125" t="s">
        <v>403</v>
      </c>
      <c r="M10" s="125" t="s">
        <v>195</v>
      </c>
      <c r="N10" s="125"/>
      <c r="O10" s="125"/>
      <c r="P10" s="161"/>
    </row>
  </sheetData>
  <phoneticPr fontId="5" type="noConversion"/>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8F062-D262-4516-941E-0D6318CF8C54}">
  <dimension ref="A1:S6"/>
  <sheetViews>
    <sheetView workbookViewId="0">
      <selection activeCell="D11" sqref="D11"/>
    </sheetView>
  </sheetViews>
  <sheetFormatPr defaultColWidth="9" defaultRowHeight="14" x14ac:dyDescent="0.3"/>
  <cols>
    <col min="1" max="1" width="33.83203125" style="15" bestFit="1" customWidth="1"/>
    <col min="2" max="2" width="46.58203125" style="98" bestFit="1" customWidth="1"/>
    <col min="3" max="3" width="13.08203125" style="99" bestFit="1" customWidth="1"/>
    <col min="4" max="4" width="21.33203125" style="99" customWidth="1"/>
    <col min="5" max="5" width="35.25" style="15" customWidth="1"/>
    <col min="6" max="6" width="73" style="15" customWidth="1"/>
    <col min="7" max="9" width="9.58203125" style="15" customWidth="1"/>
    <col min="10" max="10" width="9.58203125" style="98" customWidth="1"/>
    <col min="11" max="13" width="9.58203125" style="15" customWidth="1"/>
    <col min="14" max="14" width="9.25" style="15" customWidth="1"/>
    <col min="15" max="15" width="9.58203125" style="98" customWidth="1"/>
    <col min="16" max="18" width="9.25" style="15" customWidth="1"/>
    <col min="19" max="19" width="9.58203125" style="98" customWidth="1"/>
    <col min="20" max="23" width="9.25" style="15" customWidth="1"/>
    <col min="24" max="16384" width="9" style="15"/>
  </cols>
  <sheetData>
    <row r="1" spans="1:19" ht="15" x14ac:dyDescent="0.3">
      <c r="A1" s="165" t="s">
        <v>542</v>
      </c>
      <c r="B1" s="116" t="s">
        <v>544</v>
      </c>
      <c r="C1" s="117" t="s">
        <v>290</v>
      </c>
      <c r="D1" s="118" t="s">
        <v>547</v>
      </c>
      <c r="E1" s="118" t="s">
        <v>548</v>
      </c>
      <c r="F1" s="108" t="s">
        <v>84</v>
      </c>
    </row>
    <row r="2" spans="1:19" ht="15" x14ac:dyDescent="0.3">
      <c r="A2" s="167" t="s">
        <v>503</v>
      </c>
      <c r="B2" s="119" t="s">
        <v>23</v>
      </c>
      <c r="C2" s="120">
        <f>C3+C4+C5+C6</f>
        <v>190188433</v>
      </c>
      <c r="D2" s="120"/>
      <c r="E2" s="167"/>
      <c r="F2" s="167"/>
    </row>
    <row r="3" spans="1:19" ht="15" x14ac:dyDescent="0.3">
      <c r="A3" s="182" t="s">
        <v>504</v>
      </c>
      <c r="B3" s="46" t="s">
        <v>334</v>
      </c>
      <c r="C3" s="120">
        <v>105612358</v>
      </c>
      <c r="D3" s="138" t="s">
        <v>487</v>
      </c>
      <c r="E3" s="122" t="s">
        <v>30</v>
      </c>
      <c r="F3" s="123" t="s">
        <v>32</v>
      </c>
    </row>
    <row r="4" spans="1:19" ht="15" x14ac:dyDescent="0.3">
      <c r="A4" s="182" t="s">
        <v>505</v>
      </c>
      <c r="B4" s="46" t="s">
        <v>335</v>
      </c>
      <c r="C4" s="120">
        <v>48271362</v>
      </c>
      <c r="D4" s="138" t="s">
        <v>487</v>
      </c>
      <c r="E4" s="122" t="s">
        <v>30</v>
      </c>
      <c r="F4" s="123" t="s">
        <v>31</v>
      </c>
      <c r="J4" s="15"/>
      <c r="O4" s="15"/>
      <c r="S4" s="15"/>
    </row>
    <row r="5" spans="1:19" ht="15" x14ac:dyDescent="0.3">
      <c r="A5" s="182" t="s">
        <v>506</v>
      </c>
      <c r="B5" s="46" t="s">
        <v>336</v>
      </c>
      <c r="C5" s="120">
        <v>24143050</v>
      </c>
      <c r="D5" s="138" t="s">
        <v>487</v>
      </c>
      <c r="E5" s="122" t="s">
        <v>30</v>
      </c>
      <c r="F5" s="123" t="s">
        <v>292</v>
      </c>
      <c r="J5" s="15"/>
      <c r="O5" s="15"/>
      <c r="S5" s="15"/>
    </row>
    <row r="6" spans="1:19" ht="15" x14ac:dyDescent="0.3">
      <c r="A6" s="182" t="s">
        <v>507</v>
      </c>
      <c r="B6" s="46" t="s">
        <v>337</v>
      </c>
      <c r="C6" s="120">
        <v>12161663</v>
      </c>
      <c r="D6" s="138" t="s">
        <v>487</v>
      </c>
      <c r="E6" s="122" t="s">
        <v>30</v>
      </c>
      <c r="F6" s="123" t="s">
        <v>291</v>
      </c>
      <c r="J6" s="15"/>
      <c r="O6" s="15"/>
      <c r="S6" s="15"/>
    </row>
  </sheetData>
  <phoneticPr fontId="5" type="noConversion"/>
  <hyperlinks>
    <hyperlink ref="F5" r:id="rId1" xr:uid="{728DAE13-980F-405F-8BB1-2EFA82FE4FD6}"/>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7954F-1743-4FF8-8A83-A920D75AB55A}">
  <dimension ref="A1:P7"/>
  <sheetViews>
    <sheetView topLeftCell="J1" workbookViewId="0">
      <selection activeCell="N18" sqref="N18"/>
    </sheetView>
  </sheetViews>
  <sheetFormatPr defaultColWidth="9" defaultRowHeight="14" x14ac:dyDescent="0.3"/>
  <cols>
    <col min="1" max="1" width="7.33203125" style="61" customWidth="1"/>
    <col min="2" max="2" width="11.25" style="61" customWidth="1"/>
    <col min="3" max="3" width="11.08203125" style="61" customWidth="1"/>
    <col min="4" max="4" width="11.33203125" style="61" customWidth="1"/>
    <col min="5" max="7" width="11.08203125" style="61" customWidth="1"/>
    <col min="8" max="10" width="10" style="61" customWidth="1"/>
    <col min="11" max="11" width="9.83203125" style="61" customWidth="1"/>
    <col min="12" max="12" width="9" style="61" customWidth="1"/>
    <col min="13" max="13" width="59.5" style="61" customWidth="1"/>
    <col min="14" max="14" width="60.33203125" style="61" customWidth="1"/>
    <col min="15" max="15" width="37.75" style="61" customWidth="1"/>
    <col min="16" max="16384" width="9" style="61"/>
  </cols>
  <sheetData>
    <row r="1" spans="1:16" ht="15" x14ac:dyDescent="0.3">
      <c r="A1" s="110" t="s">
        <v>47</v>
      </c>
      <c r="B1" s="110" t="s">
        <v>0</v>
      </c>
      <c r="C1" s="110" t="s">
        <v>287</v>
      </c>
      <c r="D1" s="110" t="s">
        <v>6</v>
      </c>
      <c r="E1" s="110" t="s">
        <v>7</v>
      </c>
      <c r="F1" s="110" t="s">
        <v>8</v>
      </c>
      <c r="G1" s="110" t="s">
        <v>9</v>
      </c>
      <c r="H1" s="110" t="s">
        <v>10</v>
      </c>
      <c r="I1" s="110" t="s">
        <v>11</v>
      </c>
      <c r="J1" s="110" t="s">
        <v>12</v>
      </c>
      <c r="K1" s="110" t="s">
        <v>13</v>
      </c>
      <c r="L1" s="110" t="s">
        <v>473</v>
      </c>
      <c r="M1" s="110" t="s">
        <v>547</v>
      </c>
      <c r="N1" s="110" t="s">
        <v>548</v>
      </c>
      <c r="O1" s="110" t="s">
        <v>84</v>
      </c>
      <c r="P1" s="96"/>
    </row>
    <row r="2" spans="1:16" s="97" customFormat="1" x14ac:dyDescent="0.3">
      <c r="A2" s="111" t="s">
        <v>288</v>
      </c>
      <c r="B2" s="111"/>
      <c r="C2" s="112">
        <f>C3/B3</f>
        <v>0.10850695652173913</v>
      </c>
      <c r="D2" s="112">
        <f>D3/B3</f>
        <v>0.44070347826086959</v>
      </c>
      <c r="E2" s="112">
        <f>E3/B3</f>
        <v>0.21158043478260868</v>
      </c>
      <c r="F2" s="112">
        <f>F3/B3</f>
        <v>0.1224491304347826</v>
      </c>
      <c r="G2" s="112">
        <f>G3/B3</f>
        <v>6.0711304347826088E-2</v>
      </c>
      <c r="H2" s="112">
        <f>H3/B3</f>
        <v>2.630608695652174E-2</v>
      </c>
      <c r="I2" s="112">
        <f>I3/B3</f>
        <v>1.8630434782608694E-2</v>
      </c>
      <c r="J2" s="112">
        <f>J3/B3</f>
        <v>6.7926086956521742E-3</v>
      </c>
      <c r="K2" s="112">
        <f>K3/B3</f>
        <v>3.7165217391304348E-3</v>
      </c>
      <c r="L2" s="112">
        <f>L3/B3</f>
        <v>6.0304347826086954E-4</v>
      </c>
      <c r="M2" s="112"/>
      <c r="N2" s="111"/>
      <c r="O2" s="111"/>
    </row>
    <row r="3" spans="1:16" ht="15" x14ac:dyDescent="0.3">
      <c r="A3" s="113">
        <v>2010</v>
      </c>
      <c r="B3" s="114">
        <v>2300000</v>
      </c>
      <c r="C3" s="114">
        <v>249566</v>
      </c>
      <c r="D3" s="114">
        <v>1013618</v>
      </c>
      <c r="E3" s="114">
        <v>486635</v>
      </c>
      <c r="F3" s="114">
        <v>281633</v>
      </c>
      <c r="G3" s="114">
        <v>139636</v>
      </c>
      <c r="H3" s="114">
        <v>60504</v>
      </c>
      <c r="I3" s="114">
        <v>42850</v>
      </c>
      <c r="J3" s="114">
        <v>15623</v>
      </c>
      <c r="K3" s="114">
        <v>8548</v>
      </c>
      <c r="L3" s="114">
        <v>1387</v>
      </c>
      <c r="M3" s="65" t="s">
        <v>474</v>
      </c>
      <c r="N3" s="113" t="s">
        <v>472</v>
      </c>
      <c r="O3" s="113" t="s">
        <v>286</v>
      </c>
      <c r="P3" s="96"/>
    </row>
    <row r="4" spans="1:16" ht="15" x14ac:dyDescent="0.3">
      <c r="A4" s="113">
        <v>2019</v>
      </c>
      <c r="B4" s="114">
        <v>2000000</v>
      </c>
      <c r="C4" s="115">
        <f>C3/B3*B4</f>
        <v>217013.91304347824</v>
      </c>
      <c r="D4" s="115">
        <f>D3/B3*B4</f>
        <v>881406.95652173914</v>
      </c>
      <c r="E4" s="115">
        <f>E3/B3*B4</f>
        <v>423160.86956521735</v>
      </c>
      <c r="F4" s="115">
        <f>F3/B3*B4</f>
        <v>244898.26086956522</v>
      </c>
      <c r="G4" s="115">
        <f>G3/B3*B4</f>
        <v>121422.60869565218</v>
      </c>
      <c r="H4" s="115">
        <f>H3/B3*B4</f>
        <v>52612.17391304348</v>
      </c>
      <c r="I4" s="115">
        <f>I3/B3*B4</f>
        <v>37260.869565217392</v>
      </c>
      <c r="J4" s="115">
        <f>J3/B3*B4</f>
        <v>13585.217391304348</v>
      </c>
      <c r="K4" s="115">
        <f>K3/B3*B4</f>
        <v>7433.04347826087</v>
      </c>
      <c r="L4" s="115">
        <f>L3/B3*B4</f>
        <v>1206.086956521739</v>
      </c>
      <c r="M4" s="156" t="s">
        <v>372</v>
      </c>
      <c r="N4" s="113" t="s">
        <v>222</v>
      </c>
      <c r="O4" s="113" t="s">
        <v>289</v>
      </c>
      <c r="P4" s="96"/>
    </row>
    <row r="7" spans="1:16" ht="15" x14ac:dyDescent="0.3">
      <c r="A7" s="30"/>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21E7-21AA-45A0-A1B8-6D6BCCB9B8A6}">
  <dimension ref="A1:G36"/>
  <sheetViews>
    <sheetView topLeftCell="B1" zoomScaleNormal="100" workbookViewId="0">
      <selection activeCell="G1" sqref="G1:G1048576"/>
    </sheetView>
  </sheetViews>
  <sheetFormatPr defaultColWidth="9" defaultRowHeight="15" x14ac:dyDescent="0.3"/>
  <cols>
    <col min="1" max="1" width="29.83203125" style="58" customWidth="1"/>
    <col min="2" max="2" width="64.5" style="58" customWidth="1"/>
    <col min="3" max="3" width="6.5" style="58" customWidth="1"/>
    <col min="4" max="4" width="22" style="58" customWidth="1"/>
    <col min="5" max="5" width="64.75" style="58" customWidth="1"/>
    <col min="6" max="7" width="38.83203125" style="58" customWidth="1"/>
    <col min="8" max="16384" width="9" style="35"/>
  </cols>
  <sheetData>
    <row r="1" spans="1:7" x14ac:dyDescent="0.3">
      <c r="A1" s="163" t="s">
        <v>549</v>
      </c>
      <c r="B1" s="164" t="s">
        <v>550</v>
      </c>
      <c r="C1" s="164" t="s">
        <v>47</v>
      </c>
      <c r="D1" s="164" t="s">
        <v>199</v>
      </c>
      <c r="E1" s="164" t="s">
        <v>547</v>
      </c>
      <c r="F1" s="164" t="s">
        <v>548</v>
      </c>
      <c r="G1" s="164" t="s">
        <v>552</v>
      </c>
    </row>
    <row r="2" spans="1:7" x14ac:dyDescent="0.3">
      <c r="A2" s="42" t="s">
        <v>200</v>
      </c>
      <c r="B2" s="153"/>
      <c r="C2" s="153"/>
      <c r="D2" s="153">
        <f>D3+D11+D15+D24+D27+D28+D29+D32</f>
        <v>48161989</v>
      </c>
      <c r="E2" s="153"/>
      <c r="F2" s="153"/>
      <c r="G2" s="153"/>
    </row>
    <row r="3" spans="1:7" x14ac:dyDescent="0.3">
      <c r="A3" s="43" t="s">
        <v>345</v>
      </c>
      <c r="B3" s="36" t="s">
        <v>201</v>
      </c>
      <c r="C3" s="37">
        <v>2018</v>
      </c>
      <c r="D3" s="37">
        <f>SUM(D4:D6)</f>
        <v>10784114</v>
      </c>
      <c r="E3" s="37" t="s">
        <v>346</v>
      </c>
      <c r="F3" s="37" t="s">
        <v>202</v>
      </c>
      <c r="G3" s="37" t="s">
        <v>551</v>
      </c>
    </row>
    <row r="4" spans="1:7" x14ac:dyDescent="0.3">
      <c r="A4" s="38" t="s">
        <v>347</v>
      </c>
      <c r="B4" s="39" t="s">
        <v>203</v>
      </c>
      <c r="C4" s="40">
        <v>2018</v>
      </c>
      <c r="D4" s="41">
        <v>4267781</v>
      </c>
      <c r="E4" s="39" t="s">
        <v>385</v>
      </c>
      <c r="F4" s="39" t="s">
        <v>378</v>
      </c>
      <c r="G4" s="39" t="s">
        <v>551</v>
      </c>
    </row>
    <row r="5" spans="1:7" x14ac:dyDescent="0.3">
      <c r="A5" s="38" t="s">
        <v>348</v>
      </c>
      <c r="B5" s="40" t="s">
        <v>204</v>
      </c>
      <c r="C5" s="40">
        <v>2018</v>
      </c>
      <c r="D5" s="41">
        <v>2518344</v>
      </c>
      <c r="E5" s="39" t="s">
        <v>385</v>
      </c>
      <c r="F5" s="39" t="s">
        <v>378</v>
      </c>
      <c r="G5" s="39" t="s">
        <v>551</v>
      </c>
    </row>
    <row r="6" spans="1:7" ht="15.5" x14ac:dyDescent="0.3">
      <c r="A6" s="42" t="s">
        <v>349</v>
      </c>
      <c r="B6" s="39" t="s">
        <v>205</v>
      </c>
      <c r="C6" s="40">
        <v>2018</v>
      </c>
      <c r="D6" s="39">
        <v>3997989</v>
      </c>
      <c r="E6" s="39" t="s">
        <v>375</v>
      </c>
      <c r="F6" s="39" t="s">
        <v>380</v>
      </c>
      <c r="G6" s="39" t="s">
        <v>551</v>
      </c>
    </row>
    <row r="7" spans="1:7" s="149" customFormat="1" x14ac:dyDescent="0.3">
      <c r="A7" s="150" t="s">
        <v>350</v>
      </c>
      <c r="B7" s="151" t="s">
        <v>341</v>
      </c>
      <c r="C7" s="147">
        <v>2018</v>
      </c>
      <c r="D7" s="152">
        <v>561009</v>
      </c>
      <c r="E7" s="157" t="s">
        <v>386</v>
      </c>
      <c r="F7" s="146" t="s">
        <v>381</v>
      </c>
      <c r="G7" s="146" t="s">
        <v>551</v>
      </c>
    </row>
    <row r="8" spans="1:7" s="149" customFormat="1" x14ac:dyDescent="0.3">
      <c r="A8" s="150" t="s">
        <v>351</v>
      </c>
      <c r="B8" s="151" t="s">
        <v>342</v>
      </c>
      <c r="C8" s="147">
        <v>2018</v>
      </c>
      <c r="D8" s="152">
        <v>1204844</v>
      </c>
      <c r="E8" s="157" t="s">
        <v>387</v>
      </c>
      <c r="F8" s="146" t="s">
        <v>382</v>
      </c>
      <c r="G8" s="146" t="s">
        <v>551</v>
      </c>
    </row>
    <row r="9" spans="1:7" s="149" customFormat="1" x14ac:dyDescent="0.3">
      <c r="A9" s="150" t="s">
        <v>352</v>
      </c>
      <c r="B9" s="151" t="s">
        <v>343</v>
      </c>
      <c r="C9" s="147">
        <v>2018</v>
      </c>
      <c r="D9" s="152">
        <v>1025436</v>
      </c>
      <c r="E9" s="157" t="s">
        <v>388</v>
      </c>
      <c r="F9" s="146" t="s">
        <v>383</v>
      </c>
      <c r="G9" s="146" t="s">
        <v>551</v>
      </c>
    </row>
    <row r="10" spans="1:7" s="149" customFormat="1" x14ac:dyDescent="0.3">
      <c r="A10" s="150" t="s">
        <v>353</v>
      </c>
      <c r="B10" s="151" t="s">
        <v>344</v>
      </c>
      <c r="C10" s="147">
        <v>2018</v>
      </c>
      <c r="D10" s="152">
        <v>1206700</v>
      </c>
      <c r="E10" s="157" t="s">
        <v>389</v>
      </c>
      <c r="F10" s="146" t="s">
        <v>384</v>
      </c>
      <c r="G10" s="146" t="s">
        <v>551</v>
      </c>
    </row>
    <row r="11" spans="1:7" x14ac:dyDescent="0.3">
      <c r="A11" s="43" t="s">
        <v>206</v>
      </c>
      <c r="B11" s="37" t="s">
        <v>207</v>
      </c>
      <c r="C11" s="37">
        <v>2018</v>
      </c>
      <c r="D11" s="36">
        <f>SUM(D12:D14)</f>
        <v>4668395</v>
      </c>
      <c r="E11" s="37" t="s">
        <v>346</v>
      </c>
      <c r="F11" s="37" t="s">
        <v>202</v>
      </c>
      <c r="G11" s="37" t="s">
        <v>551</v>
      </c>
    </row>
    <row r="12" spans="1:7" x14ac:dyDescent="0.3">
      <c r="A12" s="38" t="s">
        <v>354</v>
      </c>
      <c r="B12" s="39" t="s">
        <v>329</v>
      </c>
      <c r="C12" s="40">
        <v>2018</v>
      </c>
      <c r="D12" s="41">
        <v>3402349</v>
      </c>
      <c r="E12" s="39" t="s">
        <v>385</v>
      </c>
      <c r="F12" s="39" t="s">
        <v>378</v>
      </c>
      <c r="G12" s="39" t="s">
        <v>551</v>
      </c>
    </row>
    <row r="13" spans="1:7" x14ac:dyDescent="0.3">
      <c r="A13" s="38" t="s">
        <v>355</v>
      </c>
      <c r="B13" s="39" t="s">
        <v>330</v>
      </c>
      <c r="C13" s="40">
        <v>2018</v>
      </c>
      <c r="D13" s="41">
        <v>411667</v>
      </c>
      <c r="E13" s="39" t="s">
        <v>385</v>
      </c>
      <c r="F13" s="39" t="s">
        <v>378</v>
      </c>
      <c r="G13" s="39" t="s">
        <v>551</v>
      </c>
    </row>
    <row r="14" spans="1:7" s="44" customFormat="1" x14ac:dyDescent="0.3">
      <c r="A14" s="38" t="s">
        <v>356</v>
      </c>
      <c r="B14" s="39" t="s">
        <v>331</v>
      </c>
      <c r="C14" s="40">
        <v>2018</v>
      </c>
      <c r="D14" s="41">
        <v>854379</v>
      </c>
      <c r="E14" s="39" t="s">
        <v>385</v>
      </c>
      <c r="F14" s="39" t="s">
        <v>378</v>
      </c>
      <c r="G14" s="39" t="s">
        <v>551</v>
      </c>
    </row>
    <row r="15" spans="1:7" s="44" customFormat="1" x14ac:dyDescent="0.3">
      <c r="A15" s="45" t="s">
        <v>208</v>
      </c>
      <c r="B15" s="36" t="s">
        <v>209</v>
      </c>
      <c r="C15" s="37">
        <v>2018</v>
      </c>
      <c r="D15" s="36">
        <f>SUM(D16:D23)</f>
        <v>11824170</v>
      </c>
      <c r="E15" s="37" t="s">
        <v>346</v>
      </c>
      <c r="F15" s="37" t="s">
        <v>202</v>
      </c>
      <c r="G15" s="37" t="s">
        <v>551</v>
      </c>
    </row>
    <row r="16" spans="1:7" s="44" customFormat="1" x14ac:dyDescent="0.3">
      <c r="A16" s="38" t="s">
        <v>357</v>
      </c>
      <c r="B16" s="39" t="s">
        <v>210</v>
      </c>
      <c r="C16" s="40">
        <v>2018</v>
      </c>
      <c r="D16" s="41">
        <v>18864</v>
      </c>
      <c r="E16" s="39" t="s">
        <v>385</v>
      </c>
      <c r="F16" s="39" t="s">
        <v>378</v>
      </c>
      <c r="G16" s="39" t="s">
        <v>551</v>
      </c>
    </row>
    <row r="17" spans="1:7" s="44" customFormat="1" x14ac:dyDescent="0.3">
      <c r="A17" s="38" t="s">
        <v>358</v>
      </c>
      <c r="B17" s="39" t="s">
        <v>211</v>
      </c>
      <c r="C17" s="40">
        <v>2018</v>
      </c>
      <c r="D17" s="41">
        <v>7584430</v>
      </c>
      <c r="E17" s="39" t="s">
        <v>385</v>
      </c>
      <c r="F17" s="39" t="s">
        <v>378</v>
      </c>
      <c r="G17" s="39" t="s">
        <v>551</v>
      </c>
    </row>
    <row r="18" spans="1:7" s="44" customFormat="1" x14ac:dyDescent="0.3">
      <c r="A18" s="38" t="s">
        <v>359</v>
      </c>
      <c r="B18" s="39" t="s">
        <v>212</v>
      </c>
      <c r="C18" s="40">
        <v>2018</v>
      </c>
      <c r="D18" s="41">
        <v>528210</v>
      </c>
      <c r="E18" s="39" t="s">
        <v>385</v>
      </c>
      <c r="F18" s="39" t="s">
        <v>378</v>
      </c>
      <c r="G18" s="39" t="s">
        <v>551</v>
      </c>
    </row>
    <row r="19" spans="1:7" s="44" customFormat="1" x14ac:dyDescent="0.3">
      <c r="A19" s="38" t="s">
        <v>360</v>
      </c>
      <c r="B19" s="39" t="s">
        <v>213</v>
      </c>
      <c r="C19" s="40">
        <v>2018</v>
      </c>
      <c r="D19" s="41">
        <v>637724</v>
      </c>
      <c r="E19" s="39" t="s">
        <v>385</v>
      </c>
      <c r="F19" s="39" t="s">
        <v>378</v>
      </c>
      <c r="G19" s="39" t="s">
        <v>551</v>
      </c>
    </row>
    <row r="20" spans="1:7" s="44" customFormat="1" x14ac:dyDescent="0.3">
      <c r="A20" s="38" t="s">
        <v>361</v>
      </c>
      <c r="B20" s="39" t="s">
        <v>214</v>
      </c>
      <c r="C20" s="40">
        <v>2018</v>
      </c>
      <c r="D20" s="41">
        <v>30622</v>
      </c>
      <c r="E20" s="39" t="s">
        <v>385</v>
      </c>
      <c r="F20" s="39" t="s">
        <v>378</v>
      </c>
      <c r="G20" s="39" t="s">
        <v>551</v>
      </c>
    </row>
    <row r="21" spans="1:7" s="44" customFormat="1" x14ac:dyDescent="0.3">
      <c r="A21" s="38" t="s">
        <v>362</v>
      </c>
      <c r="B21" s="39" t="s">
        <v>215</v>
      </c>
      <c r="C21" s="40">
        <v>2018</v>
      </c>
      <c r="D21" s="41">
        <v>1005428</v>
      </c>
      <c r="E21" s="39" t="s">
        <v>385</v>
      </c>
      <c r="F21" s="39" t="s">
        <v>378</v>
      </c>
      <c r="G21" s="39" t="s">
        <v>551</v>
      </c>
    </row>
    <row r="22" spans="1:7" s="44" customFormat="1" x14ac:dyDescent="0.3">
      <c r="A22" s="38" t="s">
        <v>363</v>
      </c>
      <c r="B22" s="39" t="s">
        <v>216</v>
      </c>
      <c r="C22" s="40">
        <v>2018</v>
      </c>
      <c r="D22" s="41">
        <v>1186856</v>
      </c>
      <c r="E22" s="39" t="s">
        <v>385</v>
      </c>
      <c r="F22" s="39" t="s">
        <v>378</v>
      </c>
      <c r="G22" s="39" t="s">
        <v>551</v>
      </c>
    </row>
    <row r="23" spans="1:7" s="44" customFormat="1" x14ac:dyDescent="0.3">
      <c r="A23" s="38" t="s">
        <v>364</v>
      </c>
      <c r="B23" s="39" t="s">
        <v>217</v>
      </c>
      <c r="C23" s="40">
        <v>2018</v>
      </c>
      <c r="D23" s="41">
        <v>832036</v>
      </c>
      <c r="E23" s="39" t="s">
        <v>385</v>
      </c>
      <c r="F23" s="39" t="s">
        <v>379</v>
      </c>
      <c r="G23" s="39" t="s">
        <v>551</v>
      </c>
    </row>
    <row r="24" spans="1:7" s="44" customFormat="1" x14ac:dyDescent="0.3">
      <c r="A24" s="45" t="s">
        <v>365</v>
      </c>
      <c r="B24" s="36" t="s">
        <v>218</v>
      </c>
      <c r="C24" s="37">
        <v>2018</v>
      </c>
      <c r="D24" s="36">
        <v>394427</v>
      </c>
      <c r="E24" s="178" t="s">
        <v>366</v>
      </c>
      <c r="F24" s="37" t="s">
        <v>219</v>
      </c>
      <c r="G24" s="37" t="s">
        <v>551</v>
      </c>
    </row>
    <row r="25" spans="1:7" s="149" customFormat="1" x14ac:dyDescent="0.3">
      <c r="A25" s="158" t="s">
        <v>367</v>
      </c>
      <c r="B25" s="146" t="s">
        <v>339</v>
      </c>
      <c r="C25" s="147">
        <v>2018</v>
      </c>
      <c r="D25" s="148">
        <v>375857</v>
      </c>
      <c r="E25" s="157" t="s">
        <v>390</v>
      </c>
      <c r="F25" s="143" t="s">
        <v>377</v>
      </c>
      <c r="G25" s="143" t="s">
        <v>553</v>
      </c>
    </row>
    <row r="26" spans="1:7" s="149" customFormat="1" x14ac:dyDescent="0.3">
      <c r="A26" s="158" t="s">
        <v>368</v>
      </c>
      <c r="B26" s="146" t="s">
        <v>340</v>
      </c>
      <c r="C26" s="147">
        <v>2018</v>
      </c>
      <c r="D26" s="148">
        <v>18570</v>
      </c>
      <c r="E26" s="157" t="s">
        <v>391</v>
      </c>
      <c r="F26" s="143" t="s">
        <v>376</v>
      </c>
      <c r="G26" s="143" t="s">
        <v>553</v>
      </c>
    </row>
    <row r="27" spans="1:7" x14ac:dyDescent="0.3">
      <c r="A27" s="45" t="s">
        <v>220</v>
      </c>
      <c r="B27" s="36" t="s">
        <v>19</v>
      </c>
      <c r="C27" s="37">
        <v>2018</v>
      </c>
      <c r="D27" s="36">
        <v>10714180</v>
      </c>
      <c r="E27" s="37" t="s">
        <v>392</v>
      </c>
      <c r="F27" s="37" t="s">
        <v>378</v>
      </c>
      <c r="G27" s="37" t="s">
        <v>551</v>
      </c>
    </row>
    <row r="28" spans="1:7" x14ac:dyDescent="0.3">
      <c r="A28" s="43" t="s">
        <v>221</v>
      </c>
      <c r="B28" s="47" t="s">
        <v>21</v>
      </c>
      <c r="C28" s="48">
        <v>2018</v>
      </c>
      <c r="D28" s="36">
        <v>4456703</v>
      </c>
      <c r="E28" s="37" t="s">
        <v>392</v>
      </c>
      <c r="F28" s="37" t="s">
        <v>378</v>
      </c>
      <c r="G28" s="37" t="s">
        <v>551</v>
      </c>
    </row>
    <row r="29" spans="1:7" x14ac:dyDescent="0.3">
      <c r="A29" s="43" t="s">
        <v>369</v>
      </c>
      <c r="B29" s="49" t="s">
        <v>20</v>
      </c>
      <c r="C29" s="48"/>
      <c r="D29" s="50">
        <f>SUM(D30:D32)</f>
        <v>4660000</v>
      </c>
      <c r="E29" s="37"/>
      <c r="F29" s="37"/>
      <c r="G29" s="37"/>
    </row>
    <row r="30" spans="1:7" s="52" customFormat="1" x14ac:dyDescent="0.3">
      <c r="A30" s="159" t="s">
        <v>370</v>
      </c>
      <c r="B30" s="75" t="s">
        <v>332</v>
      </c>
      <c r="C30" s="154">
        <v>2017</v>
      </c>
      <c r="D30" s="155">
        <v>2000000</v>
      </c>
      <c r="E30" s="177" t="s">
        <v>479</v>
      </c>
      <c r="F30" s="156" t="s">
        <v>374</v>
      </c>
      <c r="G30" s="156" t="s">
        <v>394</v>
      </c>
    </row>
    <row r="31" spans="1:7" s="52" customFormat="1" x14ac:dyDescent="0.3">
      <c r="A31" s="159" t="s">
        <v>371</v>
      </c>
      <c r="B31" s="75" t="s">
        <v>247</v>
      </c>
      <c r="C31" s="154">
        <v>2019</v>
      </c>
      <c r="D31" s="155">
        <v>2000000</v>
      </c>
      <c r="E31" s="175" t="s">
        <v>476</v>
      </c>
      <c r="F31" s="156" t="s">
        <v>222</v>
      </c>
      <c r="G31" s="156" t="s">
        <v>223</v>
      </c>
    </row>
    <row r="32" spans="1:7" s="52" customFormat="1" ht="15.5" thickBot="1" x14ac:dyDescent="0.35">
      <c r="A32" s="160" t="s">
        <v>373</v>
      </c>
      <c r="B32" s="53" t="s">
        <v>333</v>
      </c>
      <c r="C32" s="54">
        <v>2006</v>
      </c>
      <c r="D32" s="55">
        <v>660000</v>
      </c>
      <c r="E32" s="176" t="s">
        <v>477</v>
      </c>
      <c r="F32" s="56" t="s">
        <v>224</v>
      </c>
      <c r="G32" s="56" t="s">
        <v>225</v>
      </c>
    </row>
    <row r="33" spans="1:2" x14ac:dyDescent="0.3">
      <c r="A33" s="57"/>
      <c r="B33" s="57"/>
    </row>
    <row r="34" spans="1:2" x14ac:dyDescent="0.3">
      <c r="A34" s="57"/>
      <c r="B34" s="57"/>
    </row>
    <row r="35" spans="1:2" x14ac:dyDescent="0.3">
      <c r="A35" s="57"/>
      <c r="B35" s="57"/>
    </row>
    <row r="36" spans="1:2" x14ac:dyDescent="0.3">
      <c r="A36" s="57"/>
      <c r="B36" s="57"/>
    </row>
  </sheetData>
  <phoneticPr fontId="5" type="noConversion"/>
  <pageMargins left="0.75" right="0.75" top="1" bottom="1" header="0.5" footer="0.5"/>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Notes</vt:lpstr>
      <vt:lpstr>target population groups by age</vt:lpstr>
      <vt:lpstr>occupation size by age</vt:lpstr>
      <vt:lpstr>abroad</vt:lpstr>
      <vt:lpstr>underlying conditions</vt:lpstr>
      <vt:lpstr>pregnant women</vt:lpstr>
      <vt:lpstr>school-age children</vt:lpstr>
      <vt:lpstr>military</vt:lpstr>
      <vt:lpstr>occupation</vt:lpstr>
      <vt:lpstr>occupation age profile_2010</vt:lpstr>
      <vt:lpstr>students abroad age profile</vt:lpstr>
      <vt:lpstr>childbearing age profile_2018</vt:lpstr>
      <vt:lpstr>population 2020 in China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 Zheng</dc:creator>
  <cp:lastModifiedBy>JY</cp:lastModifiedBy>
  <dcterms:created xsi:type="dcterms:W3CDTF">2020-07-03T01:39:00Z</dcterms:created>
  <dcterms:modified xsi:type="dcterms:W3CDTF">2020-12-02T03:08:21Z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