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4940" windowHeight="8640" activeTab="1"/>
  </bookViews>
  <sheets>
    <sheet name="Paper Spreadsheet" sheetId="1" r:id="rId1"/>
    <sheet name="Sample Size Table 5%" sheetId="2" r:id="rId2"/>
    <sheet name="Sample Size Table 10%" sheetId="3" r:id="rId3"/>
  </sheets>
  <calcPr calcId="125725"/>
</workbook>
</file>

<file path=xl/calcChain.xml><?xml version="1.0" encoding="utf-8"?>
<calcChain xmlns="http://schemas.openxmlformats.org/spreadsheetml/2006/main">
  <c r="Q28" i="2"/>
  <c r="N63" i="3"/>
  <c r="Q7" i="2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6"/>
  <c r="N7" i="3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6"/>
  <c r="K7" i="2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6"/>
  <c r="BE1" i="1"/>
  <c r="BD5"/>
  <c r="BE5"/>
  <c r="BF5"/>
  <c r="BG5"/>
  <c r="BD6"/>
  <c r="BE6"/>
  <c r="BF6"/>
  <c r="BG6"/>
  <c r="BD7"/>
  <c r="BE7"/>
  <c r="BF7"/>
  <c r="BG7"/>
  <c r="BD8"/>
  <c r="BE8"/>
  <c r="BF8"/>
  <c r="BG8"/>
  <c r="BD9"/>
  <c r="BE9"/>
  <c r="BF9"/>
  <c r="BG9"/>
  <c r="BD10"/>
  <c r="BE10"/>
  <c r="BF10"/>
  <c r="BG10"/>
  <c r="BD11"/>
  <c r="BE11"/>
  <c r="BF11"/>
  <c r="BG11"/>
  <c r="BD12"/>
  <c r="BF12"/>
  <c r="BG12"/>
  <c r="BE12"/>
  <c r="BD13"/>
  <c r="BE13"/>
  <c r="BF13"/>
  <c r="BG13"/>
  <c r="BD14"/>
  <c r="BE14"/>
  <c r="BF14"/>
  <c r="BG14"/>
  <c r="BD15"/>
  <c r="BE15"/>
  <c r="BF15"/>
  <c r="BG15"/>
  <c r="BD16"/>
  <c r="BE16"/>
  <c r="BF16"/>
  <c r="BG16"/>
  <c r="BD17"/>
  <c r="BE17"/>
  <c r="BF17"/>
  <c r="BG17"/>
  <c r="BD18"/>
  <c r="BE18"/>
  <c r="BF18"/>
  <c r="BG18"/>
  <c r="BD19"/>
  <c r="BE19"/>
  <c r="BF19"/>
  <c r="BG19"/>
  <c r="BD20"/>
  <c r="BE20"/>
  <c r="BF20"/>
  <c r="BG20"/>
  <c r="BD21"/>
  <c r="BE21"/>
  <c r="BF21"/>
  <c r="BG21"/>
  <c r="BD22"/>
  <c r="BE22"/>
  <c r="BF22"/>
  <c r="BG22"/>
  <c r="BD23"/>
  <c r="BE23"/>
  <c r="BF23"/>
  <c r="BG23"/>
  <c r="BD24"/>
  <c r="BE24"/>
  <c r="BF24"/>
  <c r="BG24"/>
  <c r="BD25"/>
  <c r="BE25"/>
  <c r="BF25"/>
  <c r="BG25"/>
  <c r="BD26"/>
  <c r="BE26"/>
  <c r="BF26"/>
  <c r="BG26"/>
  <c r="BD27"/>
  <c r="BE27"/>
  <c r="BF27"/>
  <c r="BG27"/>
  <c r="BH31"/>
  <c r="B34"/>
  <c r="C34"/>
  <c r="AZ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36"/>
  <c r="C36"/>
  <c r="AZ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W6" i="2"/>
  <c r="T6"/>
  <c r="W7"/>
  <c r="T7"/>
  <c r="W8"/>
  <c r="T8"/>
  <c r="W9"/>
  <c r="T9"/>
  <c r="W10"/>
  <c r="T10"/>
  <c r="W11"/>
  <c r="T11"/>
  <c r="W12"/>
  <c r="T12"/>
  <c r="W13"/>
  <c r="T13"/>
  <c r="W14"/>
  <c r="T14"/>
  <c r="W15"/>
  <c r="T15"/>
  <c r="W16"/>
  <c r="T16"/>
  <c r="W17"/>
  <c r="T17"/>
  <c r="W18"/>
  <c r="T18"/>
  <c r="W19"/>
  <c r="T19"/>
  <c r="W20"/>
  <c r="T20"/>
  <c r="W21"/>
  <c r="T21"/>
  <c r="W22"/>
  <c r="T22"/>
  <c r="W23"/>
  <c r="T23"/>
  <c r="W24"/>
  <c r="T24"/>
  <c r="W25"/>
  <c r="T25"/>
  <c r="W26"/>
  <c r="T26"/>
  <c r="W27"/>
  <c r="T27"/>
  <c r="W28"/>
  <c r="T28"/>
  <c r="W29"/>
  <c r="T29"/>
  <c r="W30"/>
  <c r="T30"/>
  <c r="W31"/>
  <c r="T31"/>
  <c r="W32"/>
  <c r="T32"/>
  <c r="W33"/>
  <c r="T33"/>
  <c r="W34"/>
  <c r="T34"/>
  <c r="W35"/>
  <c r="T35"/>
  <c r="W36"/>
  <c r="T36"/>
  <c r="W37"/>
  <c r="T37"/>
  <c r="W38"/>
  <c r="T38"/>
  <c r="W39"/>
  <c r="T39"/>
  <c r="W40"/>
  <c r="T40"/>
  <c r="W41"/>
  <c r="T41"/>
  <c r="W42"/>
  <c r="T42"/>
  <c r="W43"/>
  <c r="T43"/>
  <c r="W44"/>
  <c r="T44"/>
  <c r="W45"/>
  <c r="T45"/>
  <c r="W46"/>
  <c r="T46"/>
  <c r="W47"/>
  <c r="T47"/>
  <c r="W48"/>
  <c r="T48"/>
  <c r="W49"/>
  <c r="T49"/>
  <c r="W50"/>
  <c r="T50"/>
  <c r="W51"/>
  <c r="T51"/>
  <c r="W52"/>
  <c r="T52"/>
  <c r="W53"/>
  <c r="T53"/>
  <c r="W54"/>
  <c r="T54"/>
  <c r="W55"/>
  <c r="T55"/>
</calcChain>
</file>

<file path=xl/sharedStrings.xml><?xml version="1.0" encoding="utf-8"?>
<sst xmlns="http://schemas.openxmlformats.org/spreadsheetml/2006/main" count="123" uniqueCount="63">
  <si>
    <t>and that a minimum sample size of 30 is required for this approximation to be valid.</t>
  </si>
  <si>
    <t xml:space="preserve">Note that these sample sizes are based on the Normal Approximation to the Binomial Distribution </t>
  </si>
  <si>
    <t>Present</t>
  </si>
  <si>
    <t>Percent</t>
  </si>
  <si>
    <t xml:space="preserve">Percent </t>
  </si>
  <si>
    <t>80% Confidence</t>
  </si>
  <si>
    <t>90% Confidence</t>
  </si>
  <si>
    <t>95% Confidence</t>
  </si>
  <si>
    <t>Sample Sizes for Proportions Assuming ± 5%</t>
  </si>
  <si>
    <t>3's</t>
  </si>
  <si>
    <t>2's</t>
  </si>
  <si>
    <t>1's</t>
  </si>
  <si>
    <t>0's</t>
  </si>
  <si>
    <t>Comments (Right Click and Use Insert Comment)</t>
  </si>
  <si>
    <t>total</t>
  </si>
  <si>
    <t>Estimated Soil Disturbance Class</t>
  </si>
  <si>
    <t>Rock?</t>
  </si>
  <si>
    <t>Bare Soil?</t>
  </si>
  <si>
    <t>Coarse Woody? &gt;7cm</t>
  </si>
  <si>
    <t>Fine Woody? &lt;7 cm</t>
  </si>
  <si>
    <t>Live Plant?</t>
  </si>
  <si>
    <t>Platy/Massive structure &gt;30 cm</t>
  </si>
  <si>
    <t>Platy/Massive structure 10-30 cm</t>
  </si>
  <si>
    <t>Platy/Massive structure 0-10 cm</t>
  </si>
  <si>
    <t>Compaction? &gt;30cm</t>
  </si>
  <si>
    <t>Compaction? 10-30 cm</t>
  </si>
  <si>
    <t>Compaction? 0-10 cm</t>
  </si>
  <si>
    <t>Burning severe</t>
  </si>
  <si>
    <t>Burning moderate</t>
  </si>
  <si>
    <t>Burning light</t>
  </si>
  <si>
    <t>Rutting? &gt;10cm</t>
  </si>
  <si>
    <t>Rutting? 5-10cm</t>
  </si>
  <si>
    <t>Rutting? &lt;5cm</t>
  </si>
  <si>
    <t>Erosion?, comment!</t>
  </si>
  <si>
    <t>Mixed topsoil/subsoil?</t>
  </si>
  <si>
    <t>Topsoil displacement?</t>
  </si>
  <si>
    <t>ME</t>
  </si>
  <si>
    <t>SE</t>
  </si>
  <si>
    <t>count</t>
  </si>
  <si>
    <t>1-phat</t>
  </si>
  <si>
    <t>N needed</t>
  </si>
  <si>
    <t>f. floor depth (cm):</t>
  </si>
  <si>
    <t>Sample point</t>
  </si>
  <si>
    <t>Visual Class Proportions</t>
  </si>
  <si>
    <t>Minimum Required Sample Size</t>
  </si>
  <si>
    <t>Point Spacing (m):</t>
  </si>
  <si>
    <t>Treatment:</t>
  </si>
  <si>
    <t>Date:</t>
  </si>
  <si>
    <t>z</t>
  </si>
  <si>
    <t>Observer:</t>
  </si>
  <si>
    <t>Forest/Unit:</t>
  </si>
  <si>
    <t>Activity Area and Transect:</t>
  </si>
  <si>
    <t>Detrimental? Yes/No</t>
  </si>
  <si>
    <t>Forest floor Impacted?</t>
  </si>
  <si>
    <t xml:space="preserve">Present </t>
  </si>
  <si>
    <t>50% Confidence</t>
  </si>
  <si>
    <t>60% Confidence</t>
  </si>
  <si>
    <t>70% Confidence</t>
  </si>
  <si>
    <t>75% Confidence</t>
  </si>
  <si>
    <t xml:space="preserve"> N Required</t>
  </si>
  <si>
    <t>Confidence level? From Sample Size Table</t>
  </si>
  <si>
    <t>Sample Sizes for Proportions Assuming ± 10%</t>
  </si>
  <si>
    <t>85% Confidence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</si>
</sst>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465926084170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/>
    <xf numFmtId="2" fontId="0" fillId="0" borderId="1" xfId="0" applyNumberFormat="1" applyBorder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2" borderId="2" xfId="0" applyFill="1" applyBorder="1" applyAlignment="1">
      <alignment wrapText="1"/>
    </xf>
    <xf numFmtId="2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wrapText="1"/>
    </xf>
    <xf numFmtId="2" fontId="0" fillId="2" borderId="1" xfId="0" applyNumberFormat="1" applyFill="1" applyBorder="1"/>
    <xf numFmtId="0" fontId="0" fillId="0" borderId="1" xfId="0" applyBorder="1" applyAlignment="1">
      <alignment wrapText="1"/>
    </xf>
    <xf numFmtId="0" fontId="0" fillId="0" borderId="0" xfId="0" applyNumberFormat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0" fillId="0" borderId="4" xfId="0" applyBorder="1"/>
    <xf numFmtId="0" fontId="4" fillId="3" borderId="4" xfId="0" applyFont="1" applyFill="1" applyBorder="1"/>
    <xf numFmtId="0" fontId="4" fillId="3" borderId="1" xfId="0" applyFont="1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Protection="1">
      <protection locked="0"/>
    </xf>
    <xf numFmtId="0" fontId="0" fillId="0" borderId="8" xfId="0" applyFill="1" applyBorder="1"/>
    <xf numFmtId="0" fontId="0" fillId="0" borderId="6" xfId="0" applyBorder="1" applyAlignment="1"/>
    <xf numFmtId="0" fontId="0" fillId="0" borderId="6" xfId="0" applyBorder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0" xfId="0" applyBorder="1" applyAlignment="1"/>
    <xf numFmtId="0" fontId="5" fillId="5" borderId="10" xfId="0" applyFont="1" applyFill="1" applyBorder="1" applyAlignment="1">
      <alignment vertical="center" wrapText="1"/>
    </xf>
    <xf numFmtId="0" fontId="0" fillId="6" borderId="10" xfId="0" applyFill="1" applyBorder="1" applyProtection="1">
      <protection locked="0"/>
    </xf>
    <xf numFmtId="0" fontId="0" fillId="7" borderId="10" xfId="0" applyFill="1" applyBorder="1" applyProtection="1">
      <protection locked="0"/>
    </xf>
    <xf numFmtId="0" fontId="0" fillId="4" borderId="0" xfId="0" applyFill="1" applyAlignment="1" applyProtection="1">
      <alignment wrapText="1"/>
      <protection locked="0"/>
    </xf>
    <xf numFmtId="0" fontId="3" fillId="0" borderId="0" xfId="0" applyFont="1" applyAlignment="1"/>
    <xf numFmtId="0" fontId="3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6" xfId="0" applyFont="1" applyBorder="1" applyAlignment="1"/>
    <xf numFmtId="0" fontId="0" fillId="4" borderId="11" xfId="0" applyFill="1" applyBorder="1" applyAlignment="1" applyProtection="1">
      <protection locked="0"/>
    </xf>
    <xf numFmtId="0" fontId="0" fillId="4" borderId="12" xfId="0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2" fontId="1" fillId="4" borderId="13" xfId="0" applyNumberFormat="1" applyFont="1" applyFill="1" applyBorder="1" applyAlignment="1">
      <alignment horizontal="center"/>
    </xf>
    <xf numFmtId="2" fontId="1" fillId="4" borderId="14" xfId="0" applyNumberFormat="1" applyFont="1" applyFill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8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37"/>
  <sheetViews>
    <sheetView topLeftCell="M1" workbookViewId="0">
      <selection activeCell="Z5" sqref="Z5"/>
    </sheetView>
  </sheetViews>
  <sheetFormatPr defaultRowHeight="12.75"/>
  <cols>
    <col min="1" max="1" width="19.140625" customWidth="1"/>
    <col min="2" max="2" width="3.5703125" customWidth="1"/>
    <col min="3" max="3" width="3.5703125" style="6" customWidth="1"/>
    <col min="4" max="4" width="3.5703125" customWidth="1"/>
    <col min="5" max="5" width="3.5703125" style="6" customWidth="1"/>
    <col min="6" max="6" width="3.5703125" customWidth="1"/>
    <col min="7" max="7" width="3.5703125" style="6" customWidth="1"/>
    <col min="8" max="8" width="3.5703125" customWidth="1"/>
    <col min="9" max="9" width="3.5703125" style="6" customWidth="1"/>
    <col min="10" max="10" width="3.5703125" customWidth="1"/>
    <col min="11" max="11" width="3.5703125" style="6" customWidth="1"/>
    <col min="12" max="12" width="3.5703125" customWidth="1"/>
    <col min="13" max="13" width="3.5703125" style="6" customWidth="1"/>
    <col min="14" max="14" width="3.5703125" customWidth="1"/>
    <col min="15" max="15" width="3.5703125" style="6" customWidth="1"/>
    <col min="16" max="16" width="3.5703125" customWidth="1"/>
    <col min="17" max="17" width="3.5703125" style="6" customWidth="1"/>
    <col min="18" max="18" width="3.5703125" customWidth="1"/>
    <col min="19" max="19" width="3.5703125" style="6" customWidth="1"/>
    <col min="20" max="20" width="3.5703125" customWidth="1"/>
    <col min="21" max="21" width="3.5703125" style="6" customWidth="1"/>
    <col min="22" max="22" width="3.5703125" customWidth="1"/>
    <col min="23" max="23" width="3.5703125" style="6" customWidth="1"/>
    <col min="24" max="24" width="3.5703125" customWidth="1"/>
    <col min="25" max="25" width="3.5703125" style="6" customWidth="1"/>
    <col min="26" max="26" width="3.5703125" customWidth="1"/>
    <col min="27" max="27" width="3.5703125" style="6" customWidth="1"/>
    <col min="28" max="28" width="3.5703125" customWidth="1"/>
    <col min="29" max="29" width="3.5703125" style="6" customWidth="1"/>
    <col min="30" max="30" width="3.5703125" customWidth="1"/>
    <col min="31" max="31" width="3.5703125" style="6" customWidth="1"/>
    <col min="32" max="32" width="3.5703125" customWidth="1"/>
    <col min="33" max="33" width="3.5703125" style="6" customWidth="1"/>
    <col min="34" max="34" width="3.5703125" customWidth="1"/>
    <col min="35" max="35" width="3.5703125" style="6" customWidth="1"/>
    <col min="36" max="36" width="3.5703125" customWidth="1"/>
    <col min="37" max="37" width="3.5703125" style="6" customWidth="1"/>
    <col min="38" max="38" width="3.5703125" customWidth="1"/>
    <col min="39" max="39" width="3.5703125" style="6" customWidth="1"/>
    <col min="40" max="40" width="3.5703125" customWidth="1"/>
    <col min="41" max="41" width="3.5703125" style="6" customWidth="1"/>
    <col min="42" max="42" width="3.5703125" customWidth="1"/>
    <col min="43" max="43" width="3.5703125" style="6" customWidth="1"/>
    <col min="44" max="44" width="3.5703125" customWidth="1"/>
    <col min="45" max="45" width="3.5703125" style="6" customWidth="1"/>
    <col min="46" max="46" width="3.5703125" customWidth="1"/>
    <col min="47" max="47" width="3.5703125" style="6" customWidth="1"/>
    <col min="48" max="48" width="3.5703125" customWidth="1"/>
    <col min="49" max="49" width="3.5703125" style="6" customWidth="1"/>
    <col min="50" max="50" width="3.5703125" customWidth="1"/>
    <col min="51" max="51" width="3.5703125" style="6" customWidth="1"/>
    <col min="52" max="52" width="11.5703125" customWidth="1"/>
    <col min="53" max="53" width="7" hidden="1" customWidth="1"/>
    <col min="54" max="54" width="9.42578125" customWidth="1"/>
    <col min="55" max="55" width="4.85546875" customWidth="1"/>
    <col min="56" max="60" width="0" hidden="1" customWidth="1"/>
  </cols>
  <sheetData>
    <row r="1" spans="1:60" ht="26.25" thickBot="1">
      <c r="A1" s="46" t="s">
        <v>51</v>
      </c>
      <c r="B1" s="54"/>
      <c r="C1" s="55"/>
      <c r="D1" s="55"/>
      <c r="E1" s="55"/>
      <c r="F1" s="55"/>
      <c r="G1" s="55"/>
      <c r="H1" s="56"/>
      <c r="I1" s="45" t="s">
        <v>50</v>
      </c>
      <c r="J1" s="45"/>
      <c r="K1" s="45"/>
      <c r="L1" s="45"/>
      <c r="M1" s="45"/>
      <c r="N1" s="45"/>
      <c r="O1" s="45"/>
      <c r="P1" s="45"/>
      <c r="Q1" s="45"/>
      <c r="R1" s="45"/>
      <c r="S1" s="44" t="s">
        <v>49</v>
      </c>
      <c r="T1" s="44"/>
      <c r="U1" s="44"/>
      <c r="V1" s="44"/>
      <c r="W1" s="44"/>
      <c r="X1" s="44"/>
      <c r="Y1" s="44"/>
      <c r="Z1" s="44"/>
      <c r="AA1" s="43"/>
      <c r="AB1" s="42"/>
      <c r="AC1" s="42"/>
      <c r="AD1" s="42"/>
      <c r="AE1" s="41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39"/>
      <c r="BD1" s="38" t="s">
        <v>48</v>
      </c>
      <c r="BE1" s="37" t="b">
        <f>IF(AK2=80,1.282,IF(AK2=90,1.645,IF(AK2=95,1.96)))</f>
        <v>0</v>
      </c>
    </row>
    <row r="2" spans="1:60" ht="13.5" thickBot="1">
      <c r="A2" s="36" t="s">
        <v>47</v>
      </c>
      <c r="B2" s="35"/>
      <c r="C2" s="34"/>
      <c r="D2" s="34"/>
      <c r="E2" s="34"/>
      <c r="F2" s="34"/>
      <c r="G2" s="34"/>
      <c r="H2" s="34"/>
      <c r="I2" s="34" t="s">
        <v>46</v>
      </c>
      <c r="J2" s="34"/>
      <c r="K2" s="34"/>
      <c r="L2" s="34"/>
      <c r="M2" s="34"/>
      <c r="N2" s="34"/>
      <c r="O2" s="34"/>
      <c r="P2" s="34"/>
      <c r="Q2" s="34"/>
      <c r="R2" s="34"/>
      <c r="S2" s="34" t="s">
        <v>45</v>
      </c>
      <c r="T2" s="34"/>
      <c r="U2" s="34"/>
      <c r="V2" s="34"/>
      <c r="W2" s="34"/>
      <c r="X2" s="34"/>
      <c r="Y2" s="34"/>
      <c r="Z2" s="34"/>
      <c r="AA2" s="53" t="s">
        <v>60</v>
      </c>
      <c r="AB2" s="33"/>
      <c r="AC2" s="33"/>
      <c r="AD2" s="33"/>
      <c r="AE2" s="32"/>
      <c r="AF2" s="30"/>
      <c r="AG2" s="30"/>
      <c r="AH2" s="30"/>
      <c r="AI2" s="30"/>
      <c r="AJ2" s="30"/>
      <c r="AK2" s="31"/>
      <c r="AL2" s="30"/>
      <c r="AM2" s="30" t="s">
        <v>44</v>
      </c>
      <c r="AN2" s="30"/>
      <c r="AO2" s="30"/>
      <c r="AP2" s="30"/>
      <c r="AQ2" s="30"/>
      <c r="AR2" s="30"/>
      <c r="AS2" s="30"/>
      <c r="AT2" s="30"/>
      <c r="AU2" s="30"/>
      <c r="AV2" s="57"/>
      <c r="AW2" s="58"/>
      <c r="AX2" s="59"/>
      <c r="AY2" s="29"/>
      <c r="AZ2" s="60" t="s">
        <v>43</v>
      </c>
    </row>
    <row r="3" spans="1:60">
      <c r="A3" s="20" t="s">
        <v>42</v>
      </c>
      <c r="B3" s="26">
        <v>1</v>
      </c>
      <c r="C3" s="15">
        <v>2</v>
      </c>
      <c r="D3" s="28">
        <v>3</v>
      </c>
      <c r="E3" s="15">
        <v>4</v>
      </c>
      <c r="F3" s="19">
        <v>5</v>
      </c>
      <c r="G3" s="28">
        <v>6</v>
      </c>
      <c r="H3" s="19">
        <v>7</v>
      </c>
      <c r="I3" s="15">
        <v>8</v>
      </c>
      <c r="J3" s="28">
        <v>9</v>
      </c>
      <c r="K3" s="15">
        <v>10</v>
      </c>
      <c r="L3" s="19">
        <v>11</v>
      </c>
      <c r="M3" s="28">
        <v>12</v>
      </c>
      <c r="N3" s="19">
        <v>13</v>
      </c>
      <c r="O3" s="15">
        <v>14</v>
      </c>
      <c r="P3" s="28">
        <v>15</v>
      </c>
      <c r="Q3" s="15">
        <v>16</v>
      </c>
      <c r="R3" s="19">
        <v>17</v>
      </c>
      <c r="S3" s="28">
        <v>18</v>
      </c>
      <c r="T3" s="19">
        <v>19</v>
      </c>
      <c r="U3" s="15">
        <v>20</v>
      </c>
      <c r="V3" s="28">
        <v>21</v>
      </c>
      <c r="W3" s="15">
        <v>22</v>
      </c>
      <c r="X3" s="19">
        <v>23</v>
      </c>
      <c r="Y3" s="28">
        <v>24</v>
      </c>
      <c r="Z3" s="19">
        <v>25</v>
      </c>
      <c r="AA3" s="15">
        <v>26</v>
      </c>
      <c r="AB3" s="28">
        <v>27</v>
      </c>
      <c r="AC3" s="15">
        <v>28</v>
      </c>
      <c r="AD3" s="19">
        <v>29</v>
      </c>
      <c r="AE3" s="28">
        <v>30</v>
      </c>
      <c r="AF3" s="19">
        <v>31</v>
      </c>
      <c r="AG3" s="15">
        <v>32</v>
      </c>
      <c r="AH3" s="28">
        <v>33</v>
      </c>
      <c r="AI3" s="15">
        <v>34</v>
      </c>
      <c r="AJ3" s="19">
        <v>35</v>
      </c>
      <c r="AK3" s="27">
        <v>36</v>
      </c>
      <c r="AL3" s="19">
        <v>37</v>
      </c>
      <c r="AM3" s="15">
        <v>38</v>
      </c>
      <c r="AN3" s="28">
        <v>39</v>
      </c>
      <c r="AO3" s="15">
        <v>40</v>
      </c>
      <c r="AP3" s="19">
        <v>41</v>
      </c>
      <c r="AQ3" s="28">
        <v>42</v>
      </c>
      <c r="AR3" s="19">
        <v>43</v>
      </c>
      <c r="AS3" s="15">
        <v>44</v>
      </c>
      <c r="AT3" s="28">
        <v>45</v>
      </c>
      <c r="AU3" s="15">
        <v>46</v>
      </c>
      <c r="AV3" s="26">
        <v>47</v>
      </c>
      <c r="AW3" s="27">
        <v>48</v>
      </c>
      <c r="AX3" s="26">
        <v>49</v>
      </c>
      <c r="AY3" s="15">
        <v>50</v>
      </c>
      <c r="AZ3" s="60"/>
    </row>
    <row r="4" spans="1:60">
      <c r="A4" s="20" t="s">
        <v>41</v>
      </c>
      <c r="B4" s="10"/>
      <c r="C4" s="9"/>
      <c r="D4" s="10"/>
      <c r="E4" s="9"/>
      <c r="F4" s="10"/>
      <c r="G4" s="9"/>
      <c r="H4" s="11"/>
      <c r="I4" s="9"/>
      <c r="J4" s="11"/>
      <c r="K4" s="9"/>
      <c r="L4" s="10"/>
      <c r="M4" s="9"/>
      <c r="N4" s="10"/>
      <c r="O4" s="9"/>
      <c r="P4" s="10"/>
      <c r="Q4" s="9"/>
      <c r="R4" s="10"/>
      <c r="S4" s="9"/>
      <c r="T4" s="10"/>
      <c r="U4" s="9"/>
      <c r="V4" s="10"/>
      <c r="W4" s="9"/>
      <c r="X4" s="10"/>
      <c r="Y4" s="9"/>
      <c r="Z4" s="10"/>
      <c r="AA4" s="9"/>
      <c r="AB4" s="10"/>
      <c r="AC4" s="9"/>
      <c r="AD4" s="10"/>
      <c r="AE4" s="9"/>
      <c r="AF4" s="10"/>
      <c r="AG4" s="9"/>
      <c r="AH4" s="10"/>
      <c r="AI4" s="9"/>
      <c r="AJ4" s="10"/>
      <c r="AK4" s="9"/>
      <c r="AL4" s="10"/>
      <c r="AM4" s="9"/>
      <c r="AN4" s="10"/>
      <c r="AO4" s="9"/>
      <c r="AP4" s="10"/>
      <c r="AQ4" s="9"/>
      <c r="AR4" s="10"/>
      <c r="AS4" s="9"/>
      <c r="AT4" s="10"/>
      <c r="AU4" s="9"/>
      <c r="AV4" s="10"/>
      <c r="AW4" s="9"/>
      <c r="AX4" s="10"/>
      <c r="AY4" s="9"/>
      <c r="AZ4" s="60"/>
      <c r="BA4" t="s">
        <v>40</v>
      </c>
      <c r="BB4" s="25" t="s">
        <v>40</v>
      </c>
      <c r="BD4" t="s">
        <v>39</v>
      </c>
      <c r="BE4" t="s">
        <v>38</v>
      </c>
      <c r="BF4" t="s">
        <v>37</v>
      </c>
      <c r="BG4" t="s">
        <v>36</v>
      </c>
    </row>
    <row r="5" spans="1:60" ht="25.5">
      <c r="A5" s="20" t="s">
        <v>53</v>
      </c>
      <c r="B5" s="10"/>
      <c r="C5" s="9"/>
      <c r="D5" s="10"/>
      <c r="E5" s="9"/>
      <c r="F5" s="10"/>
      <c r="G5" s="9"/>
      <c r="H5" s="11"/>
      <c r="I5" s="9"/>
      <c r="J5" s="11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  <c r="W5" s="9"/>
      <c r="X5" s="10"/>
      <c r="Y5" s="9"/>
      <c r="Z5" s="10"/>
      <c r="AA5" s="9"/>
      <c r="AB5" s="10"/>
      <c r="AC5" s="9"/>
      <c r="AD5" s="10"/>
      <c r="AE5" s="9"/>
      <c r="AF5" s="10"/>
      <c r="AG5" s="9"/>
      <c r="AH5" s="10"/>
      <c r="AI5" s="9"/>
      <c r="AJ5" s="10"/>
      <c r="AK5" s="9"/>
      <c r="AL5" s="10"/>
      <c r="AM5" s="9"/>
      <c r="AN5" s="10"/>
      <c r="AO5" s="9"/>
      <c r="AP5" s="10"/>
      <c r="AQ5" s="9"/>
      <c r="AR5" s="10"/>
      <c r="AS5" s="9"/>
      <c r="AT5" s="10"/>
      <c r="AU5" s="9"/>
      <c r="AV5" s="10"/>
      <c r="AW5" s="9"/>
      <c r="AX5" s="10"/>
      <c r="AY5" s="9"/>
      <c r="AZ5" s="19"/>
      <c r="BA5" s="18"/>
      <c r="BB5" s="18"/>
      <c r="BD5">
        <f t="shared" ref="BD5:BD27" si="0">1-AZ5</f>
        <v>1</v>
      </c>
      <c r="BE5">
        <f t="shared" ref="BE5:BE27" si="1">COUNT(B5:AY5)</f>
        <v>0</v>
      </c>
      <c r="BF5" t="e">
        <f t="shared" ref="BF5:BF27" si="2">SQRT(AZ5*BD5/BE5)</f>
        <v>#DIV/0!</v>
      </c>
      <c r="BG5" t="e">
        <f t="shared" ref="BG5:BG27" si="3">BE1*BF5</f>
        <v>#DIV/0!</v>
      </c>
    </row>
    <row r="6" spans="1:60" s="6" customFormat="1">
      <c r="A6" s="24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5"/>
      <c r="BA6" s="21"/>
      <c r="BB6" s="21"/>
      <c r="BD6" s="6">
        <f t="shared" si="0"/>
        <v>1</v>
      </c>
      <c r="BE6" s="6">
        <f t="shared" si="1"/>
        <v>0</v>
      </c>
      <c r="BF6" s="6" t="e">
        <f t="shared" si="2"/>
        <v>#DIV/0!</v>
      </c>
      <c r="BG6" s="6" t="e">
        <f t="shared" si="3"/>
        <v>#DIV/0!</v>
      </c>
    </row>
    <row r="7" spans="1:60" ht="25.5">
      <c r="A7" s="22" t="s">
        <v>35</v>
      </c>
      <c r="B7" s="10"/>
      <c r="C7" s="9"/>
      <c r="D7" s="10"/>
      <c r="E7" s="9"/>
      <c r="F7" s="10"/>
      <c r="G7" s="9"/>
      <c r="H7" s="11"/>
      <c r="I7" s="9"/>
      <c r="J7" s="11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  <c r="AJ7" s="10"/>
      <c r="AK7" s="9"/>
      <c r="AL7" s="10"/>
      <c r="AM7" s="9"/>
      <c r="AN7" s="10"/>
      <c r="AO7" s="9"/>
      <c r="AP7" s="10"/>
      <c r="AQ7" s="9"/>
      <c r="AR7" s="10"/>
      <c r="AS7" s="9"/>
      <c r="AT7" s="10"/>
      <c r="AU7" s="9"/>
      <c r="AV7" s="10"/>
      <c r="AW7" s="9"/>
      <c r="AX7" s="10"/>
      <c r="AY7" s="9"/>
      <c r="AZ7" s="19"/>
      <c r="BA7" s="18"/>
      <c r="BB7" s="18"/>
      <c r="BD7">
        <f t="shared" si="0"/>
        <v>1</v>
      </c>
      <c r="BE7">
        <f t="shared" si="1"/>
        <v>0</v>
      </c>
      <c r="BF7" t="e">
        <f t="shared" si="2"/>
        <v>#DIV/0!</v>
      </c>
      <c r="BG7" t="e">
        <f t="shared" si="3"/>
        <v>#DIV/0!</v>
      </c>
    </row>
    <row r="8" spans="1:60" ht="25.5">
      <c r="A8" s="20" t="s">
        <v>34</v>
      </c>
      <c r="B8" s="10"/>
      <c r="C8" s="9"/>
      <c r="D8" s="10"/>
      <c r="E8" s="9"/>
      <c r="F8" s="10"/>
      <c r="G8" s="9"/>
      <c r="H8" s="11"/>
      <c r="I8" s="9"/>
      <c r="J8" s="11"/>
      <c r="K8" s="9"/>
      <c r="L8" s="10"/>
      <c r="M8" s="9"/>
      <c r="N8" s="10"/>
      <c r="O8" s="9"/>
      <c r="P8" s="10"/>
      <c r="Q8" s="9"/>
      <c r="R8" s="10"/>
      <c r="S8" s="9"/>
      <c r="T8" s="10"/>
      <c r="U8" s="9"/>
      <c r="V8" s="10"/>
      <c r="W8" s="9"/>
      <c r="X8" s="10"/>
      <c r="Y8" s="9"/>
      <c r="Z8" s="10"/>
      <c r="AA8" s="9"/>
      <c r="AB8" s="10"/>
      <c r="AC8" s="9"/>
      <c r="AD8" s="10"/>
      <c r="AE8" s="9"/>
      <c r="AF8" s="10"/>
      <c r="AG8" s="9"/>
      <c r="AH8" s="10"/>
      <c r="AI8" s="9"/>
      <c r="AJ8" s="10"/>
      <c r="AK8" s="9"/>
      <c r="AL8" s="10"/>
      <c r="AM8" s="9"/>
      <c r="AN8" s="10"/>
      <c r="AO8" s="9"/>
      <c r="AP8" s="10"/>
      <c r="AQ8" s="9"/>
      <c r="AR8" s="10"/>
      <c r="AS8" s="9"/>
      <c r="AT8" s="10"/>
      <c r="AU8" s="9"/>
      <c r="AV8" s="10"/>
      <c r="AW8" s="9"/>
      <c r="AX8" s="10"/>
      <c r="AY8" s="9"/>
      <c r="AZ8" s="19"/>
      <c r="BA8" s="18"/>
      <c r="BB8" s="18"/>
      <c r="BC8" s="23"/>
      <c r="BD8" s="23">
        <f t="shared" si="0"/>
        <v>1</v>
      </c>
      <c r="BE8" s="23">
        <f t="shared" si="1"/>
        <v>0</v>
      </c>
      <c r="BF8" s="23" t="e">
        <f t="shared" si="2"/>
        <v>#DIV/0!</v>
      </c>
      <c r="BG8" s="23" t="e">
        <f t="shared" si="3"/>
        <v>#VALUE!</v>
      </c>
      <c r="BH8" s="23"/>
    </row>
    <row r="9" spans="1:60">
      <c r="A9" s="20" t="s">
        <v>33</v>
      </c>
      <c r="B9" s="10"/>
      <c r="C9" s="9"/>
      <c r="D9" s="10"/>
      <c r="E9" s="9"/>
      <c r="F9" s="10"/>
      <c r="G9" s="9"/>
      <c r="H9" s="11"/>
      <c r="I9" s="9"/>
      <c r="J9" s="11"/>
      <c r="K9" s="9"/>
      <c r="L9" s="10"/>
      <c r="M9" s="9"/>
      <c r="N9" s="10"/>
      <c r="O9" s="9"/>
      <c r="P9" s="10"/>
      <c r="Q9" s="9"/>
      <c r="R9" s="10"/>
      <c r="S9" s="9"/>
      <c r="T9" s="10"/>
      <c r="U9" s="9"/>
      <c r="V9" s="10"/>
      <c r="W9" s="9"/>
      <c r="X9" s="10"/>
      <c r="Y9" s="9"/>
      <c r="Z9" s="10"/>
      <c r="AA9" s="9"/>
      <c r="AB9" s="10"/>
      <c r="AC9" s="9"/>
      <c r="AD9" s="10"/>
      <c r="AE9" s="9"/>
      <c r="AF9" s="10"/>
      <c r="AG9" s="9"/>
      <c r="AH9" s="10"/>
      <c r="AI9" s="9"/>
      <c r="AJ9" s="10"/>
      <c r="AK9" s="9"/>
      <c r="AL9" s="10"/>
      <c r="AM9" s="9"/>
      <c r="AN9" s="10"/>
      <c r="AO9" s="9"/>
      <c r="AP9" s="10"/>
      <c r="AQ9" s="9"/>
      <c r="AR9" s="10"/>
      <c r="AS9" s="9"/>
      <c r="AT9" s="10"/>
      <c r="AU9" s="9"/>
      <c r="AV9" s="10"/>
      <c r="AW9" s="9"/>
      <c r="AX9" s="10"/>
      <c r="AY9" s="9"/>
      <c r="AZ9" s="19"/>
      <c r="BA9" s="18"/>
      <c r="BB9" s="18"/>
      <c r="BD9">
        <f t="shared" si="0"/>
        <v>1</v>
      </c>
      <c r="BE9">
        <f t="shared" si="1"/>
        <v>0</v>
      </c>
      <c r="BF9" t="e">
        <f t="shared" si="2"/>
        <v>#DIV/0!</v>
      </c>
      <c r="BG9" t="e">
        <f t="shared" si="3"/>
        <v>#DIV/0!</v>
      </c>
    </row>
    <row r="10" spans="1:60">
      <c r="A10" s="20" t="s">
        <v>32</v>
      </c>
      <c r="B10" s="10"/>
      <c r="C10" s="9"/>
      <c r="D10" s="10"/>
      <c r="E10" s="9"/>
      <c r="F10" s="10"/>
      <c r="G10" s="9"/>
      <c r="H10" s="11"/>
      <c r="I10" s="9"/>
      <c r="J10" s="11"/>
      <c r="K10" s="9"/>
      <c r="L10" s="10"/>
      <c r="M10" s="9"/>
      <c r="N10" s="10"/>
      <c r="O10" s="9"/>
      <c r="P10" s="10"/>
      <c r="Q10" s="9"/>
      <c r="R10" s="10"/>
      <c r="S10" s="9"/>
      <c r="T10" s="10"/>
      <c r="U10" s="9"/>
      <c r="V10" s="10"/>
      <c r="W10" s="9"/>
      <c r="X10" s="10"/>
      <c r="Y10" s="9"/>
      <c r="Z10" s="10"/>
      <c r="AA10" s="9"/>
      <c r="AB10" s="10"/>
      <c r="AC10" s="9"/>
      <c r="AD10" s="10"/>
      <c r="AE10" s="9"/>
      <c r="AF10" s="10"/>
      <c r="AG10" s="9"/>
      <c r="AH10" s="10"/>
      <c r="AI10" s="9"/>
      <c r="AJ10" s="10"/>
      <c r="AK10" s="9"/>
      <c r="AL10" s="10"/>
      <c r="AM10" s="9"/>
      <c r="AN10" s="10"/>
      <c r="AO10" s="9"/>
      <c r="AP10" s="10"/>
      <c r="AQ10" s="9"/>
      <c r="AR10" s="10"/>
      <c r="AS10" s="9"/>
      <c r="AT10" s="10"/>
      <c r="AU10" s="9"/>
      <c r="AV10" s="10"/>
      <c r="AW10" s="9"/>
      <c r="AX10" s="10"/>
      <c r="AY10" s="9"/>
      <c r="AZ10" s="19"/>
      <c r="BA10" s="18"/>
      <c r="BB10" s="18"/>
      <c r="BD10">
        <f t="shared" si="0"/>
        <v>1</v>
      </c>
      <c r="BE10">
        <f t="shared" si="1"/>
        <v>0</v>
      </c>
      <c r="BF10" t="e">
        <f t="shared" si="2"/>
        <v>#DIV/0!</v>
      </c>
      <c r="BG10" t="e">
        <f t="shared" si="3"/>
        <v>#DIV/0!</v>
      </c>
    </row>
    <row r="11" spans="1:60">
      <c r="A11" s="20" t="s">
        <v>31</v>
      </c>
      <c r="B11" s="10"/>
      <c r="C11" s="9"/>
      <c r="D11" s="10"/>
      <c r="E11" s="9"/>
      <c r="F11" s="10"/>
      <c r="G11" s="9"/>
      <c r="H11" s="11"/>
      <c r="I11" s="9"/>
      <c r="J11" s="11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9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P11" s="10"/>
      <c r="AQ11" s="9"/>
      <c r="AR11" s="10"/>
      <c r="AS11" s="9"/>
      <c r="AT11" s="10"/>
      <c r="AU11" s="9"/>
      <c r="AV11" s="10"/>
      <c r="AW11" s="9"/>
      <c r="AX11" s="10"/>
      <c r="AY11" s="9"/>
      <c r="AZ11" s="19"/>
      <c r="BA11" s="18"/>
      <c r="BB11" s="18"/>
      <c r="BD11">
        <f t="shared" si="0"/>
        <v>1</v>
      </c>
      <c r="BE11">
        <f t="shared" si="1"/>
        <v>0</v>
      </c>
      <c r="BF11" t="e">
        <f t="shared" si="2"/>
        <v>#DIV/0!</v>
      </c>
      <c r="BG11" t="e">
        <f t="shared" si="3"/>
        <v>#DIV/0!</v>
      </c>
    </row>
    <row r="12" spans="1:60">
      <c r="A12" s="20" t="s">
        <v>30</v>
      </c>
      <c r="B12" s="10"/>
      <c r="C12" s="9"/>
      <c r="D12" s="10"/>
      <c r="E12" s="9"/>
      <c r="F12" s="10"/>
      <c r="G12" s="9"/>
      <c r="H12" s="11"/>
      <c r="I12" s="9"/>
      <c r="J12" s="11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  <c r="W12" s="9"/>
      <c r="X12" s="10"/>
      <c r="Y12" s="9"/>
      <c r="Z12" s="10"/>
      <c r="AA12" s="9"/>
      <c r="AB12" s="10"/>
      <c r="AC12" s="9"/>
      <c r="AD12" s="10"/>
      <c r="AE12" s="9"/>
      <c r="AF12" s="10"/>
      <c r="AG12" s="9"/>
      <c r="AH12" s="10"/>
      <c r="AI12" s="9"/>
      <c r="AJ12" s="10"/>
      <c r="AK12" s="9"/>
      <c r="AL12" s="10"/>
      <c r="AM12" s="9"/>
      <c r="AN12" s="10"/>
      <c r="AO12" s="9"/>
      <c r="AP12" s="10"/>
      <c r="AQ12" s="9"/>
      <c r="AR12" s="10"/>
      <c r="AS12" s="9"/>
      <c r="AT12" s="10"/>
      <c r="AU12" s="9"/>
      <c r="AV12" s="10"/>
      <c r="AW12" s="9"/>
      <c r="AX12" s="10"/>
      <c r="AY12" s="9"/>
      <c r="AZ12" s="19"/>
      <c r="BA12" s="18"/>
      <c r="BB12" s="18"/>
      <c r="BD12">
        <f t="shared" si="0"/>
        <v>1</v>
      </c>
      <c r="BE12">
        <f t="shared" si="1"/>
        <v>0</v>
      </c>
      <c r="BF12" t="e">
        <f t="shared" si="2"/>
        <v>#DIV/0!</v>
      </c>
      <c r="BG12" t="e">
        <f t="shared" si="3"/>
        <v>#DIV/0!</v>
      </c>
    </row>
    <row r="13" spans="1:60">
      <c r="A13" s="20" t="s">
        <v>29</v>
      </c>
      <c r="B13" s="10"/>
      <c r="C13" s="9"/>
      <c r="D13" s="10"/>
      <c r="E13" s="9"/>
      <c r="F13" s="10"/>
      <c r="G13" s="9"/>
      <c r="H13" s="11"/>
      <c r="I13" s="9"/>
      <c r="J13" s="11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10"/>
      <c r="AA13" s="9"/>
      <c r="AB13" s="10"/>
      <c r="AC13" s="9"/>
      <c r="AD13" s="10"/>
      <c r="AE13" s="9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P13" s="10"/>
      <c r="AQ13" s="9"/>
      <c r="AR13" s="10"/>
      <c r="AS13" s="9"/>
      <c r="AT13" s="10"/>
      <c r="AU13" s="9"/>
      <c r="AV13" s="10"/>
      <c r="AW13" s="9"/>
      <c r="AX13" s="10"/>
      <c r="AY13" s="9"/>
      <c r="AZ13" s="19"/>
      <c r="BA13" s="18"/>
      <c r="BB13" s="18"/>
      <c r="BD13">
        <f t="shared" si="0"/>
        <v>1</v>
      </c>
      <c r="BE13">
        <f t="shared" si="1"/>
        <v>0</v>
      </c>
      <c r="BF13" t="e">
        <f t="shared" si="2"/>
        <v>#DIV/0!</v>
      </c>
      <c r="BG13" t="e">
        <f t="shared" si="3"/>
        <v>#DIV/0!</v>
      </c>
    </row>
    <row r="14" spans="1:60">
      <c r="A14" s="22" t="s">
        <v>28</v>
      </c>
      <c r="B14" s="10"/>
      <c r="C14" s="9"/>
      <c r="D14" s="10"/>
      <c r="E14" s="9"/>
      <c r="F14" s="10"/>
      <c r="G14" s="9"/>
      <c r="H14" s="11"/>
      <c r="I14" s="9"/>
      <c r="J14" s="11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  <c r="W14" s="9"/>
      <c r="X14" s="10"/>
      <c r="Y14" s="9"/>
      <c r="Z14" s="10"/>
      <c r="AA14" s="9"/>
      <c r="AB14" s="10"/>
      <c r="AC14" s="9"/>
      <c r="AD14" s="10"/>
      <c r="AE14" s="9"/>
      <c r="AF14" s="10"/>
      <c r="AG14" s="9"/>
      <c r="AH14" s="10"/>
      <c r="AI14" s="9"/>
      <c r="AJ14" s="10"/>
      <c r="AK14" s="9"/>
      <c r="AL14" s="10"/>
      <c r="AM14" s="9"/>
      <c r="AN14" s="10"/>
      <c r="AO14" s="9"/>
      <c r="AP14" s="10"/>
      <c r="AQ14" s="9"/>
      <c r="AR14" s="10"/>
      <c r="AS14" s="9"/>
      <c r="AT14" s="10"/>
      <c r="AU14" s="9"/>
      <c r="AV14" s="10"/>
      <c r="AW14" s="9"/>
      <c r="AX14" s="10"/>
      <c r="AY14" s="9"/>
      <c r="AZ14" s="19"/>
      <c r="BA14" s="18"/>
      <c r="BB14" s="18"/>
      <c r="BD14">
        <f t="shared" si="0"/>
        <v>1</v>
      </c>
      <c r="BE14">
        <f t="shared" si="1"/>
        <v>0</v>
      </c>
      <c r="BF14" t="e">
        <f t="shared" si="2"/>
        <v>#DIV/0!</v>
      </c>
      <c r="BG14" t="e">
        <f t="shared" si="3"/>
        <v>#DIV/0!</v>
      </c>
    </row>
    <row r="15" spans="1:60">
      <c r="A15" s="22" t="s">
        <v>27</v>
      </c>
      <c r="B15" s="10"/>
      <c r="C15" s="9"/>
      <c r="D15" s="10"/>
      <c r="E15" s="9"/>
      <c r="F15" s="10"/>
      <c r="G15" s="9"/>
      <c r="H15" s="11"/>
      <c r="I15" s="9"/>
      <c r="J15" s="11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10"/>
      <c r="AA15" s="9"/>
      <c r="AB15" s="10"/>
      <c r="AC15" s="9"/>
      <c r="AD15" s="10"/>
      <c r="AE15" s="9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P15" s="10"/>
      <c r="AQ15" s="9"/>
      <c r="AR15" s="10"/>
      <c r="AS15" s="9"/>
      <c r="AT15" s="10"/>
      <c r="AU15" s="9"/>
      <c r="AV15" s="10"/>
      <c r="AW15" s="9"/>
      <c r="AX15" s="10"/>
      <c r="AY15" s="9"/>
      <c r="AZ15" s="19"/>
      <c r="BA15" s="18"/>
      <c r="BB15" s="18"/>
      <c r="BD15">
        <f t="shared" si="0"/>
        <v>1</v>
      </c>
      <c r="BE15">
        <f t="shared" si="1"/>
        <v>0</v>
      </c>
      <c r="BF15" t="e">
        <f t="shared" si="2"/>
        <v>#DIV/0!</v>
      </c>
      <c r="BG15" t="e">
        <f t="shared" si="3"/>
        <v>#DIV/0!</v>
      </c>
    </row>
    <row r="16" spans="1:60" ht="25.5">
      <c r="A16" s="20" t="s">
        <v>26</v>
      </c>
      <c r="B16" s="10"/>
      <c r="C16" s="9"/>
      <c r="D16" s="10"/>
      <c r="E16" s="9"/>
      <c r="F16" s="10"/>
      <c r="G16" s="9"/>
      <c r="H16" s="11"/>
      <c r="I16" s="9"/>
      <c r="J16" s="11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  <c r="W16" s="9"/>
      <c r="X16" s="10"/>
      <c r="Y16" s="9"/>
      <c r="Z16" s="10"/>
      <c r="AA16" s="9"/>
      <c r="AB16" s="10"/>
      <c r="AC16" s="9"/>
      <c r="AD16" s="10"/>
      <c r="AE16" s="9"/>
      <c r="AF16" s="10"/>
      <c r="AG16" s="9"/>
      <c r="AH16" s="10"/>
      <c r="AI16" s="9"/>
      <c r="AJ16" s="10"/>
      <c r="AK16" s="9"/>
      <c r="AL16" s="10"/>
      <c r="AM16" s="9"/>
      <c r="AN16" s="10"/>
      <c r="AO16" s="9"/>
      <c r="AP16" s="10"/>
      <c r="AQ16" s="9"/>
      <c r="AR16" s="10"/>
      <c r="AS16" s="9"/>
      <c r="AT16" s="10"/>
      <c r="AU16" s="9"/>
      <c r="AV16" s="10"/>
      <c r="AW16" s="9"/>
      <c r="AX16" s="10"/>
      <c r="AY16" s="9"/>
      <c r="AZ16" s="19"/>
      <c r="BA16" s="18"/>
      <c r="BB16" s="18"/>
      <c r="BD16">
        <f t="shared" si="0"/>
        <v>1</v>
      </c>
      <c r="BE16">
        <f t="shared" si="1"/>
        <v>0</v>
      </c>
      <c r="BF16" t="e">
        <f t="shared" si="2"/>
        <v>#DIV/0!</v>
      </c>
      <c r="BG16" t="e">
        <f t="shared" si="3"/>
        <v>#DIV/0!</v>
      </c>
    </row>
    <row r="17" spans="1:60" ht="25.5">
      <c r="A17" s="20" t="s">
        <v>25</v>
      </c>
      <c r="B17" s="10"/>
      <c r="C17" s="9"/>
      <c r="D17" s="10"/>
      <c r="E17" s="9"/>
      <c r="F17" s="10"/>
      <c r="G17" s="9"/>
      <c r="H17" s="11"/>
      <c r="I17" s="9"/>
      <c r="J17" s="11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10"/>
      <c r="AA17" s="9"/>
      <c r="AB17" s="10"/>
      <c r="AC17" s="9"/>
      <c r="AD17" s="10"/>
      <c r="AE17" s="9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P17" s="10"/>
      <c r="AQ17" s="9"/>
      <c r="AR17" s="10"/>
      <c r="AS17" s="9"/>
      <c r="AT17" s="10"/>
      <c r="AU17" s="9"/>
      <c r="AV17" s="10"/>
      <c r="AW17" s="9"/>
      <c r="AX17" s="10"/>
      <c r="AY17" s="9"/>
      <c r="AZ17" s="19"/>
      <c r="BA17" s="18"/>
      <c r="BB17" s="18"/>
      <c r="BD17">
        <f t="shared" si="0"/>
        <v>1</v>
      </c>
      <c r="BE17">
        <f t="shared" si="1"/>
        <v>0</v>
      </c>
      <c r="BF17" t="e">
        <f t="shared" si="2"/>
        <v>#DIV/0!</v>
      </c>
      <c r="BG17" t="e">
        <f t="shared" si="3"/>
        <v>#DIV/0!</v>
      </c>
    </row>
    <row r="18" spans="1:60">
      <c r="A18" s="20" t="s">
        <v>24</v>
      </c>
      <c r="B18" s="10"/>
      <c r="C18" s="9"/>
      <c r="D18" s="10"/>
      <c r="E18" s="9"/>
      <c r="F18" s="10"/>
      <c r="G18" s="9"/>
      <c r="H18" s="11"/>
      <c r="I18" s="9"/>
      <c r="J18" s="11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  <c r="W18" s="9"/>
      <c r="X18" s="10"/>
      <c r="Y18" s="9"/>
      <c r="Z18" s="10"/>
      <c r="AA18" s="9"/>
      <c r="AB18" s="10"/>
      <c r="AC18" s="9"/>
      <c r="AD18" s="10"/>
      <c r="AE18" s="9"/>
      <c r="AF18" s="10"/>
      <c r="AG18" s="9"/>
      <c r="AH18" s="10"/>
      <c r="AI18" s="9"/>
      <c r="AJ18" s="10"/>
      <c r="AK18" s="9"/>
      <c r="AL18" s="10"/>
      <c r="AM18" s="9"/>
      <c r="AN18" s="10"/>
      <c r="AO18" s="9"/>
      <c r="AP18" s="10"/>
      <c r="AQ18" s="9"/>
      <c r="AR18" s="10"/>
      <c r="AS18" s="9"/>
      <c r="AT18" s="10"/>
      <c r="AU18" s="9"/>
      <c r="AV18" s="10"/>
      <c r="AW18" s="9"/>
      <c r="AX18" s="10"/>
      <c r="AY18" s="9"/>
      <c r="AZ18" s="19"/>
      <c r="BA18" s="18"/>
      <c r="BB18" s="18"/>
      <c r="BD18">
        <f t="shared" si="0"/>
        <v>1</v>
      </c>
      <c r="BE18">
        <f t="shared" si="1"/>
        <v>0</v>
      </c>
      <c r="BF18" t="e">
        <f t="shared" si="2"/>
        <v>#DIV/0!</v>
      </c>
      <c r="BG18" t="e">
        <f t="shared" si="3"/>
        <v>#DIV/0!</v>
      </c>
    </row>
    <row r="19" spans="1:60" ht="25.5">
      <c r="A19" s="20" t="s">
        <v>23</v>
      </c>
      <c r="B19" s="10"/>
      <c r="C19" s="9"/>
      <c r="D19" s="10"/>
      <c r="E19" s="9"/>
      <c r="F19" s="10"/>
      <c r="G19" s="9"/>
      <c r="H19" s="11"/>
      <c r="I19" s="9"/>
      <c r="J19" s="11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  <c r="AA19" s="9"/>
      <c r="AB19" s="10"/>
      <c r="AC19" s="9"/>
      <c r="AD19" s="10"/>
      <c r="AE19" s="9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P19" s="10"/>
      <c r="AQ19" s="9"/>
      <c r="AR19" s="10"/>
      <c r="AS19" s="9"/>
      <c r="AT19" s="10"/>
      <c r="AU19" s="9"/>
      <c r="AV19" s="10"/>
      <c r="AW19" s="9"/>
      <c r="AX19" s="10"/>
      <c r="AY19" s="9"/>
      <c r="AZ19" s="19"/>
      <c r="BA19" s="18"/>
      <c r="BB19" s="18"/>
      <c r="BD19">
        <f t="shared" si="0"/>
        <v>1</v>
      </c>
      <c r="BE19">
        <f t="shared" si="1"/>
        <v>0</v>
      </c>
      <c r="BF19" t="e">
        <f t="shared" si="2"/>
        <v>#DIV/0!</v>
      </c>
      <c r="BG19" t="e">
        <f t="shared" si="3"/>
        <v>#DIV/0!</v>
      </c>
    </row>
    <row r="20" spans="1:60" ht="25.5">
      <c r="A20" s="20" t="s">
        <v>22</v>
      </c>
      <c r="B20" s="10"/>
      <c r="C20" s="9"/>
      <c r="D20" s="10"/>
      <c r="E20" s="9"/>
      <c r="F20" s="10"/>
      <c r="G20" s="9"/>
      <c r="H20" s="11"/>
      <c r="I20" s="9"/>
      <c r="J20" s="11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  <c r="W20" s="9"/>
      <c r="X20" s="10"/>
      <c r="Y20" s="9"/>
      <c r="Z20" s="10"/>
      <c r="AA20" s="9"/>
      <c r="AB20" s="10"/>
      <c r="AC20" s="9"/>
      <c r="AD20" s="10"/>
      <c r="AE20" s="9"/>
      <c r="AF20" s="10"/>
      <c r="AG20" s="9"/>
      <c r="AH20" s="10"/>
      <c r="AI20" s="9"/>
      <c r="AJ20" s="10"/>
      <c r="AK20" s="9"/>
      <c r="AL20" s="10"/>
      <c r="AM20" s="9"/>
      <c r="AN20" s="10"/>
      <c r="AO20" s="9"/>
      <c r="AP20" s="10"/>
      <c r="AQ20" s="9"/>
      <c r="AR20" s="10"/>
      <c r="AS20" s="9"/>
      <c r="AT20" s="10"/>
      <c r="AU20" s="9"/>
      <c r="AV20" s="10"/>
      <c r="AW20" s="9"/>
      <c r="AX20" s="10"/>
      <c r="AY20" s="9"/>
      <c r="AZ20" s="19"/>
      <c r="BA20" s="18"/>
      <c r="BB20" s="18"/>
      <c r="BD20">
        <f t="shared" si="0"/>
        <v>1</v>
      </c>
      <c r="BE20">
        <f t="shared" si="1"/>
        <v>0</v>
      </c>
      <c r="BF20" t="e">
        <f t="shared" si="2"/>
        <v>#DIV/0!</v>
      </c>
      <c r="BG20" t="e">
        <f t="shared" si="3"/>
        <v>#DIV/0!</v>
      </c>
    </row>
    <row r="21" spans="1:60" ht="25.5">
      <c r="A21" s="20" t="s">
        <v>21</v>
      </c>
      <c r="B21" s="10"/>
      <c r="C21" s="9"/>
      <c r="D21" s="10"/>
      <c r="E21" s="9"/>
      <c r="F21" s="10"/>
      <c r="G21" s="9"/>
      <c r="H21" s="11"/>
      <c r="I21" s="9"/>
      <c r="J21" s="11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10"/>
      <c r="AA21" s="9"/>
      <c r="AB21" s="10"/>
      <c r="AC21" s="9"/>
      <c r="AD21" s="10"/>
      <c r="AE21" s="9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P21" s="10"/>
      <c r="AQ21" s="9"/>
      <c r="AR21" s="10"/>
      <c r="AS21" s="9"/>
      <c r="AT21" s="10"/>
      <c r="AU21" s="9"/>
      <c r="AV21" s="10"/>
      <c r="AW21" s="9"/>
      <c r="AX21" s="10"/>
      <c r="AY21" s="9"/>
      <c r="AZ21" s="19"/>
      <c r="BA21" s="18"/>
      <c r="BB21" s="18"/>
      <c r="BD21">
        <f t="shared" si="0"/>
        <v>1</v>
      </c>
      <c r="BE21">
        <f t="shared" si="1"/>
        <v>0</v>
      </c>
      <c r="BF21" t="e">
        <f t="shared" si="2"/>
        <v>#DIV/0!</v>
      </c>
      <c r="BG21" t="e">
        <f t="shared" si="3"/>
        <v>#DIV/0!</v>
      </c>
    </row>
    <row r="22" spans="1:60" s="6" customFormat="1">
      <c r="A22" s="1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5"/>
      <c r="BA22" s="21"/>
      <c r="BB22" s="21"/>
      <c r="BD22" s="6">
        <f t="shared" si="0"/>
        <v>1</v>
      </c>
      <c r="BE22" s="6">
        <f t="shared" si="1"/>
        <v>0</v>
      </c>
      <c r="BF22" s="6" t="e">
        <f t="shared" si="2"/>
        <v>#DIV/0!</v>
      </c>
      <c r="BG22" s="6" t="e">
        <f t="shared" si="3"/>
        <v>#DIV/0!</v>
      </c>
    </row>
    <row r="23" spans="1:60">
      <c r="A23" s="20" t="s">
        <v>20</v>
      </c>
      <c r="B23" s="10"/>
      <c r="C23" s="9"/>
      <c r="D23" s="10"/>
      <c r="E23" s="9"/>
      <c r="F23" s="10"/>
      <c r="G23" s="9"/>
      <c r="H23" s="11"/>
      <c r="I23" s="9"/>
      <c r="J23" s="11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P23" s="10"/>
      <c r="AQ23" s="9"/>
      <c r="AR23" s="10"/>
      <c r="AS23" s="9"/>
      <c r="AT23" s="10"/>
      <c r="AU23" s="9"/>
      <c r="AV23" s="10"/>
      <c r="AW23" s="9"/>
      <c r="AX23" s="10"/>
      <c r="AY23" s="9"/>
      <c r="AZ23" s="19"/>
      <c r="BA23" s="18"/>
      <c r="BB23" s="18"/>
      <c r="BD23">
        <f t="shared" si="0"/>
        <v>1</v>
      </c>
      <c r="BE23">
        <f t="shared" si="1"/>
        <v>0</v>
      </c>
      <c r="BF23" t="e">
        <f t="shared" si="2"/>
        <v>#DIV/0!</v>
      </c>
      <c r="BG23" t="e">
        <f t="shared" si="3"/>
        <v>#DIV/0!</v>
      </c>
    </row>
    <row r="24" spans="1:60">
      <c r="A24" s="20" t="s">
        <v>19</v>
      </c>
      <c r="B24" s="10"/>
      <c r="C24" s="9"/>
      <c r="D24" s="10"/>
      <c r="E24" s="9"/>
      <c r="F24" s="10"/>
      <c r="G24" s="9"/>
      <c r="H24" s="10"/>
      <c r="I24" s="9"/>
      <c r="J24" s="11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  <c r="W24" s="9"/>
      <c r="X24" s="10"/>
      <c r="Y24" s="9"/>
      <c r="Z24" s="10"/>
      <c r="AA24" s="9"/>
      <c r="AB24" s="10"/>
      <c r="AC24" s="9"/>
      <c r="AD24" s="10"/>
      <c r="AE24" s="9"/>
      <c r="AF24" s="10"/>
      <c r="AG24" s="9"/>
      <c r="AH24" s="10"/>
      <c r="AI24" s="9"/>
      <c r="AJ24" s="10"/>
      <c r="AK24" s="9"/>
      <c r="AL24" s="10"/>
      <c r="AM24" s="9"/>
      <c r="AN24" s="10"/>
      <c r="AO24" s="9"/>
      <c r="AP24" s="10"/>
      <c r="AQ24" s="9"/>
      <c r="AR24" s="10"/>
      <c r="AS24" s="9"/>
      <c r="AT24" s="10"/>
      <c r="AU24" s="9"/>
      <c r="AV24" s="10"/>
      <c r="AW24" s="9"/>
      <c r="AX24" s="10"/>
      <c r="AY24" s="9"/>
      <c r="AZ24" s="19"/>
      <c r="BA24" s="18"/>
      <c r="BB24" s="18"/>
      <c r="BD24">
        <f t="shared" si="0"/>
        <v>1</v>
      </c>
      <c r="BE24">
        <f t="shared" si="1"/>
        <v>0</v>
      </c>
      <c r="BF24" t="e">
        <f t="shared" si="2"/>
        <v>#DIV/0!</v>
      </c>
      <c r="BG24" t="e">
        <f t="shared" si="3"/>
        <v>#DIV/0!</v>
      </c>
    </row>
    <row r="25" spans="1:60" ht="25.5">
      <c r="A25" s="20" t="s">
        <v>18</v>
      </c>
      <c r="B25" s="10"/>
      <c r="C25" s="9"/>
      <c r="D25" s="10"/>
      <c r="E25" s="9"/>
      <c r="F25" s="10"/>
      <c r="G25" s="9"/>
      <c r="H25" s="10"/>
      <c r="I25" s="9"/>
      <c r="J25" s="11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P25" s="10"/>
      <c r="AQ25" s="9"/>
      <c r="AR25" s="10"/>
      <c r="AS25" s="9"/>
      <c r="AT25" s="10"/>
      <c r="AU25" s="9"/>
      <c r="AV25" s="10"/>
      <c r="AW25" s="9"/>
      <c r="AX25" s="10"/>
      <c r="AY25" s="9"/>
      <c r="AZ25" s="19"/>
      <c r="BA25" s="18"/>
      <c r="BB25" s="18"/>
      <c r="BD25">
        <f t="shared" si="0"/>
        <v>1</v>
      </c>
      <c r="BE25">
        <f t="shared" si="1"/>
        <v>0</v>
      </c>
      <c r="BF25" t="e">
        <f t="shared" si="2"/>
        <v>#DIV/0!</v>
      </c>
      <c r="BG25" t="e">
        <f t="shared" si="3"/>
        <v>#DIV/0!</v>
      </c>
    </row>
    <row r="26" spans="1:60">
      <c r="A26" s="20" t="s">
        <v>17</v>
      </c>
      <c r="B26" s="10"/>
      <c r="C26" s="9"/>
      <c r="D26" s="10"/>
      <c r="E26" s="9"/>
      <c r="F26" s="10"/>
      <c r="G26" s="9"/>
      <c r="H26" s="10"/>
      <c r="I26" s="9"/>
      <c r="J26" s="11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  <c r="W26" s="9"/>
      <c r="X26" s="10"/>
      <c r="Y26" s="9"/>
      <c r="Z26" s="10"/>
      <c r="AA26" s="9"/>
      <c r="AB26" s="10"/>
      <c r="AC26" s="9"/>
      <c r="AD26" s="10"/>
      <c r="AE26" s="9"/>
      <c r="AF26" s="10"/>
      <c r="AG26" s="9"/>
      <c r="AH26" s="10"/>
      <c r="AI26" s="9"/>
      <c r="AJ26" s="10"/>
      <c r="AK26" s="9"/>
      <c r="AL26" s="10"/>
      <c r="AM26" s="9"/>
      <c r="AN26" s="10"/>
      <c r="AO26" s="9"/>
      <c r="AP26" s="10"/>
      <c r="AQ26" s="9"/>
      <c r="AR26" s="10"/>
      <c r="AS26" s="9"/>
      <c r="AT26" s="10"/>
      <c r="AU26" s="9"/>
      <c r="AV26" s="10"/>
      <c r="AW26" s="9"/>
      <c r="AX26" s="10"/>
      <c r="AY26" s="9"/>
      <c r="AZ26" s="19"/>
      <c r="BA26" s="18"/>
      <c r="BB26" s="18"/>
      <c r="BD26">
        <f t="shared" si="0"/>
        <v>1</v>
      </c>
      <c r="BE26">
        <f t="shared" si="1"/>
        <v>0</v>
      </c>
      <c r="BF26" t="e">
        <f t="shared" si="2"/>
        <v>#DIV/0!</v>
      </c>
      <c r="BG26" t="e">
        <f t="shared" si="3"/>
        <v>#DIV/0!</v>
      </c>
    </row>
    <row r="27" spans="1:60">
      <c r="A27" s="20" t="s">
        <v>16</v>
      </c>
      <c r="B27" s="10"/>
      <c r="C27" s="9"/>
      <c r="D27" s="10"/>
      <c r="E27" s="9"/>
      <c r="F27" s="10"/>
      <c r="G27" s="9"/>
      <c r="H27" s="10"/>
      <c r="I27" s="9"/>
      <c r="J27" s="11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P27" s="10"/>
      <c r="AQ27" s="9"/>
      <c r="AR27" s="10"/>
      <c r="AS27" s="9"/>
      <c r="AT27" s="10"/>
      <c r="AU27" s="9"/>
      <c r="AV27" s="10"/>
      <c r="AW27" s="9"/>
      <c r="AX27" s="10"/>
      <c r="AY27" s="9"/>
      <c r="AZ27" s="19"/>
      <c r="BA27" s="18"/>
      <c r="BB27" s="18"/>
      <c r="BD27">
        <f t="shared" si="0"/>
        <v>1</v>
      </c>
      <c r="BE27">
        <f t="shared" si="1"/>
        <v>0</v>
      </c>
      <c r="BF27" t="e">
        <f t="shared" si="2"/>
        <v>#DIV/0!</v>
      </c>
      <c r="BG27" t="e">
        <f t="shared" si="3"/>
        <v>#DIV/0!</v>
      </c>
    </row>
    <row r="28" spans="1:60">
      <c r="A28" s="17"/>
      <c r="B28" s="15"/>
      <c r="C28" s="15"/>
      <c r="D28" s="15"/>
      <c r="E28" s="15"/>
      <c r="F28" s="15"/>
      <c r="G28" s="15"/>
      <c r="H28" s="15"/>
      <c r="I28" s="15"/>
      <c r="J28" s="16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61"/>
      <c r="BA28" s="61"/>
      <c r="BB28" s="61"/>
    </row>
    <row r="29" spans="1:60" s="7" customFormat="1" ht="25.5">
      <c r="A29" s="14" t="s">
        <v>15</v>
      </c>
      <c r="B29" s="11"/>
      <c r="C29" s="9"/>
      <c r="D29" s="11"/>
      <c r="E29" s="9"/>
      <c r="F29" s="11"/>
      <c r="G29" s="9"/>
      <c r="H29" s="11"/>
      <c r="I29" s="9"/>
      <c r="J29" s="11"/>
      <c r="K29" s="9"/>
      <c r="L29" s="11"/>
      <c r="M29" s="9"/>
      <c r="N29" s="11"/>
      <c r="O29" s="9"/>
      <c r="P29" s="11"/>
      <c r="Q29" s="9"/>
      <c r="R29" s="11"/>
      <c r="S29" s="9"/>
      <c r="T29" s="11"/>
      <c r="U29" s="9"/>
      <c r="V29" s="11"/>
      <c r="W29" s="9"/>
      <c r="X29" s="11"/>
      <c r="Y29" s="9"/>
      <c r="Z29" s="11"/>
      <c r="AA29" s="9"/>
      <c r="AB29" s="11"/>
      <c r="AC29" s="9"/>
      <c r="AD29" s="11"/>
      <c r="AE29" s="9"/>
      <c r="AF29" s="11"/>
      <c r="AG29" s="9"/>
      <c r="AH29" s="11"/>
      <c r="AI29" s="9"/>
      <c r="AJ29" s="11"/>
      <c r="AK29" s="9"/>
      <c r="AL29" s="11"/>
      <c r="AM29" s="9"/>
      <c r="AN29" s="11"/>
      <c r="AO29" s="9"/>
      <c r="AP29" s="11"/>
      <c r="AQ29" s="9"/>
      <c r="AR29" s="11"/>
      <c r="AS29" s="9"/>
      <c r="AT29" s="11"/>
      <c r="AU29" s="9"/>
      <c r="AV29" s="11"/>
      <c r="AW29" s="9"/>
      <c r="AX29" s="11"/>
      <c r="AY29" s="9"/>
      <c r="AZ29" s="13"/>
      <c r="BA29" s="13"/>
      <c r="BB29" s="13"/>
      <c r="BH29" s="7" t="s">
        <v>14</v>
      </c>
    </row>
    <row r="30" spans="1:60" s="7" customFormat="1">
      <c r="A30" s="14" t="s">
        <v>52</v>
      </c>
      <c r="B30" s="11"/>
      <c r="C30" s="9"/>
      <c r="D30" s="11"/>
      <c r="E30" s="9"/>
      <c r="F30" s="11"/>
      <c r="G30" s="9"/>
      <c r="H30" s="11"/>
      <c r="I30" s="9"/>
      <c r="J30" s="11"/>
      <c r="K30" s="9"/>
      <c r="L30" s="11"/>
      <c r="M30" s="9"/>
      <c r="N30" s="11"/>
      <c r="O30" s="9"/>
      <c r="P30" s="11"/>
      <c r="Q30" s="9"/>
      <c r="R30" s="11"/>
      <c r="S30" s="9"/>
      <c r="T30" s="11"/>
      <c r="U30" s="9"/>
      <c r="V30" s="11"/>
      <c r="W30" s="9"/>
      <c r="X30" s="11"/>
      <c r="Y30" s="9"/>
      <c r="Z30" s="11"/>
      <c r="AA30" s="9"/>
      <c r="AB30" s="11"/>
      <c r="AC30" s="9"/>
      <c r="AD30" s="11"/>
      <c r="AE30" s="9"/>
      <c r="AF30" s="11"/>
      <c r="AG30" s="9"/>
      <c r="AH30" s="11"/>
      <c r="AI30" s="9"/>
      <c r="AJ30" s="11"/>
      <c r="AK30" s="9"/>
      <c r="AL30" s="11"/>
      <c r="AM30" s="9"/>
      <c r="AN30" s="11"/>
      <c r="AO30" s="9"/>
      <c r="AP30" s="11"/>
      <c r="AQ30" s="9"/>
      <c r="AR30" s="11"/>
      <c r="AS30" s="9"/>
      <c r="AT30" s="11"/>
      <c r="AU30" s="9"/>
      <c r="AV30" s="11"/>
      <c r="AW30" s="9"/>
      <c r="AX30" s="11"/>
      <c r="AY30" s="9"/>
      <c r="AZ30" s="13"/>
      <c r="BA30" s="13"/>
      <c r="BB30" s="13"/>
    </row>
    <row r="31" spans="1:60" ht="38.25">
      <c r="A31" s="12" t="s">
        <v>13</v>
      </c>
      <c r="B31" s="10"/>
      <c r="C31" s="9"/>
      <c r="D31" s="10"/>
      <c r="E31" s="9"/>
      <c r="F31" s="10"/>
      <c r="G31" s="9"/>
      <c r="H31" s="10"/>
      <c r="I31" s="9"/>
      <c r="J31" s="11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9"/>
      <c r="AB31" s="10"/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P31" s="10"/>
      <c r="AQ31" s="9"/>
      <c r="AR31" s="10"/>
      <c r="AS31" s="9"/>
      <c r="AT31" s="10"/>
      <c r="AU31" s="9"/>
      <c r="AV31" s="10"/>
      <c r="AW31" s="9"/>
      <c r="AX31" s="10"/>
      <c r="AY31" s="9"/>
      <c r="AZ31" s="1"/>
      <c r="BA31" s="8"/>
      <c r="BB31" s="8"/>
      <c r="BH31">
        <f>COUNT(B29:AY29)</f>
        <v>0</v>
      </c>
    </row>
    <row r="32" spans="1:60">
      <c r="J32" s="7"/>
    </row>
    <row r="34" spans="1:52" hidden="1">
      <c r="A34" t="s">
        <v>12</v>
      </c>
      <c r="B34">
        <f>IF($B$29=0,1," ")</f>
        <v>1</v>
      </c>
      <c r="C34">
        <f t="shared" ref="C34:AH34" si="4">IF(C29=0,1," ")</f>
        <v>1</v>
      </c>
      <c r="D34">
        <f t="shared" si="4"/>
        <v>1</v>
      </c>
      <c r="E34">
        <f t="shared" si="4"/>
        <v>1</v>
      </c>
      <c r="F34">
        <f t="shared" si="4"/>
        <v>1</v>
      </c>
      <c r="G34">
        <f t="shared" si="4"/>
        <v>1</v>
      </c>
      <c r="H34">
        <f t="shared" si="4"/>
        <v>1</v>
      </c>
      <c r="I34">
        <f t="shared" si="4"/>
        <v>1</v>
      </c>
      <c r="J34">
        <f t="shared" si="4"/>
        <v>1</v>
      </c>
      <c r="K34">
        <f t="shared" si="4"/>
        <v>1</v>
      </c>
      <c r="L34">
        <f t="shared" si="4"/>
        <v>1</v>
      </c>
      <c r="M34">
        <f t="shared" si="4"/>
        <v>1</v>
      </c>
      <c r="N34">
        <f t="shared" si="4"/>
        <v>1</v>
      </c>
      <c r="O34">
        <f t="shared" si="4"/>
        <v>1</v>
      </c>
      <c r="P34">
        <f t="shared" si="4"/>
        <v>1</v>
      </c>
      <c r="Q34">
        <f t="shared" si="4"/>
        <v>1</v>
      </c>
      <c r="R34">
        <f t="shared" si="4"/>
        <v>1</v>
      </c>
      <c r="S34">
        <f t="shared" si="4"/>
        <v>1</v>
      </c>
      <c r="T34">
        <f t="shared" si="4"/>
        <v>1</v>
      </c>
      <c r="U34">
        <f t="shared" si="4"/>
        <v>1</v>
      </c>
      <c r="V34">
        <f t="shared" si="4"/>
        <v>1</v>
      </c>
      <c r="W34">
        <f t="shared" si="4"/>
        <v>1</v>
      </c>
      <c r="X34">
        <f t="shared" si="4"/>
        <v>1</v>
      </c>
      <c r="Y34">
        <f t="shared" si="4"/>
        <v>1</v>
      </c>
      <c r="Z34">
        <f t="shared" si="4"/>
        <v>1</v>
      </c>
      <c r="AA34">
        <f t="shared" si="4"/>
        <v>1</v>
      </c>
      <c r="AB34">
        <f t="shared" si="4"/>
        <v>1</v>
      </c>
      <c r="AC34">
        <f t="shared" si="4"/>
        <v>1</v>
      </c>
      <c r="AD34">
        <f t="shared" si="4"/>
        <v>1</v>
      </c>
      <c r="AE34">
        <f t="shared" si="4"/>
        <v>1</v>
      </c>
      <c r="AF34">
        <f t="shared" si="4"/>
        <v>1</v>
      </c>
      <c r="AG34">
        <f t="shared" si="4"/>
        <v>1</v>
      </c>
      <c r="AH34">
        <f t="shared" si="4"/>
        <v>1</v>
      </c>
      <c r="AI34">
        <f t="shared" ref="AI34:AY34" si="5">IF(AI29=0,1," ")</f>
        <v>1</v>
      </c>
      <c r="AJ34">
        <f t="shared" si="5"/>
        <v>1</v>
      </c>
      <c r="AK34">
        <f t="shared" si="5"/>
        <v>1</v>
      </c>
      <c r="AL34">
        <f t="shared" si="5"/>
        <v>1</v>
      </c>
      <c r="AM34">
        <f t="shared" si="5"/>
        <v>1</v>
      </c>
      <c r="AN34">
        <f t="shared" si="5"/>
        <v>1</v>
      </c>
      <c r="AO34">
        <f t="shared" si="5"/>
        <v>1</v>
      </c>
      <c r="AP34">
        <f t="shared" si="5"/>
        <v>1</v>
      </c>
      <c r="AQ34">
        <f t="shared" si="5"/>
        <v>1</v>
      </c>
      <c r="AR34">
        <f t="shared" si="5"/>
        <v>1</v>
      </c>
      <c r="AS34">
        <f t="shared" si="5"/>
        <v>1</v>
      </c>
      <c r="AT34">
        <f t="shared" si="5"/>
        <v>1</v>
      </c>
      <c r="AU34">
        <f t="shared" si="5"/>
        <v>1</v>
      </c>
      <c r="AV34">
        <f t="shared" si="5"/>
        <v>1</v>
      </c>
      <c r="AW34">
        <f t="shared" si="5"/>
        <v>1</v>
      </c>
      <c r="AX34">
        <f t="shared" si="5"/>
        <v>1</v>
      </c>
      <c r="AY34">
        <f t="shared" si="5"/>
        <v>1</v>
      </c>
      <c r="AZ34">
        <f>SUM(B34:AY34)</f>
        <v>50</v>
      </c>
    </row>
    <row r="35" spans="1:52" hidden="1">
      <c r="A35" t="s">
        <v>11</v>
      </c>
      <c r="B35" t="str">
        <f t="shared" ref="B35:AG35" si="6">IF(B$29=1,1," ")</f>
        <v xml:space="preserve"> </v>
      </c>
      <c r="C35" t="str">
        <f t="shared" si="6"/>
        <v xml:space="preserve"> </v>
      </c>
      <c r="D35" t="str">
        <f t="shared" si="6"/>
        <v xml:space="preserve"> </v>
      </c>
      <c r="E35" t="str">
        <f t="shared" si="6"/>
        <v xml:space="preserve"> </v>
      </c>
      <c r="F35" t="str">
        <f t="shared" si="6"/>
        <v xml:space="preserve"> </v>
      </c>
      <c r="G35" t="str">
        <f t="shared" si="6"/>
        <v xml:space="preserve"> </v>
      </c>
      <c r="H35" t="str">
        <f t="shared" si="6"/>
        <v xml:space="preserve"> </v>
      </c>
      <c r="I35" t="str">
        <f t="shared" si="6"/>
        <v xml:space="preserve"> </v>
      </c>
      <c r="J35" t="str">
        <f t="shared" si="6"/>
        <v xml:space="preserve"> </v>
      </c>
      <c r="K35" t="str">
        <f t="shared" si="6"/>
        <v xml:space="preserve"> </v>
      </c>
      <c r="L35" t="str">
        <f t="shared" si="6"/>
        <v xml:space="preserve"> </v>
      </c>
      <c r="M35" t="str">
        <f t="shared" si="6"/>
        <v xml:space="preserve"> </v>
      </c>
      <c r="N35" t="str">
        <f t="shared" si="6"/>
        <v xml:space="preserve"> </v>
      </c>
      <c r="O35" t="str">
        <f t="shared" si="6"/>
        <v xml:space="preserve"> </v>
      </c>
      <c r="P35" t="str">
        <f t="shared" si="6"/>
        <v xml:space="preserve"> </v>
      </c>
      <c r="Q35" t="str">
        <f t="shared" si="6"/>
        <v xml:space="preserve"> </v>
      </c>
      <c r="R35" t="str">
        <f t="shared" si="6"/>
        <v xml:space="preserve"> </v>
      </c>
      <c r="S35" t="str">
        <f t="shared" si="6"/>
        <v xml:space="preserve"> </v>
      </c>
      <c r="T35" t="str">
        <f t="shared" si="6"/>
        <v xml:space="preserve"> </v>
      </c>
      <c r="U35" t="str">
        <f t="shared" si="6"/>
        <v xml:space="preserve"> </v>
      </c>
      <c r="V35" t="str">
        <f t="shared" si="6"/>
        <v xml:space="preserve"> </v>
      </c>
      <c r="W35" t="str">
        <f t="shared" si="6"/>
        <v xml:space="preserve"> </v>
      </c>
      <c r="X35" t="str">
        <f t="shared" si="6"/>
        <v xml:space="preserve"> </v>
      </c>
      <c r="Y35" t="str">
        <f t="shared" si="6"/>
        <v xml:space="preserve"> </v>
      </c>
      <c r="Z35" t="str">
        <f t="shared" si="6"/>
        <v xml:space="preserve"> </v>
      </c>
      <c r="AA35" t="str">
        <f t="shared" si="6"/>
        <v xml:space="preserve"> </v>
      </c>
      <c r="AB35" t="str">
        <f t="shared" si="6"/>
        <v xml:space="preserve"> </v>
      </c>
      <c r="AC35" t="str">
        <f t="shared" si="6"/>
        <v xml:space="preserve"> </v>
      </c>
      <c r="AD35" t="str">
        <f t="shared" si="6"/>
        <v xml:space="preserve"> </v>
      </c>
      <c r="AE35" t="str">
        <f t="shared" si="6"/>
        <v xml:space="preserve"> </v>
      </c>
      <c r="AF35" t="str">
        <f t="shared" si="6"/>
        <v xml:space="preserve"> </v>
      </c>
      <c r="AG35" t="str">
        <f t="shared" si="6"/>
        <v xml:space="preserve"> </v>
      </c>
      <c r="AH35" t="str">
        <f t="shared" ref="AH35:AY35" si="7">IF(AH$29=1,1," ")</f>
        <v xml:space="preserve"> </v>
      </c>
      <c r="AI35" t="str">
        <f t="shared" si="7"/>
        <v xml:space="preserve"> </v>
      </c>
      <c r="AJ35" t="str">
        <f t="shared" si="7"/>
        <v xml:space="preserve"> </v>
      </c>
      <c r="AK35" t="str">
        <f t="shared" si="7"/>
        <v xml:space="preserve"> </v>
      </c>
      <c r="AL35" t="str">
        <f t="shared" si="7"/>
        <v xml:space="preserve"> </v>
      </c>
      <c r="AM35" t="str">
        <f t="shared" si="7"/>
        <v xml:space="preserve"> </v>
      </c>
      <c r="AN35" t="str">
        <f t="shared" si="7"/>
        <v xml:space="preserve"> </v>
      </c>
      <c r="AO35" t="str">
        <f t="shared" si="7"/>
        <v xml:space="preserve"> </v>
      </c>
      <c r="AP35" t="str">
        <f t="shared" si="7"/>
        <v xml:space="preserve"> </v>
      </c>
      <c r="AQ35" t="str">
        <f t="shared" si="7"/>
        <v xml:space="preserve"> </v>
      </c>
      <c r="AR35" t="str">
        <f t="shared" si="7"/>
        <v xml:space="preserve"> </v>
      </c>
      <c r="AS35" t="str">
        <f t="shared" si="7"/>
        <v xml:space="preserve"> </v>
      </c>
      <c r="AT35" t="str">
        <f t="shared" si="7"/>
        <v xml:space="preserve"> </v>
      </c>
      <c r="AU35" t="str">
        <f t="shared" si="7"/>
        <v xml:space="preserve"> </v>
      </c>
      <c r="AV35" t="str">
        <f t="shared" si="7"/>
        <v xml:space="preserve"> </v>
      </c>
      <c r="AW35" t="str">
        <f t="shared" si="7"/>
        <v xml:space="preserve"> </v>
      </c>
      <c r="AX35" t="str">
        <f t="shared" si="7"/>
        <v xml:space="preserve"> </v>
      </c>
      <c r="AY35" t="str">
        <f t="shared" si="7"/>
        <v xml:space="preserve"> </v>
      </c>
      <c r="AZ35">
        <f>SUM(B35:AY35)</f>
        <v>0</v>
      </c>
    </row>
    <row r="36" spans="1:52" hidden="1">
      <c r="A36" t="s">
        <v>10</v>
      </c>
      <c r="B36" t="str">
        <f t="shared" ref="B36:AG36" si="8">IF(B$29=2,1," ")</f>
        <v xml:space="preserve"> </v>
      </c>
      <c r="C36" t="str">
        <f t="shared" si="8"/>
        <v xml:space="preserve"> </v>
      </c>
      <c r="D36" t="str">
        <f t="shared" si="8"/>
        <v xml:space="preserve"> </v>
      </c>
      <c r="E36" t="str">
        <f t="shared" si="8"/>
        <v xml:space="preserve"> </v>
      </c>
      <c r="F36" t="str">
        <f t="shared" si="8"/>
        <v xml:space="preserve"> </v>
      </c>
      <c r="G36" t="str">
        <f t="shared" si="8"/>
        <v xml:space="preserve"> </v>
      </c>
      <c r="H36" t="str">
        <f t="shared" si="8"/>
        <v xml:space="preserve"> </v>
      </c>
      <c r="I36" t="str">
        <f t="shared" si="8"/>
        <v xml:space="preserve"> </v>
      </c>
      <c r="J36" t="str">
        <f t="shared" si="8"/>
        <v xml:space="preserve"> </v>
      </c>
      <c r="K36" t="str">
        <f t="shared" si="8"/>
        <v xml:space="preserve"> </v>
      </c>
      <c r="L36" t="str">
        <f t="shared" si="8"/>
        <v xml:space="preserve"> </v>
      </c>
      <c r="M36" t="str">
        <f t="shared" si="8"/>
        <v xml:space="preserve"> </v>
      </c>
      <c r="N36" t="str">
        <f t="shared" si="8"/>
        <v xml:space="preserve"> </v>
      </c>
      <c r="O36" t="str">
        <f t="shared" si="8"/>
        <v xml:space="preserve"> </v>
      </c>
      <c r="P36" t="str">
        <f t="shared" si="8"/>
        <v xml:space="preserve"> </v>
      </c>
      <c r="Q36" t="str">
        <f t="shared" si="8"/>
        <v xml:space="preserve"> </v>
      </c>
      <c r="R36" t="str">
        <f t="shared" si="8"/>
        <v xml:space="preserve"> </v>
      </c>
      <c r="S36" t="str">
        <f t="shared" si="8"/>
        <v xml:space="preserve"> </v>
      </c>
      <c r="T36" t="str">
        <f t="shared" si="8"/>
        <v xml:space="preserve"> </v>
      </c>
      <c r="U36" t="str">
        <f t="shared" si="8"/>
        <v xml:space="preserve"> </v>
      </c>
      <c r="V36" t="str">
        <f t="shared" si="8"/>
        <v xml:space="preserve"> </v>
      </c>
      <c r="W36" t="str">
        <f t="shared" si="8"/>
        <v xml:space="preserve"> </v>
      </c>
      <c r="X36" t="str">
        <f t="shared" si="8"/>
        <v xml:space="preserve"> </v>
      </c>
      <c r="Y36" t="str">
        <f t="shared" si="8"/>
        <v xml:space="preserve"> </v>
      </c>
      <c r="Z36" t="str">
        <f t="shared" si="8"/>
        <v xml:space="preserve"> </v>
      </c>
      <c r="AA36" t="str">
        <f t="shared" si="8"/>
        <v xml:space="preserve"> </v>
      </c>
      <c r="AB36" t="str">
        <f t="shared" si="8"/>
        <v xml:space="preserve"> </v>
      </c>
      <c r="AC36" t="str">
        <f t="shared" si="8"/>
        <v xml:space="preserve"> </v>
      </c>
      <c r="AD36" t="str">
        <f t="shared" si="8"/>
        <v xml:space="preserve"> </v>
      </c>
      <c r="AE36" t="str">
        <f t="shared" si="8"/>
        <v xml:space="preserve"> </v>
      </c>
      <c r="AF36" t="str">
        <f t="shared" si="8"/>
        <v xml:space="preserve"> </v>
      </c>
      <c r="AG36" t="str">
        <f t="shared" si="8"/>
        <v xml:space="preserve"> </v>
      </c>
      <c r="AH36" t="str">
        <f t="shared" ref="AH36:AY36" si="9">IF(AH$29=2,1," ")</f>
        <v xml:space="preserve"> </v>
      </c>
      <c r="AI36" t="str">
        <f t="shared" si="9"/>
        <v xml:space="preserve"> </v>
      </c>
      <c r="AJ36" t="str">
        <f t="shared" si="9"/>
        <v xml:space="preserve"> </v>
      </c>
      <c r="AK36" t="str">
        <f t="shared" si="9"/>
        <v xml:space="preserve"> </v>
      </c>
      <c r="AL36" t="str">
        <f t="shared" si="9"/>
        <v xml:space="preserve"> </v>
      </c>
      <c r="AM36" t="str">
        <f t="shared" si="9"/>
        <v xml:space="preserve"> </v>
      </c>
      <c r="AN36" t="str">
        <f t="shared" si="9"/>
        <v xml:space="preserve"> </v>
      </c>
      <c r="AO36" t="str">
        <f t="shared" si="9"/>
        <v xml:space="preserve"> </v>
      </c>
      <c r="AP36" t="str">
        <f t="shared" si="9"/>
        <v xml:space="preserve"> </v>
      </c>
      <c r="AQ36" t="str">
        <f t="shared" si="9"/>
        <v xml:space="preserve"> </v>
      </c>
      <c r="AR36" t="str">
        <f t="shared" si="9"/>
        <v xml:space="preserve"> </v>
      </c>
      <c r="AS36" t="str">
        <f t="shared" si="9"/>
        <v xml:space="preserve"> </v>
      </c>
      <c r="AT36" t="str">
        <f t="shared" si="9"/>
        <v xml:space="preserve"> </v>
      </c>
      <c r="AU36" t="str">
        <f t="shared" si="9"/>
        <v xml:space="preserve"> </v>
      </c>
      <c r="AV36" t="str">
        <f t="shared" si="9"/>
        <v xml:space="preserve"> </v>
      </c>
      <c r="AW36" t="str">
        <f t="shared" si="9"/>
        <v xml:space="preserve"> </v>
      </c>
      <c r="AX36" t="str">
        <f t="shared" si="9"/>
        <v xml:space="preserve"> </v>
      </c>
      <c r="AY36" t="str">
        <f t="shared" si="9"/>
        <v xml:space="preserve"> </v>
      </c>
      <c r="AZ36">
        <f>SUM(B36:AY36)</f>
        <v>0</v>
      </c>
    </row>
    <row r="37" spans="1:52" hidden="1">
      <c r="A37" t="s">
        <v>9</v>
      </c>
      <c r="B37" t="str">
        <f t="shared" ref="B37:AG37" si="10">IF(B$29=3,1," ")</f>
        <v xml:space="preserve"> </v>
      </c>
      <c r="C37" t="str">
        <f t="shared" si="10"/>
        <v xml:space="preserve"> </v>
      </c>
      <c r="D37" t="str">
        <f t="shared" si="10"/>
        <v xml:space="preserve"> </v>
      </c>
      <c r="E37" t="str">
        <f t="shared" si="10"/>
        <v xml:space="preserve"> </v>
      </c>
      <c r="F37" t="str">
        <f t="shared" si="10"/>
        <v xml:space="preserve"> </v>
      </c>
      <c r="G37" t="str">
        <f t="shared" si="10"/>
        <v xml:space="preserve"> </v>
      </c>
      <c r="H37" t="str">
        <f t="shared" si="10"/>
        <v xml:space="preserve"> </v>
      </c>
      <c r="I37" t="str">
        <f t="shared" si="10"/>
        <v xml:space="preserve"> </v>
      </c>
      <c r="J37" t="str">
        <f t="shared" si="10"/>
        <v xml:space="preserve"> </v>
      </c>
      <c r="K37" t="str">
        <f t="shared" si="10"/>
        <v xml:space="preserve"> </v>
      </c>
      <c r="L37" t="str">
        <f t="shared" si="10"/>
        <v xml:space="preserve"> </v>
      </c>
      <c r="M37" t="str">
        <f t="shared" si="10"/>
        <v xml:space="preserve"> </v>
      </c>
      <c r="N37" t="str">
        <f t="shared" si="10"/>
        <v xml:space="preserve"> </v>
      </c>
      <c r="O37" t="str">
        <f t="shared" si="10"/>
        <v xml:space="preserve"> </v>
      </c>
      <c r="P37" t="str">
        <f t="shared" si="10"/>
        <v xml:space="preserve"> </v>
      </c>
      <c r="Q37" t="str">
        <f t="shared" si="10"/>
        <v xml:space="preserve"> </v>
      </c>
      <c r="R37" t="str">
        <f t="shared" si="10"/>
        <v xml:space="preserve"> </v>
      </c>
      <c r="S37" t="str">
        <f t="shared" si="10"/>
        <v xml:space="preserve"> </v>
      </c>
      <c r="T37" t="str">
        <f t="shared" si="10"/>
        <v xml:space="preserve"> </v>
      </c>
      <c r="U37" t="str">
        <f t="shared" si="10"/>
        <v xml:space="preserve"> </v>
      </c>
      <c r="V37" t="str">
        <f t="shared" si="10"/>
        <v xml:space="preserve"> </v>
      </c>
      <c r="W37" t="str">
        <f t="shared" si="10"/>
        <v xml:space="preserve"> </v>
      </c>
      <c r="X37" t="str">
        <f t="shared" si="10"/>
        <v xml:space="preserve"> </v>
      </c>
      <c r="Y37" t="str">
        <f t="shared" si="10"/>
        <v xml:space="preserve"> </v>
      </c>
      <c r="Z37" t="str">
        <f t="shared" si="10"/>
        <v xml:space="preserve"> </v>
      </c>
      <c r="AA37" t="str">
        <f t="shared" si="10"/>
        <v xml:space="preserve"> </v>
      </c>
      <c r="AB37" t="str">
        <f t="shared" si="10"/>
        <v xml:space="preserve"> </v>
      </c>
      <c r="AC37" t="str">
        <f t="shared" si="10"/>
        <v xml:space="preserve"> </v>
      </c>
      <c r="AD37" t="str">
        <f t="shared" si="10"/>
        <v xml:space="preserve"> </v>
      </c>
      <c r="AE37" t="str">
        <f t="shared" si="10"/>
        <v xml:space="preserve"> </v>
      </c>
      <c r="AF37" t="str">
        <f t="shared" si="10"/>
        <v xml:space="preserve"> </v>
      </c>
      <c r="AG37" t="str">
        <f t="shared" si="10"/>
        <v xml:space="preserve"> </v>
      </c>
      <c r="AH37" t="str">
        <f t="shared" ref="AH37:AY37" si="11">IF(AH$29=3,1," ")</f>
        <v xml:space="preserve"> </v>
      </c>
      <c r="AI37" t="str">
        <f t="shared" si="11"/>
        <v xml:space="preserve"> </v>
      </c>
      <c r="AJ37" t="str">
        <f t="shared" si="11"/>
        <v xml:space="preserve"> </v>
      </c>
      <c r="AK37" t="str">
        <f t="shared" si="11"/>
        <v xml:space="preserve"> </v>
      </c>
      <c r="AL37" t="str">
        <f t="shared" si="11"/>
        <v xml:space="preserve"> </v>
      </c>
      <c r="AM37" t="str">
        <f t="shared" si="11"/>
        <v xml:space="preserve"> </v>
      </c>
      <c r="AN37" t="str">
        <f t="shared" si="11"/>
        <v xml:space="preserve"> </v>
      </c>
      <c r="AO37" t="str">
        <f t="shared" si="11"/>
        <v xml:space="preserve"> </v>
      </c>
      <c r="AP37" t="str">
        <f t="shared" si="11"/>
        <v xml:space="preserve"> </v>
      </c>
      <c r="AQ37" t="str">
        <f t="shared" si="11"/>
        <v xml:space="preserve"> </v>
      </c>
      <c r="AR37" t="str">
        <f t="shared" si="11"/>
        <v xml:space="preserve"> </v>
      </c>
      <c r="AS37" t="str">
        <f t="shared" si="11"/>
        <v xml:space="preserve"> </v>
      </c>
      <c r="AT37" t="str">
        <f t="shared" si="11"/>
        <v xml:space="preserve"> </v>
      </c>
      <c r="AU37" t="str">
        <f t="shared" si="11"/>
        <v xml:space="preserve"> </v>
      </c>
      <c r="AV37" t="str">
        <f t="shared" si="11"/>
        <v xml:space="preserve"> </v>
      </c>
      <c r="AW37" t="str">
        <f t="shared" si="11"/>
        <v xml:space="preserve"> </v>
      </c>
      <c r="AX37" t="str">
        <f t="shared" si="11"/>
        <v xml:space="preserve"> </v>
      </c>
      <c r="AY37" t="str">
        <f t="shared" si="11"/>
        <v xml:space="preserve"> </v>
      </c>
      <c r="AZ37">
        <f>SUM(B37:AY37)</f>
        <v>0</v>
      </c>
    </row>
  </sheetData>
  <mergeCells count="4">
    <mergeCell ref="B1:H1"/>
    <mergeCell ref="AV2:AX2"/>
    <mergeCell ref="AZ2:AZ4"/>
    <mergeCell ref="AZ28:BB28"/>
  </mergeCells>
  <phoneticPr fontId="0" type="noConversion"/>
  <dataValidations count="1">
    <dataValidation type="list" allowBlank="1" showInputMessage="1" showErrorMessage="1" sqref="B3">
      <formula1>"0,1"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8"/>
  <sheetViews>
    <sheetView tabSelected="1" topLeftCell="E1" workbookViewId="0">
      <selection activeCell="Y18" sqref="Y18"/>
    </sheetView>
  </sheetViews>
  <sheetFormatPr defaultRowHeight="12.75"/>
  <cols>
    <col min="1" max="1" width="8.140625" customWidth="1"/>
    <col min="2" max="2" width="10.7109375" bestFit="1" customWidth="1"/>
    <col min="3" max="3" width="3.5703125" customWidth="1"/>
    <col min="4" max="4" width="8.5703125" customWidth="1"/>
    <col min="5" max="5" width="10.7109375" bestFit="1" customWidth="1"/>
    <col min="6" max="6" width="3.7109375" customWidth="1"/>
    <col min="7" max="7" width="8.7109375" customWidth="1"/>
    <col min="8" max="8" width="10.7109375" bestFit="1" customWidth="1"/>
    <col min="9" max="9" width="3.5703125" customWidth="1"/>
    <col min="10" max="10" width="8.28515625" customWidth="1"/>
    <col min="11" max="11" width="10.7109375" bestFit="1" customWidth="1"/>
    <col min="12" max="12" width="7.28515625" customWidth="1"/>
    <col min="13" max="13" width="8" customWidth="1"/>
    <col min="14" max="14" width="10.7109375" bestFit="1" customWidth="1"/>
    <col min="15" max="15" width="3.7109375" style="49" customWidth="1"/>
    <col min="16" max="16" width="8.28515625" customWidth="1"/>
    <col min="17" max="17" width="10.7109375" bestFit="1" customWidth="1"/>
    <col min="18" max="18" width="3.5703125" style="49" customWidth="1"/>
    <col min="19" max="19" width="8.5703125" customWidth="1"/>
    <col min="20" max="20" width="10.7109375" bestFit="1" customWidth="1"/>
    <col min="21" max="21" width="3.7109375" customWidth="1"/>
  </cols>
  <sheetData>
    <row r="1" spans="1:23" ht="15.75">
      <c r="A1" s="47" t="s">
        <v>8</v>
      </c>
      <c r="M1" s="47" t="s">
        <v>8</v>
      </c>
      <c r="N1" s="47"/>
      <c r="O1" s="48"/>
      <c r="P1" s="47"/>
      <c r="Q1" s="47"/>
      <c r="R1" s="48"/>
      <c r="T1" s="47"/>
      <c r="U1" s="47"/>
      <c r="V1" s="47"/>
    </row>
    <row r="3" spans="1:23" s="5" customFormat="1">
      <c r="A3" s="62" t="s">
        <v>55</v>
      </c>
      <c r="B3" s="62"/>
      <c r="D3" s="62" t="s">
        <v>56</v>
      </c>
      <c r="E3" s="62"/>
      <c r="G3" s="62" t="s">
        <v>57</v>
      </c>
      <c r="H3" s="62"/>
      <c r="J3" s="62" t="s">
        <v>58</v>
      </c>
      <c r="K3" s="62"/>
      <c r="M3" s="62" t="s">
        <v>5</v>
      </c>
      <c r="N3" s="62"/>
      <c r="O3" s="50"/>
      <c r="P3" s="62" t="s">
        <v>62</v>
      </c>
      <c r="Q3" s="62"/>
      <c r="S3" s="62" t="s">
        <v>6</v>
      </c>
      <c r="T3" s="62"/>
      <c r="U3" s="50"/>
      <c r="V3" s="62" t="s">
        <v>7</v>
      </c>
      <c r="W3" s="62"/>
    </row>
    <row r="4" spans="1:23">
      <c r="A4" s="3" t="s">
        <v>4</v>
      </c>
      <c r="B4" s="3" t="s">
        <v>59</v>
      </c>
      <c r="D4" s="3" t="s">
        <v>4</v>
      </c>
      <c r="E4" s="3" t="s">
        <v>59</v>
      </c>
      <c r="G4" s="3" t="s">
        <v>4</v>
      </c>
      <c r="H4" s="3" t="s">
        <v>59</v>
      </c>
      <c r="J4" s="3" t="s">
        <v>4</v>
      </c>
      <c r="K4" s="3" t="s">
        <v>59</v>
      </c>
      <c r="M4" s="3" t="s">
        <v>3</v>
      </c>
      <c r="N4" s="3" t="s">
        <v>59</v>
      </c>
      <c r="O4" s="51"/>
      <c r="P4" s="3" t="s">
        <v>3</v>
      </c>
      <c r="Q4" s="3" t="s">
        <v>59</v>
      </c>
      <c r="S4" s="3" t="s">
        <v>3</v>
      </c>
      <c r="T4" s="3" t="s">
        <v>59</v>
      </c>
      <c r="U4" s="51"/>
      <c r="V4" s="3" t="s">
        <v>4</v>
      </c>
      <c r="W4" s="3" t="s">
        <v>59</v>
      </c>
    </row>
    <row r="5" spans="1:23">
      <c r="A5" s="3" t="s">
        <v>54</v>
      </c>
      <c r="B5" s="3"/>
      <c r="D5" s="3" t="s">
        <v>54</v>
      </c>
      <c r="E5" s="3"/>
      <c r="G5" s="3" t="s">
        <v>54</v>
      </c>
      <c r="H5" s="3"/>
      <c r="J5" s="3" t="s">
        <v>54</v>
      </c>
      <c r="K5" s="3"/>
      <c r="M5" s="3" t="s">
        <v>2</v>
      </c>
      <c r="N5" s="3"/>
      <c r="O5" s="51"/>
      <c r="P5" s="3" t="s">
        <v>2</v>
      </c>
      <c r="S5" s="3" t="s">
        <v>2</v>
      </c>
      <c r="T5" s="3"/>
      <c r="U5" s="51"/>
      <c r="V5" s="3" t="s">
        <v>54</v>
      </c>
      <c r="W5" s="3"/>
    </row>
    <row r="6" spans="1:23">
      <c r="A6" s="2">
        <v>0.01</v>
      </c>
      <c r="B6" s="4">
        <f>ROUNDUP(0.67^2*A6*(1-A6)/0.0025,0)</f>
        <v>2</v>
      </c>
      <c r="D6" s="2">
        <v>0.01</v>
      </c>
      <c r="E6" s="4">
        <f>ROUNDUP(0.84^2*D6*(1-D6)/0.0025,0)</f>
        <v>3</v>
      </c>
      <c r="G6" s="2">
        <v>0.01</v>
      </c>
      <c r="H6" s="4">
        <f>ROUNDUP(1.04^2*G6*(1-G6)/0.0025,0)</f>
        <v>5</v>
      </c>
      <c r="J6" s="2">
        <v>0.01</v>
      </c>
      <c r="K6" s="4">
        <f>ROUNDUP(1.15^2*J6*(1-J6)/0.0025,0)</f>
        <v>6</v>
      </c>
      <c r="M6" s="2">
        <v>0.01</v>
      </c>
      <c r="N6" s="4">
        <f>ROUNDUP(1.282^2*M6*(1-M6)/0.0025,0)</f>
        <v>7</v>
      </c>
      <c r="O6" s="51"/>
      <c r="P6" s="2">
        <v>0.01</v>
      </c>
      <c r="Q6" s="4">
        <f>ROUNDUP(1.44^2*P6*(1-P6)/0.0025,0)</f>
        <v>9</v>
      </c>
      <c r="S6" s="2">
        <v>0.01</v>
      </c>
      <c r="T6" s="4">
        <f t="shared" ref="T6:T37" si="0">ROUNDUP(1.645^2*S6*(1-S6)/0.0025,0)</f>
        <v>11</v>
      </c>
      <c r="U6" s="51"/>
      <c r="V6" s="2">
        <v>0.01</v>
      </c>
      <c r="W6" s="4">
        <f t="shared" ref="W6:W37" si="1">ROUNDUP(1.96^2*V6*(1-V6)/0.0025,0)</f>
        <v>16</v>
      </c>
    </row>
    <row r="7" spans="1:23">
      <c r="A7" s="2">
        <v>0.02</v>
      </c>
      <c r="B7" s="4">
        <f t="shared" ref="B7:B55" si="2">ROUNDUP(0.67^2*A7*(1-A7)/0.0025,0)</f>
        <v>4</v>
      </c>
      <c r="D7" s="2">
        <v>0.02</v>
      </c>
      <c r="E7" s="4">
        <f t="shared" ref="E7:E55" si="3">ROUNDUP(0.84^2*D7*(1-D7)/0.0025,0)</f>
        <v>6</v>
      </c>
      <c r="G7" s="2">
        <v>0.02</v>
      </c>
      <c r="H7" s="4">
        <f t="shared" ref="H7:H55" si="4">ROUNDUP(1.04^2*G7*(1-G7)/0.0025,0)</f>
        <v>9</v>
      </c>
      <c r="J7" s="2">
        <v>0.02</v>
      </c>
      <c r="K7" s="4">
        <f t="shared" ref="K7:K55" si="5">ROUNDUP(1.15^2*J7*(1-J7)/0.0025,0)</f>
        <v>11</v>
      </c>
      <c r="M7" s="2">
        <v>0.02</v>
      </c>
      <c r="N7" s="4">
        <f t="shared" ref="N7:N55" si="6">ROUNDUP(1.282^2*M7*(1-M7)/0.0025,0)</f>
        <v>13</v>
      </c>
      <c r="O7" s="51"/>
      <c r="P7" s="2">
        <v>0.02</v>
      </c>
      <c r="Q7" s="4">
        <f t="shared" ref="Q7:Q55" si="7">ROUNDUP(1.44^2*P7*(1-P7)/0.0025,0)</f>
        <v>17</v>
      </c>
      <c r="S7" s="2">
        <v>0.02</v>
      </c>
      <c r="T7" s="4">
        <f t="shared" si="0"/>
        <v>22</v>
      </c>
      <c r="U7" s="51"/>
      <c r="V7" s="2">
        <v>0.02</v>
      </c>
      <c r="W7" s="1">
        <f t="shared" si="1"/>
        <v>31</v>
      </c>
    </row>
    <row r="8" spans="1:23">
      <c r="A8" s="2">
        <v>0.03</v>
      </c>
      <c r="B8" s="4">
        <f t="shared" si="2"/>
        <v>6</v>
      </c>
      <c r="D8" s="2">
        <v>0.03</v>
      </c>
      <c r="E8" s="4">
        <f t="shared" si="3"/>
        <v>9</v>
      </c>
      <c r="G8" s="2">
        <v>0.03</v>
      </c>
      <c r="H8" s="4">
        <f t="shared" si="4"/>
        <v>13</v>
      </c>
      <c r="J8" s="2">
        <v>0.03</v>
      </c>
      <c r="K8" s="4">
        <f t="shared" si="5"/>
        <v>16</v>
      </c>
      <c r="M8" s="2">
        <v>0.03</v>
      </c>
      <c r="N8" s="4">
        <f t="shared" si="6"/>
        <v>20</v>
      </c>
      <c r="O8" s="51"/>
      <c r="P8" s="2">
        <v>0.03</v>
      </c>
      <c r="Q8" s="4">
        <f t="shared" si="7"/>
        <v>25</v>
      </c>
      <c r="S8" s="2">
        <v>0.03</v>
      </c>
      <c r="T8" s="1">
        <f t="shared" si="0"/>
        <v>32</v>
      </c>
      <c r="U8" s="51"/>
      <c r="V8" s="2">
        <v>0.03</v>
      </c>
      <c r="W8" s="1">
        <f t="shared" si="1"/>
        <v>45</v>
      </c>
    </row>
    <row r="9" spans="1:23">
      <c r="A9" s="2">
        <v>0.04</v>
      </c>
      <c r="B9" s="4">
        <f t="shared" si="2"/>
        <v>7</v>
      </c>
      <c r="D9" s="2">
        <v>0.04</v>
      </c>
      <c r="E9" s="4">
        <f t="shared" si="3"/>
        <v>11</v>
      </c>
      <c r="G9" s="2">
        <v>0.04</v>
      </c>
      <c r="H9" s="4">
        <f t="shared" si="4"/>
        <v>17</v>
      </c>
      <c r="J9" s="2">
        <v>0.04</v>
      </c>
      <c r="K9" s="4">
        <f t="shared" si="5"/>
        <v>21</v>
      </c>
      <c r="M9" s="2">
        <v>0.04</v>
      </c>
      <c r="N9" s="4">
        <f t="shared" si="6"/>
        <v>26</v>
      </c>
      <c r="O9" s="51"/>
      <c r="P9" s="2">
        <v>0.04</v>
      </c>
      <c r="Q9" s="52">
        <f t="shared" si="7"/>
        <v>32</v>
      </c>
      <c r="S9" s="2">
        <v>0.04</v>
      </c>
      <c r="T9" s="1">
        <f t="shared" si="0"/>
        <v>42</v>
      </c>
      <c r="U9" s="51"/>
      <c r="V9" s="2">
        <v>0.04</v>
      </c>
      <c r="W9" s="1">
        <f t="shared" si="1"/>
        <v>60</v>
      </c>
    </row>
    <row r="10" spans="1:23">
      <c r="A10" s="2">
        <v>0.05</v>
      </c>
      <c r="B10" s="4">
        <f t="shared" si="2"/>
        <v>9</v>
      </c>
      <c r="D10" s="2">
        <v>0.05</v>
      </c>
      <c r="E10" s="4">
        <f t="shared" si="3"/>
        <v>14</v>
      </c>
      <c r="G10" s="2">
        <v>0.05</v>
      </c>
      <c r="H10" s="4">
        <f t="shared" si="4"/>
        <v>21</v>
      </c>
      <c r="J10" s="2">
        <v>0.05</v>
      </c>
      <c r="K10" s="4">
        <f t="shared" si="5"/>
        <v>26</v>
      </c>
      <c r="M10" s="2">
        <v>0.05</v>
      </c>
      <c r="N10" s="52">
        <f t="shared" si="6"/>
        <v>32</v>
      </c>
      <c r="O10" s="51"/>
      <c r="P10" s="2">
        <v>0.05</v>
      </c>
      <c r="Q10" s="52">
        <f t="shared" si="7"/>
        <v>40</v>
      </c>
      <c r="S10" s="2">
        <v>0.05</v>
      </c>
      <c r="T10" s="1">
        <f t="shared" si="0"/>
        <v>52</v>
      </c>
      <c r="U10" s="51"/>
      <c r="V10" s="2">
        <v>0.05</v>
      </c>
      <c r="W10" s="1">
        <f t="shared" si="1"/>
        <v>73</v>
      </c>
    </row>
    <row r="11" spans="1:23">
      <c r="A11" s="2">
        <v>0.06</v>
      </c>
      <c r="B11" s="4">
        <f t="shared" si="2"/>
        <v>11</v>
      </c>
      <c r="D11" s="2">
        <v>0.06</v>
      </c>
      <c r="E11" s="4">
        <f t="shared" si="3"/>
        <v>16</v>
      </c>
      <c r="G11" s="2">
        <v>0.06</v>
      </c>
      <c r="H11" s="4">
        <f t="shared" si="4"/>
        <v>25</v>
      </c>
      <c r="J11" s="2">
        <v>0.06</v>
      </c>
      <c r="K11" s="52">
        <f t="shared" si="5"/>
        <v>30</v>
      </c>
      <c r="M11" s="2">
        <v>0.06</v>
      </c>
      <c r="N11" s="52">
        <f t="shared" si="6"/>
        <v>38</v>
      </c>
      <c r="O11" s="51"/>
      <c r="P11" s="2">
        <v>0.06</v>
      </c>
      <c r="Q11" s="52">
        <f t="shared" si="7"/>
        <v>47</v>
      </c>
      <c r="S11" s="2">
        <v>0.06</v>
      </c>
      <c r="T11" s="1">
        <f t="shared" si="0"/>
        <v>62</v>
      </c>
      <c r="U11" s="51"/>
      <c r="V11" s="2">
        <v>0.06</v>
      </c>
      <c r="W11" s="1">
        <f t="shared" si="1"/>
        <v>87</v>
      </c>
    </row>
    <row r="12" spans="1:23">
      <c r="A12" s="2">
        <v>7.0000000000000007E-2</v>
      </c>
      <c r="B12" s="4">
        <f t="shared" si="2"/>
        <v>12</v>
      </c>
      <c r="D12" s="2">
        <v>7.0000000000000007E-2</v>
      </c>
      <c r="E12" s="4">
        <f t="shared" si="3"/>
        <v>19</v>
      </c>
      <c r="G12" s="2">
        <v>7.0000000000000007E-2</v>
      </c>
      <c r="H12" s="4">
        <f t="shared" si="4"/>
        <v>29</v>
      </c>
      <c r="J12" s="2">
        <v>7.0000000000000007E-2</v>
      </c>
      <c r="K12" s="52">
        <f t="shared" si="5"/>
        <v>35</v>
      </c>
      <c r="M12" s="2">
        <v>7.0000000000000007E-2</v>
      </c>
      <c r="N12" s="52">
        <f t="shared" si="6"/>
        <v>43</v>
      </c>
      <c r="O12" s="51"/>
      <c r="P12" s="2">
        <v>7.0000000000000007E-2</v>
      </c>
      <c r="Q12" s="52">
        <f t="shared" si="7"/>
        <v>54</v>
      </c>
      <c r="S12" s="2">
        <v>7.0000000000000007E-2</v>
      </c>
      <c r="T12" s="1">
        <f t="shared" si="0"/>
        <v>71</v>
      </c>
      <c r="U12" s="51"/>
      <c r="V12" s="2">
        <v>7.0000000000000007E-2</v>
      </c>
      <c r="W12" s="1">
        <f t="shared" si="1"/>
        <v>101</v>
      </c>
    </row>
    <row r="13" spans="1:23">
      <c r="A13" s="2">
        <v>0.08</v>
      </c>
      <c r="B13" s="4">
        <f t="shared" si="2"/>
        <v>14</v>
      </c>
      <c r="D13" s="2">
        <v>0.08</v>
      </c>
      <c r="E13" s="4">
        <f t="shared" si="3"/>
        <v>21</v>
      </c>
      <c r="G13" s="2">
        <v>0.08</v>
      </c>
      <c r="H13" s="52">
        <f t="shared" si="4"/>
        <v>32</v>
      </c>
      <c r="J13" s="2">
        <v>0.08</v>
      </c>
      <c r="K13" s="52">
        <f t="shared" si="5"/>
        <v>39</v>
      </c>
      <c r="M13" s="2">
        <v>0.08</v>
      </c>
      <c r="N13" s="52">
        <f t="shared" si="6"/>
        <v>49</v>
      </c>
      <c r="O13" s="51"/>
      <c r="P13" s="2">
        <v>0.08</v>
      </c>
      <c r="Q13" s="52">
        <f t="shared" si="7"/>
        <v>62</v>
      </c>
      <c r="S13" s="2">
        <v>0.08</v>
      </c>
      <c r="T13" s="1">
        <f t="shared" si="0"/>
        <v>80</v>
      </c>
      <c r="U13" s="51"/>
      <c r="V13" s="2">
        <v>0.08</v>
      </c>
      <c r="W13" s="1">
        <f t="shared" si="1"/>
        <v>114</v>
      </c>
    </row>
    <row r="14" spans="1:23">
      <c r="A14" s="2">
        <v>0.09</v>
      </c>
      <c r="B14" s="4">
        <f t="shared" si="2"/>
        <v>15</v>
      </c>
      <c r="D14" s="2">
        <v>0.09</v>
      </c>
      <c r="E14" s="4">
        <f t="shared" si="3"/>
        <v>24</v>
      </c>
      <c r="G14" s="2">
        <v>0.09</v>
      </c>
      <c r="H14" s="52">
        <f t="shared" si="4"/>
        <v>36</v>
      </c>
      <c r="J14" s="2">
        <v>0.09</v>
      </c>
      <c r="K14" s="52">
        <f t="shared" si="5"/>
        <v>44</v>
      </c>
      <c r="M14" s="2">
        <v>0.09</v>
      </c>
      <c r="N14" s="52">
        <f t="shared" si="6"/>
        <v>54</v>
      </c>
      <c r="O14" s="51"/>
      <c r="P14" s="2">
        <v>0.09</v>
      </c>
      <c r="Q14" s="52">
        <f t="shared" si="7"/>
        <v>68</v>
      </c>
      <c r="S14" s="2">
        <v>0.09</v>
      </c>
      <c r="T14" s="1">
        <f t="shared" si="0"/>
        <v>89</v>
      </c>
      <c r="U14" s="51"/>
      <c r="V14" s="2">
        <v>0.09</v>
      </c>
      <c r="W14" s="1">
        <f t="shared" si="1"/>
        <v>126</v>
      </c>
    </row>
    <row r="15" spans="1:23">
      <c r="A15" s="2">
        <v>0.1</v>
      </c>
      <c r="B15" s="4">
        <f t="shared" si="2"/>
        <v>17</v>
      </c>
      <c r="D15" s="2">
        <v>0.1</v>
      </c>
      <c r="E15" s="4">
        <f t="shared" si="3"/>
        <v>26</v>
      </c>
      <c r="G15" s="2">
        <v>0.1</v>
      </c>
      <c r="H15" s="52">
        <f t="shared" si="4"/>
        <v>39</v>
      </c>
      <c r="J15" s="2">
        <v>0.1</v>
      </c>
      <c r="K15" s="52">
        <f t="shared" si="5"/>
        <v>48</v>
      </c>
      <c r="M15" s="2">
        <v>0.1</v>
      </c>
      <c r="N15" s="52">
        <f t="shared" si="6"/>
        <v>60</v>
      </c>
      <c r="O15" s="51"/>
      <c r="P15" s="2">
        <v>0.1</v>
      </c>
      <c r="Q15" s="52">
        <f t="shared" si="7"/>
        <v>75</v>
      </c>
      <c r="S15" s="2">
        <v>0.1</v>
      </c>
      <c r="T15" s="1">
        <f t="shared" si="0"/>
        <v>98</v>
      </c>
      <c r="U15" s="51"/>
      <c r="V15" s="2">
        <v>0.1</v>
      </c>
      <c r="W15" s="1">
        <f t="shared" si="1"/>
        <v>139</v>
      </c>
    </row>
    <row r="16" spans="1:23">
      <c r="A16" s="2">
        <v>0.11</v>
      </c>
      <c r="B16" s="4">
        <f t="shared" si="2"/>
        <v>18</v>
      </c>
      <c r="D16" s="2">
        <v>0.11</v>
      </c>
      <c r="E16" s="4">
        <f t="shared" si="3"/>
        <v>28</v>
      </c>
      <c r="G16" s="2">
        <v>0.11</v>
      </c>
      <c r="H16" s="52">
        <f t="shared" si="4"/>
        <v>43</v>
      </c>
      <c r="J16" s="2">
        <v>0.11</v>
      </c>
      <c r="K16" s="52">
        <f t="shared" si="5"/>
        <v>52</v>
      </c>
      <c r="M16" s="2">
        <v>0.11</v>
      </c>
      <c r="N16" s="52">
        <f t="shared" si="6"/>
        <v>65</v>
      </c>
      <c r="O16" s="51"/>
      <c r="P16" s="2">
        <v>0.11</v>
      </c>
      <c r="Q16" s="52">
        <f t="shared" si="7"/>
        <v>82</v>
      </c>
      <c r="S16" s="2">
        <v>0.11</v>
      </c>
      <c r="T16" s="1">
        <f t="shared" si="0"/>
        <v>106</v>
      </c>
      <c r="U16" s="51"/>
      <c r="V16" s="2">
        <v>0.11</v>
      </c>
      <c r="W16" s="1">
        <f t="shared" si="1"/>
        <v>151</v>
      </c>
    </row>
    <row r="17" spans="1:23">
      <c r="A17" s="2">
        <v>0.12</v>
      </c>
      <c r="B17" s="4">
        <f t="shared" si="2"/>
        <v>19</v>
      </c>
      <c r="D17" s="2">
        <v>0.12</v>
      </c>
      <c r="E17" s="52">
        <f t="shared" si="3"/>
        <v>30</v>
      </c>
      <c r="G17" s="2">
        <v>0.12</v>
      </c>
      <c r="H17" s="52">
        <f t="shared" si="4"/>
        <v>46</v>
      </c>
      <c r="J17" s="2">
        <v>0.12</v>
      </c>
      <c r="K17" s="52">
        <f t="shared" si="5"/>
        <v>56</v>
      </c>
      <c r="M17" s="2">
        <v>0.12</v>
      </c>
      <c r="N17" s="52">
        <f t="shared" si="6"/>
        <v>70</v>
      </c>
      <c r="O17" s="51"/>
      <c r="P17" s="2">
        <v>0.12</v>
      </c>
      <c r="Q17" s="52">
        <f t="shared" si="7"/>
        <v>88</v>
      </c>
      <c r="S17" s="2">
        <v>0.12</v>
      </c>
      <c r="T17" s="1">
        <f t="shared" si="0"/>
        <v>115</v>
      </c>
      <c r="U17" s="51"/>
      <c r="V17" s="2">
        <v>0.12</v>
      </c>
      <c r="W17" s="1">
        <f t="shared" si="1"/>
        <v>163</v>
      </c>
    </row>
    <row r="18" spans="1:23">
      <c r="A18" s="2">
        <v>0.13</v>
      </c>
      <c r="B18" s="4">
        <f t="shared" si="2"/>
        <v>21</v>
      </c>
      <c r="D18" s="2">
        <v>0.13</v>
      </c>
      <c r="E18" s="52">
        <f t="shared" si="3"/>
        <v>32</v>
      </c>
      <c r="G18" s="2">
        <v>0.13</v>
      </c>
      <c r="H18" s="52">
        <f t="shared" si="4"/>
        <v>49</v>
      </c>
      <c r="J18" s="2">
        <v>0.13</v>
      </c>
      <c r="K18" s="52">
        <f t="shared" si="5"/>
        <v>60</v>
      </c>
      <c r="M18" s="2">
        <v>0.13</v>
      </c>
      <c r="N18" s="52">
        <f t="shared" si="6"/>
        <v>75</v>
      </c>
      <c r="O18" s="51"/>
      <c r="P18" s="2">
        <v>0.13</v>
      </c>
      <c r="Q18" s="52">
        <f t="shared" si="7"/>
        <v>94</v>
      </c>
      <c r="S18" s="2">
        <v>0.13</v>
      </c>
      <c r="T18" s="1">
        <f t="shared" si="0"/>
        <v>123</v>
      </c>
      <c r="U18" s="51"/>
      <c r="V18" s="2">
        <v>0.13</v>
      </c>
      <c r="W18" s="1">
        <f t="shared" si="1"/>
        <v>174</v>
      </c>
    </row>
    <row r="19" spans="1:23">
      <c r="A19" s="2">
        <v>0.14000000000000001</v>
      </c>
      <c r="B19" s="4">
        <f t="shared" si="2"/>
        <v>22</v>
      </c>
      <c r="D19" s="2">
        <v>0.14000000000000001</v>
      </c>
      <c r="E19" s="52">
        <f t="shared" si="3"/>
        <v>34</v>
      </c>
      <c r="G19" s="2">
        <v>0.14000000000000001</v>
      </c>
      <c r="H19" s="52">
        <f t="shared" si="4"/>
        <v>53</v>
      </c>
      <c r="J19" s="2">
        <v>0.14000000000000001</v>
      </c>
      <c r="K19" s="52">
        <f t="shared" si="5"/>
        <v>64</v>
      </c>
      <c r="M19" s="2">
        <v>0.14000000000000001</v>
      </c>
      <c r="N19" s="52">
        <f t="shared" si="6"/>
        <v>80</v>
      </c>
      <c r="O19" s="51"/>
      <c r="P19" s="2">
        <v>0.14000000000000001</v>
      </c>
      <c r="Q19" s="52">
        <f t="shared" si="7"/>
        <v>100</v>
      </c>
      <c r="S19" s="2">
        <v>0.14000000000000001</v>
      </c>
      <c r="T19" s="1">
        <f t="shared" si="0"/>
        <v>131</v>
      </c>
      <c r="U19" s="51"/>
      <c r="V19" s="2">
        <v>0.14000000000000001</v>
      </c>
      <c r="W19" s="1">
        <f t="shared" si="1"/>
        <v>186</v>
      </c>
    </row>
    <row r="20" spans="1:23">
      <c r="A20" s="2">
        <v>0.15</v>
      </c>
      <c r="B20" s="4">
        <f t="shared" si="2"/>
        <v>23</v>
      </c>
      <c r="D20" s="2">
        <v>0.15</v>
      </c>
      <c r="E20" s="52">
        <f t="shared" si="3"/>
        <v>36</v>
      </c>
      <c r="G20" s="2">
        <v>0.15</v>
      </c>
      <c r="H20" s="52">
        <f t="shared" si="4"/>
        <v>56</v>
      </c>
      <c r="J20" s="2">
        <v>0.15</v>
      </c>
      <c r="K20" s="52">
        <f t="shared" si="5"/>
        <v>68</v>
      </c>
      <c r="M20" s="2">
        <v>0.15</v>
      </c>
      <c r="N20" s="52">
        <f t="shared" si="6"/>
        <v>84</v>
      </c>
      <c r="O20" s="51"/>
      <c r="P20" s="2">
        <v>0.15</v>
      </c>
      <c r="Q20" s="52">
        <f t="shared" si="7"/>
        <v>106</v>
      </c>
      <c r="S20" s="2">
        <v>0.15</v>
      </c>
      <c r="T20" s="1">
        <f t="shared" si="0"/>
        <v>139</v>
      </c>
      <c r="U20" s="51"/>
      <c r="V20" s="2">
        <v>0.15</v>
      </c>
      <c r="W20" s="1">
        <f t="shared" si="1"/>
        <v>196</v>
      </c>
    </row>
    <row r="21" spans="1:23">
      <c r="A21" s="2">
        <v>0.16</v>
      </c>
      <c r="B21" s="4">
        <f t="shared" si="2"/>
        <v>25</v>
      </c>
      <c r="D21" s="2">
        <v>0.16</v>
      </c>
      <c r="E21" s="52">
        <f t="shared" si="3"/>
        <v>38</v>
      </c>
      <c r="G21" s="2">
        <v>0.16</v>
      </c>
      <c r="H21" s="52">
        <f t="shared" si="4"/>
        <v>59</v>
      </c>
      <c r="J21" s="2">
        <v>0.16</v>
      </c>
      <c r="K21" s="52">
        <f t="shared" si="5"/>
        <v>72</v>
      </c>
      <c r="M21" s="2">
        <v>0.16</v>
      </c>
      <c r="N21" s="52">
        <f t="shared" si="6"/>
        <v>89</v>
      </c>
      <c r="O21" s="51"/>
      <c r="P21" s="2">
        <v>0.16</v>
      </c>
      <c r="Q21" s="52">
        <f t="shared" si="7"/>
        <v>112</v>
      </c>
      <c r="S21" s="2">
        <v>0.16</v>
      </c>
      <c r="T21" s="1">
        <f t="shared" si="0"/>
        <v>146</v>
      </c>
      <c r="U21" s="51"/>
      <c r="V21" s="2">
        <v>0.16</v>
      </c>
      <c r="W21" s="1">
        <f t="shared" si="1"/>
        <v>207</v>
      </c>
    </row>
    <row r="22" spans="1:23">
      <c r="A22" s="2">
        <v>0.17</v>
      </c>
      <c r="B22" s="4">
        <f t="shared" si="2"/>
        <v>26</v>
      </c>
      <c r="D22" s="2">
        <v>0.17</v>
      </c>
      <c r="E22" s="52">
        <f t="shared" si="3"/>
        <v>40</v>
      </c>
      <c r="G22" s="2">
        <v>0.17</v>
      </c>
      <c r="H22" s="52">
        <f t="shared" si="4"/>
        <v>62</v>
      </c>
      <c r="J22" s="2">
        <v>0.17</v>
      </c>
      <c r="K22" s="52">
        <f t="shared" si="5"/>
        <v>75</v>
      </c>
      <c r="M22" s="2">
        <v>0.17</v>
      </c>
      <c r="N22" s="52">
        <f t="shared" si="6"/>
        <v>93</v>
      </c>
      <c r="O22" s="51"/>
      <c r="P22" s="2">
        <v>0.17</v>
      </c>
      <c r="Q22" s="52">
        <f t="shared" si="7"/>
        <v>118</v>
      </c>
      <c r="S22" s="2">
        <v>0.17</v>
      </c>
      <c r="T22" s="1">
        <f t="shared" si="0"/>
        <v>153</v>
      </c>
      <c r="U22" s="51"/>
      <c r="V22" s="2">
        <v>0.17</v>
      </c>
      <c r="W22" s="1">
        <f t="shared" si="1"/>
        <v>217</v>
      </c>
    </row>
    <row r="23" spans="1:23">
      <c r="A23" s="2">
        <v>0.18</v>
      </c>
      <c r="B23" s="4">
        <f t="shared" si="2"/>
        <v>27</v>
      </c>
      <c r="D23" s="2">
        <v>0.18</v>
      </c>
      <c r="E23" s="52">
        <f t="shared" si="3"/>
        <v>42</v>
      </c>
      <c r="G23" s="2">
        <v>0.18</v>
      </c>
      <c r="H23" s="52">
        <f t="shared" si="4"/>
        <v>64</v>
      </c>
      <c r="J23" s="2">
        <v>0.18</v>
      </c>
      <c r="K23" s="52">
        <f t="shared" si="5"/>
        <v>79</v>
      </c>
      <c r="M23" s="2">
        <v>0.18</v>
      </c>
      <c r="N23" s="52">
        <f t="shared" si="6"/>
        <v>98</v>
      </c>
      <c r="O23" s="51"/>
      <c r="P23" s="2">
        <v>0.18</v>
      </c>
      <c r="Q23" s="52">
        <f t="shared" si="7"/>
        <v>123</v>
      </c>
      <c r="S23" s="2">
        <v>0.18</v>
      </c>
      <c r="T23" s="1">
        <f t="shared" si="0"/>
        <v>160</v>
      </c>
      <c r="U23" s="51"/>
      <c r="V23" s="2">
        <v>0.18</v>
      </c>
      <c r="W23" s="1">
        <f t="shared" si="1"/>
        <v>227</v>
      </c>
    </row>
    <row r="24" spans="1:23">
      <c r="A24" s="2">
        <v>0.19</v>
      </c>
      <c r="B24" s="4">
        <f t="shared" si="2"/>
        <v>28</v>
      </c>
      <c r="D24" s="2">
        <v>0.19</v>
      </c>
      <c r="E24" s="52">
        <f t="shared" si="3"/>
        <v>44</v>
      </c>
      <c r="G24" s="2">
        <v>0.19</v>
      </c>
      <c r="H24" s="52">
        <f t="shared" si="4"/>
        <v>67</v>
      </c>
      <c r="J24" s="2">
        <v>0.19</v>
      </c>
      <c r="K24" s="52">
        <f t="shared" si="5"/>
        <v>82</v>
      </c>
      <c r="M24" s="2">
        <v>0.19</v>
      </c>
      <c r="N24" s="52">
        <f t="shared" si="6"/>
        <v>102</v>
      </c>
      <c r="O24" s="51"/>
      <c r="P24" s="2">
        <v>0.19</v>
      </c>
      <c r="Q24" s="52">
        <f t="shared" si="7"/>
        <v>128</v>
      </c>
      <c r="S24" s="2">
        <v>0.19</v>
      </c>
      <c r="T24" s="1">
        <f t="shared" si="0"/>
        <v>167</v>
      </c>
      <c r="U24" s="51"/>
      <c r="V24" s="2">
        <v>0.19</v>
      </c>
      <c r="W24" s="1">
        <f t="shared" si="1"/>
        <v>237</v>
      </c>
    </row>
    <row r="25" spans="1:23">
      <c r="A25" s="2">
        <v>0.2</v>
      </c>
      <c r="B25" s="4">
        <f t="shared" si="2"/>
        <v>29</v>
      </c>
      <c r="D25" s="2">
        <v>0.2</v>
      </c>
      <c r="E25" s="52">
        <f t="shared" si="3"/>
        <v>46</v>
      </c>
      <c r="G25" s="2">
        <v>0.2</v>
      </c>
      <c r="H25" s="52">
        <f t="shared" si="4"/>
        <v>70</v>
      </c>
      <c r="J25" s="2">
        <v>0.2</v>
      </c>
      <c r="K25" s="52">
        <f t="shared" si="5"/>
        <v>85</v>
      </c>
      <c r="M25" s="2">
        <v>0.2</v>
      </c>
      <c r="N25" s="52">
        <f t="shared" si="6"/>
        <v>106</v>
      </c>
      <c r="O25" s="51"/>
      <c r="P25" s="2">
        <v>0.2</v>
      </c>
      <c r="Q25" s="52">
        <f t="shared" si="7"/>
        <v>133</v>
      </c>
      <c r="S25" s="2">
        <v>0.2</v>
      </c>
      <c r="T25" s="1">
        <f t="shared" si="0"/>
        <v>174</v>
      </c>
      <c r="U25" s="51"/>
      <c r="V25" s="2">
        <v>0.2</v>
      </c>
      <c r="W25" s="1">
        <f t="shared" si="1"/>
        <v>246</v>
      </c>
    </row>
    <row r="26" spans="1:23">
      <c r="A26" s="2">
        <v>0.21</v>
      </c>
      <c r="B26" s="52">
        <f t="shared" si="2"/>
        <v>30</v>
      </c>
      <c r="D26" s="2">
        <v>0.21</v>
      </c>
      <c r="E26" s="52">
        <f t="shared" si="3"/>
        <v>47</v>
      </c>
      <c r="G26" s="2">
        <v>0.21</v>
      </c>
      <c r="H26" s="52">
        <f t="shared" si="4"/>
        <v>72</v>
      </c>
      <c r="J26" s="2">
        <v>0.21</v>
      </c>
      <c r="K26" s="52">
        <f t="shared" si="5"/>
        <v>88</v>
      </c>
      <c r="M26" s="2">
        <v>0.21</v>
      </c>
      <c r="N26" s="52">
        <f t="shared" si="6"/>
        <v>110</v>
      </c>
      <c r="O26" s="51"/>
      <c r="P26" s="2">
        <v>0.21</v>
      </c>
      <c r="Q26" s="52">
        <f t="shared" si="7"/>
        <v>138</v>
      </c>
      <c r="S26" s="2">
        <v>0.21</v>
      </c>
      <c r="T26" s="1">
        <f t="shared" si="0"/>
        <v>180</v>
      </c>
      <c r="U26" s="51"/>
      <c r="V26" s="2">
        <v>0.21</v>
      </c>
      <c r="W26" s="1">
        <f t="shared" si="1"/>
        <v>255</v>
      </c>
    </row>
    <row r="27" spans="1:23">
      <c r="A27" s="2">
        <v>0.22</v>
      </c>
      <c r="B27" s="52">
        <f t="shared" si="2"/>
        <v>31</v>
      </c>
      <c r="D27" s="2">
        <v>0.22</v>
      </c>
      <c r="E27" s="52">
        <f t="shared" si="3"/>
        <v>49</v>
      </c>
      <c r="G27" s="2">
        <v>0.22</v>
      </c>
      <c r="H27" s="52">
        <f t="shared" si="4"/>
        <v>75</v>
      </c>
      <c r="J27" s="2">
        <v>0.22</v>
      </c>
      <c r="K27" s="52">
        <f t="shared" si="5"/>
        <v>91</v>
      </c>
      <c r="M27" s="2">
        <v>0.22</v>
      </c>
      <c r="N27" s="52">
        <f t="shared" si="6"/>
        <v>113</v>
      </c>
      <c r="O27" s="51"/>
      <c r="P27" s="2">
        <v>0.22</v>
      </c>
      <c r="Q27" s="52">
        <f t="shared" si="7"/>
        <v>143</v>
      </c>
      <c r="S27" s="2">
        <v>0.22</v>
      </c>
      <c r="T27" s="1">
        <f t="shared" si="0"/>
        <v>186</v>
      </c>
      <c r="U27" s="51"/>
      <c r="V27" s="2">
        <v>0.22</v>
      </c>
      <c r="W27" s="1">
        <f t="shared" si="1"/>
        <v>264</v>
      </c>
    </row>
    <row r="28" spans="1:23">
      <c r="A28" s="2">
        <v>0.23</v>
      </c>
      <c r="B28" s="52">
        <f t="shared" si="2"/>
        <v>32</v>
      </c>
      <c r="D28" s="2">
        <v>0.23</v>
      </c>
      <c r="E28" s="52">
        <f t="shared" si="3"/>
        <v>50</v>
      </c>
      <c r="G28" s="2">
        <v>0.23</v>
      </c>
      <c r="H28" s="52">
        <f t="shared" si="4"/>
        <v>77</v>
      </c>
      <c r="J28" s="2">
        <v>0.23</v>
      </c>
      <c r="K28" s="52">
        <f t="shared" si="5"/>
        <v>94</v>
      </c>
      <c r="M28" s="2">
        <v>0.23</v>
      </c>
      <c r="N28" s="52">
        <f t="shared" si="6"/>
        <v>117</v>
      </c>
      <c r="O28" s="51"/>
      <c r="P28" s="2">
        <v>0.23</v>
      </c>
      <c r="Q28" s="52">
        <f>ROUNDUP(1.44^2*P28*(1-P28)/0.0025,0)</f>
        <v>147</v>
      </c>
      <c r="S28" s="2">
        <v>0.23</v>
      </c>
      <c r="T28" s="1">
        <f t="shared" si="0"/>
        <v>192</v>
      </c>
      <c r="U28" s="51"/>
      <c r="V28" s="2">
        <v>0.23</v>
      </c>
      <c r="W28" s="1">
        <f t="shared" si="1"/>
        <v>273</v>
      </c>
    </row>
    <row r="29" spans="1:23">
      <c r="A29" s="2">
        <v>0.24</v>
      </c>
      <c r="B29" s="52">
        <f t="shared" si="2"/>
        <v>33</v>
      </c>
      <c r="D29" s="2">
        <v>0.24</v>
      </c>
      <c r="E29" s="52">
        <f t="shared" si="3"/>
        <v>52</v>
      </c>
      <c r="G29" s="2">
        <v>0.24</v>
      </c>
      <c r="H29" s="52">
        <f t="shared" si="4"/>
        <v>79</v>
      </c>
      <c r="J29" s="2">
        <v>0.24</v>
      </c>
      <c r="K29" s="52">
        <f t="shared" si="5"/>
        <v>97</v>
      </c>
      <c r="M29" s="2">
        <v>0.24</v>
      </c>
      <c r="N29" s="52">
        <f t="shared" si="6"/>
        <v>120</v>
      </c>
      <c r="O29" s="51"/>
      <c r="P29" s="2">
        <v>0.24</v>
      </c>
      <c r="Q29" s="52">
        <f t="shared" si="7"/>
        <v>152</v>
      </c>
      <c r="S29" s="2">
        <v>0.24</v>
      </c>
      <c r="T29" s="1">
        <f t="shared" si="0"/>
        <v>198</v>
      </c>
      <c r="U29" s="51"/>
      <c r="V29" s="2">
        <v>0.24</v>
      </c>
      <c r="W29" s="1">
        <f t="shared" si="1"/>
        <v>281</v>
      </c>
    </row>
    <row r="30" spans="1:23">
      <c r="A30" s="2">
        <v>0.25</v>
      </c>
      <c r="B30" s="52">
        <f t="shared" si="2"/>
        <v>34</v>
      </c>
      <c r="D30" s="2">
        <v>0.25</v>
      </c>
      <c r="E30" s="52">
        <f t="shared" si="3"/>
        <v>53</v>
      </c>
      <c r="G30" s="2">
        <v>0.25</v>
      </c>
      <c r="H30" s="52">
        <f t="shared" si="4"/>
        <v>82</v>
      </c>
      <c r="J30" s="2">
        <v>0.25</v>
      </c>
      <c r="K30" s="52">
        <f t="shared" si="5"/>
        <v>100</v>
      </c>
      <c r="M30" s="2">
        <v>0.25</v>
      </c>
      <c r="N30" s="52">
        <f t="shared" si="6"/>
        <v>124</v>
      </c>
      <c r="O30" s="51"/>
      <c r="P30" s="2">
        <v>0.25</v>
      </c>
      <c r="Q30" s="52">
        <f t="shared" si="7"/>
        <v>156</v>
      </c>
      <c r="S30" s="2">
        <v>0.25</v>
      </c>
      <c r="T30" s="1">
        <f t="shared" si="0"/>
        <v>203</v>
      </c>
      <c r="U30" s="51"/>
      <c r="V30" s="2">
        <v>0.25</v>
      </c>
      <c r="W30" s="1">
        <f t="shared" si="1"/>
        <v>289</v>
      </c>
    </row>
    <row r="31" spans="1:23">
      <c r="A31" s="2">
        <v>0.26</v>
      </c>
      <c r="B31" s="52">
        <f t="shared" si="2"/>
        <v>35</v>
      </c>
      <c r="D31" s="2">
        <v>0.26</v>
      </c>
      <c r="E31" s="52">
        <f t="shared" si="3"/>
        <v>55</v>
      </c>
      <c r="G31" s="2">
        <v>0.26</v>
      </c>
      <c r="H31" s="52">
        <f t="shared" si="4"/>
        <v>84</v>
      </c>
      <c r="J31" s="2">
        <v>0.26</v>
      </c>
      <c r="K31" s="52">
        <f t="shared" si="5"/>
        <v>102</v>
      </c>
      <c r="M31" s="2">
        <v>0.26</v>
      </c>
      <c r="N31" s="52">
        <f t="shared" si="6"/>
        <v>127</v>
      </c>
      <c r="O31" s="51"/>
      <c r="P31" s="2">
        <v>0.26</v>
      </c>
      <c r="Q31" s="52">
        <f t="shared" si="7"/>
        <v>160</v>
      </c>
      <c r="S31" s="2">
        <v>0.26</v>
      </c>
      <c r="T31" s="1">
        <f t="shared" si="0"/>
        <v>209</v>
      </c>
      <c r="U31" s="51"/>
      <c r="V31" s="2">
        <v>0.26</v>
      </c>
      <c r="W31" s="1">
        <f t="shared" si="1"/>
        <v>296</v>
      </c>
    </row>
    <row r="32" spans="1:23">
      <c r="A32" s="2">
        <v>0.27</v>
      </c>
      <c r="B32" s="52">
        <f t="shared" si="2"/>
        <v>36</v>
      </c>
      <c r="D32" s="2">
        <v>0.27</v>
      </c>
      <c r="E32" s="52">
        <f t="shared" si="3"/>
        <v>56</v>
      </c>
      <c r="G32" s="2">
        <v>0.27</v>
      </c>
      <c r="H32" s="52">
        <f t="shared" si="4"/>
        <v>86</v>
      </c>
      <c r="J32" s="2">
        <v>0.27</v>
      </c>
      <c r="K32" s="52">
        <f t="shared" si="5"/>
        <v>105</v>
      </c>
      <c r="M32" s="2">
        <v>0.27</v>
      </c>
      <c r="N32" s="52">
        <f t="shared" si="6"/>
        <v>130</v>
      </c>
      <c r="O32" s="51"/>
      <c r="P32" s="2">
        <v>0.27</v>
      </c>
      <c r="Q32" s="52">
        <f t="shared" si="7"/>
        <v>164</v>
      </c>
      <c r="S32" s="2">
        <v>0.27</v>
      </c>
      <c r="T32" s="1">
        <f t="shared" si="0"/>
        <v>214</v>
      </c>
      <c r="U32" s="51"/>
      <c r="V32" s="2">
        <v>0.27</v>
      </c>
      <c r="W32" s="1">
        <f t="shared" si="1"/>
        <v>303</v>
      </c>
    </row>
    <row r="33" spans="1:23">
      <c r="A33" s="2">
        <v>0.28000000000000003</v>
      </c>
      <c r="B33" s="52">
        <f t="shared" si="2"/>
        <v>37</v>
      </c>
      <c r="D33" s="2">
        <v>0.28000000000000003</v>
      </c>
      <c r="E33" s="52">
        <f t="shared" si="3"/>
        <v>57</v>
      </c>
      <c r="G33" s="2">
        <v>0.28000000000000003</v>
      </c>
      <c r="H33" s="52">
        <f t="shared" si="4"/>
        <v>88</v>
      </c>
      <c r="J33" s="2">
        <v>0.28000000000000003</v>
      </c>
      <c r="K33" s="52">
        <f t="shared" si="5"/>
        <v>107</v>
      </c>
      <c r="M33" s="2">
        <v>0.28000000000000003</v>
      </c>
      <c r="N33" s="52">
        <f t="shared" si="6"/>
        <v>133</v>
      </c>
      <c r="O33" s="51"/>
      <c r="P33" s="2">
        <v>0.28000000000000003</v>
      </c>
      <c r="Q33" s="52">
        <f t="shared" si="7"/>
        <v>168</v>
      </c>
      <c r="S33" s="2">
        <v>0.28000000000000003</v>
      </c>
      <c r="T33" s="1">
        <f t="shared" si="0"/>
        <v>219</v>
      </c>
      <c r="U33" s="51"/>
      <c r="V33" s="2">
        <v>0.28000000000000003</v>
      </c>
      <c r="W33" s="1">
        <f t="shared" si="1"/>
        <v>310</v>
      </c>
    </row>
    <row r="34" spans="1:23">
      <c r="A34" s="2">
        <v>0.28999999999999998</v>
      </c>
      <c r="B34" s="52">
        <f t="shared" si="2"/>
        <v>37</v>
      </c>
      <c r="D34" s="2">
        <v>0.28999999999999998</v>
      </c>
      <c r="E34" s="52">
        <f t="shared" si="3"/>
        <v>59</v>
      </c>
      <c r="G34" s="2">
        <v>0.28999999999999998</v>
      </c>
      <c r="H34" s="52">
        <f t="shared" si="4"/>
        <v>90</v>
      </c>
      <c r="J34" s="2">
        <v>0.28999999999999998</v>
      </c>
      <c r="K34" s="52">
        <f t="shared" si="5"/>
        <v>109</v>
      </c>
      <c r="M34" s="2">
        <v>0.28999999999999998</v>
      </c>
      <c r="N34" s="52">
        <f t="shared" si="6"/>
        <v>136</v>
      </c>
      <c r="O34" s="51"/>
      <c r="P34" s="2">
        <v>0.28999999999999998</v>
      </c>
      <c r="Q34" s="52">
        <f t="shared" si="7"/>
        <v>171</v>
      </c>
      <c r="S34" s="2">
        <v>0.28999999999999998</v>
      </c>
      <c r="T34" s="1">
        <f t="shared" si="0"/>
        <v>223</v>
      </c>
      <c r="U34" s="51"/>
      <c r="V34" s="2">
        <v>0.28999999999999998</v>
      </c>
      <c r="W34" s="1">
        <f t="shared" si="1"/>
        <v>317</v>
      </c>
    </row>
    <row r="35" spans="1:23">
      <c r="A35" s="2">
        <v>0.3</v>
      </c>
      <c r="B35" s="52">
        <f t="shared" si="2"/>
        <v>38</v>
      </c>
      <c r="D35" s="2">
        <v>0.3</v>
      </c>
      <c r="E35" s="52">
        <f t="shared" si="3"/>
        <v>60</v>
      </c>
      <c r="G35" s="2">
        <v>0.3</v>
      </c>
      <c r="H35" s="52">
        <f t="shared" si="4"/>
        <v>91</v>
      </c>
      <c r="J35" s="2">
        <v>0.3</v>
      </c>
      <c r="K35" s="52">
        <f t="shared" si="5"/>
        <v>112</v>
      </c>
      <c r="M35" s="2">
        <v>0.3</v>
      </c>
      <c r="N35" s="52">
        <f t="shared" si="6"/>
        <v>139</v>
      </c>
      <c r="O35" s="51"/>
      <c r="P35" s="2">
        <v>0.3</v>
      </c>
      <c r="Q35" s="52">
        <f t="shared" si="7"/>
        <v>175</v>
      </c>
      <c r="S35" s="2">
        <v>0.3</v>
      </c>
      <c r="T35" s="1">
        <f t="shared" si="0"/>
        <v>228</v>
      </c>
      <c r="U35" s="51"/>
      <c r="V35" s="2">
        <v>0.3</v>
      </c>
      <c r="W35" s="1">
        <f t="shared" si="1"/>
        <v>323</v>
      </c>
    </row>
    <row r="36" spans="1:23">
      <c r="A36" s="2">
        <v>0.31</v>
      </c>
      <c r="B36" s="52">
        <f t="shared" si="2"/>
        <v>39</v>
      </c>
      <c r="D36" s="2">
        <v>0.31</v>
      </c>
      <c r="E36" s="52">
        <f t="shared" si="3"/>
        <v>61</v>
      </c>
      <c r="G36" s="2">
        <v>0.31</v>
      </c>
      <c r="H36" s="52">
        <f t="shared" si="4"/>
        <v>93</v>
      </c>
      <c r="J36" s="2">
        <v>0.31</v>
      </c>
      <c r="K36" s="52">
        <f t="shared" si="5"/>
        <v>114</v>
      </c>
      <c r="M36" s="2">
        <v>0.31</v>
      </c>
      <c r="N36" s="52">
        <f t="shared" si="6"/>
        <v>141</v>
      </c>
      <c r="O36" s="51"/>
      <c r="P36" s="2">
        <v>0.31</v>
      </c>
      <c r="Q36" s="52">
        <f t="shared" si="7"/>
        <v>178</v>
      </c>
      <c r="S36" s="2">
        <v>0.31</v>
      </c>
      <c r="T36" s="1">
        <f t="shared" si="0"/>
        <v>232</v>
      </c>
      <c r="U36" s="51"/>
      <c r="V36" s="2">
        <v>0.31</v>
      </c>
      <c r="W36" s="1">
        <f t="shared" si="1"/>
        <v>329</v>
      </c>
    </row>
    <row r="37" spans="1:23">
      <c r="A37" s="2">
        <v>0.32</v>
      </c>
      <c r="B37" s="52">
        <f t="shared" si="2"/>
        <v>40</v>
      </c>
      <c r="D37" s="2">
        <v>0.32</v>
      </c>
      <c r="E37" s="52">
        <f t="shared" si="3"/>
        <v>62</v>
      </c>
      <c r="G37" s="2">
        <v>0.32</v>
      </c>
      <c r="H37" s="52">
        <f t="shared" si="4"/>
        <v>95</v>
      </c>
      <c r="J37" s="2">
        <v>0.32</v>
      </c>
      <c r="K37" s="52">
        <f t="shared" si="5"/>
        <v>116</v>
      </c>
      <c r="M37" s="2">
        <v>0.32</v>
      </c>
      <c r="N37" s="52">
        <f t="shared" si="6"/>
        <v>144</v>
      </c>
      <c r="O37" s="51"/>
      <c r="P37" s="2">
        <v>0.32</v>
      </c>
      <c r="Q37" s="52">
        <f t="shared" si="7"/>
        <v>181</v>
      </c>
      <c r="S37" s="2">
        <v>0.32</v>
      </c>
      <c r="T37" s="1">
        <f t="shared" si="0"/>
        <v>236</v>
      </c>
      <c r="U37" s="51"/>
      <c r="V37" s="2">
        <v>0.32</v>
      </c>
      <c r="W37" s="1">
        <f t="shared" si="1"/>
        <v>335</v>
      </c>
    </row>
    <row r="38" spans="1:23">
      <c r="A38" s="2">
        <v>0.33</v>
      </c>
      <c r="B38" s="52">
        <f t="shared" si="2"/>
        <v>40</v>
      </c>
      <c r="D38" s="2">
        <v>0.33</v>
      </c>
      <c r="E38" s="52">
        <f t="shared" si="3"/>
        <v>63</v>
      </c>
      <c r="G38" s="2">
        <v>0.33</v>
      </c>
      <c r="H38" s="52">
        <f t="shared" si="4"/>
        <v>96</v>
      </c>
      <c r="J38" s="2">
        <v>0.33</v>
      </c>
      <c r="K38" s="52">
        <f t="shared" si="5"/>
        <v>117</v>
      </c>
      <c r="M38" s="2">
        <v>0.33</v>
      </c>
      <c r="N38" s="52">
        <f t="shared" si="6"/>
        <v>146</v>
      </c>
      <c r="O38" s="51"/>
      <c r="P38" s="2">
        <v>0.33</v>
      </c>
      <c r="Q38" s="52">
        <f t="shared" si="7"/>
        <v>184</v>
      </c>
      <c r="S38" s="2">
        <v>0.33</v>
      </c>
      <c r="T38" s="1">
        <f t="shared" ref="T38:T55" si="8">ROUNDUP(1.645^2*S38*(1-S38)/0.0025,0)</f>
        <v>240</v>
      </c>
      <c r="U38" s="51"/>
      <c r="V38" s="2">
        <v>0.33</v>
      </c>
      <c r="W38" s="1">
        <f t="shared" ref="W38:W55" si="9">ROUNDUP(1.96^2*V38*(1-V38)/0.0025,0)</f>
        <v>340</v>
      </c>
    </row>
    <row r="39" spans="1:23">
      <c r="A39" s="2">
        <v>0.34</v>
      </c>
      <c r="B39" s="52">
        <f t="shared" si="2"/>
        <v>41</v>
      </c>
      <c r="D39" s="2">
        <v>0.34</v>
      </c>
      <c r="E39" s="52">
        <f t="shared" si="3"/>
        <v>64</v>
      </c>
      <c r="G39" s="2">
        <v>0.34</v>
      </c>
      <c r="H39" s="52">
        <f t="shared" si="4"/>
        <v>98</v>
      </c>
      <c r="J39" s="2">
        <v>0.34</v>
      </c>
      <c r="K39" s="52">
        <f t="shared" si="5"/>
        <v>119</v>
      </c>
      <c r="M39" s="2">
        <v>0.34</v>
      </c>
      <c r="N39" s="52">
        <f t="shared" si="6"/>
        <v>148</v>
      </c>
      <c r="O39" s="51"/>
      <c r="P39" s="2">
        <v>0.34</v>
      </c>
      <c r="Q39" s="52">
        <f t="shared" si="7"/>
        <v>187</v>
      </c>
      <c r="S39" s="2">
        <v>0.34</v>
      </c>
      <c r="T39" s="1">
        <f t="shared" si="8"/>
        <v>243</v>
      </c>
      <c r="U39" s="51"/>
      <c r="V39" s="2">
        <v>0.34</v>
      </c>
      <c r="W39" s="1">
        <f t="shared" si="9"/>
        <v>345</v>
      </c>
    </row>
    <row r="40" spans="1:23">
      <c r="A40" s="2">
        <v>0.35</v>
      </c>
      <c r="B40" s="52">
        <f t="shared" si="2"/>
        <v>41</v>
      </c>
      <c r="D40" s="2">
        <v>0.35</v>
      </c>
      <c r="E40" s="52">
        <f t="shared" si="3"/>
        <v>65</v>
      </c>
      <c r="G40" s="2">
        <v>0.35</v>
      </c>
      <c r="H40" s="52">
        <f t="shared" si="4"/>
        <v>99</v>
      </c>
      <c r="J40" s="2">
        <v>0.35</v>
      </c>
      <c r="K40" s="52">
        <f t="shared" si="5"/>
        <v>121</v>
      </c>
      <c r="M40" s="2">
        <v>0.35</v>
      </c>
      <c r="N40" s="52">
        <f t="shared" si="6"/>
        <v>150</v>
      </c>
      <c r="O40" s="51"/>
      <c r="P40" s="2">
        <v>0.35</v>
      </c>
      <c r="Q40" s="52">
        <f t="shared" si="7"/>
        <v>189</v>
      </c>
      <c r="S40" s="2">
        <v>0.35</v>
      </c>
      <c r="T40" s="1">
        <f t="shared" si="8"/>
        <v>247</v>
      </c>
      <c r="U40" s="51"/>
      <c r="V40" s="2">
        <v>0.35</v>
      </c>
      <c r="W40" s="1">
        <f t="shared" si="9"/>
        <v>350</v>
      </c>
    </row>
    <row r="41" spans="1:23">
      <c r="A41" s="2">
        <v>0.36</v>
      </c>
      <c r="B41" s="52">
        <f t="shared" si="2"/>
        <v>42</v>
      </c>
      <c r="D41" s="2">
        <v>0.36</v>
      </c>
      <c r="E41" s="52">
        <f t="shared" si="3"/>
        <v>66</v>
      </c>
      <c r="G41" s="2">
        <v>0.36</v>
      </c>
      <c r="H41" s="52">
        <f t="shared" si="4"/>
        <v>100</v>
      </c>
      <c r="J41" s="2">
        <v>0.36</v>
      </c>
      <c r="K41" s="52">
        <f t="shared" si="5"/>
        <v>122</v>
      </c>
      <c r="M41" s="2">
        <v>0.36</v>
      </c>
      <c r="N41" s="52">
        <f t="shared" si="6"/>
        <v>152</v>
      </c>
      <c r="O41" s="51"/>
      <c r="P41" s="2">
        <v>0.36</v>
      </c>
      <c r="Q41" s="52">
        <f t="shared" si="7"/>
        <v>192</v>
      </c>
      <c r="S41" s="2">
        <v>0.36</v>
      </c>
      <c r="T41" s="1">
        <f t="shared" si="8"/>
        <v>250</v>
      </c>
      <c r="U41" s="51"/>
      <c r="V41" s="2">
        <v>0.36</v>
      </c>
      <c r="W41" s="1">
        <f t="shared" si="9"/>
        <v>355</v>
      </c>
    </row>
    <row r="42" spans="1:23">
      <c r="A42" s="2">
        <v>0.37</v>
      </c>
      <c r="B42" s="52">
        <f t="shared" si="2"/>
        <v>42</v>
      </c>
      <c r="D42" s="2">
        <v>0.37</v>
      </c>
      <c r="E42" s="52">
        <f t="shared" si="3"/>
        <v>66</v>
      </c>
      <c r="G42" s="2">
        <v>0.37</v>
      </c>
      <c r="H42" s="52">
        <f t="shared" si="4"/>
        <v>101</v>
      </c>
      <c r="J42" s="2">
        <v>0.37</v>
      </c>
      <c r="K42" s="52">
        <f t="shared" si="5"/>
        <v>124</v>
      </c>
      <c r="M42" s="2">
        <v>0.37</v>
      </c>
      <c r="N42" s="52">
        <f t="shared" si="6"/>
        <v>154</v>
      </c>
      <c r="O42" s="51"/>
      <c r="P42" s="2">
        <v>0.37</v>
      </c>
      <c r="Q42" s="52">
        <f t="shared" si="7"/>
        <v>194</v>
      </c>
      <c r="S42" s="2">
        <v>0.37</v>
      </c>
      <c r="T42" s="1">
        <f t="shared" si="8"/>
        <v>253</v>
      </c>
      <c r="U42" s="51"/>
      <c r="V42" s="2">
        <v>0.37</v>
      </c>
      <c r="W42" s="1">
        <f t="shared" si="9"/>
        <v>359</v>
      </c>
    </row>
    <row r="43" spans="1:23">
      <c r="A43" s="2">
        <v>0.38</v>
      </c>
      <c r="B43" s="52">
        <f t="shared" si="2"/>
        <v>43</v>
      </c>
      <c r="D43" s="2">
        <v>0.38</v>
      </c>
      <c r="E43" s="52">
        <f t="shared" si="3"/>
        <v>67</v>
      </c>
      <c r="G43" s="2">
        <v>0.38</v>
      </c>
      <c r="H43" s="52">
        <f t="shared" si="4"/>
        <v>102</v>
      </c>
      <c r="J43" s="2">
        <v>0.38</v>
      </c>
      <c r="K43" s="52">
        <f t="shared" si="5"/>
        <v>125</v>
      </c>
      <c r="M43" s="2">
        <v>0.38</v>
      </c>
      <c r="N43" s="52">
        <f t="shared" si="6"/>
        <v>155</v>
      </c>
      <c r="O43" s="51"/>
      <c r="P43" s="2">
        <v>0.38</v>
      </c>
      <c r="Q43" s="52">
        <f t="shared" si="7"/>
        <v>196</v>
      </c>
      <c r="S43" s="2">
        <v>0.38</v>
      </c>
      <c r="T43" s="1">
        <f t="shared" si="8"/>
        <v>256</v>
      </c>
      <c r="U43" s="51"/>
      <c r="V43" s="2">
        <v>0.38</v>
      </c>
      <c r="W43" s="1">
        <f t="shared" si="9"/>
        <v>363</v>
      </c>
    </row>
    <row r="44" spans="1:23">
      <c r="A44" s="2">
        <v>0.39</v>
      </c>
      <c r="B44" s="52">
        <f t="shared" si="2"/>
        <v>43</v>
      </c>
      <c r="D44" s="2">
        <v>0.39</v>
      </c>
      <c r="E44" s="52">
        <f t="shared" si="3"/>
        <v>68</v>
      </c>
      <c r="G44" s="2">
        <v>0.39</v>
      </c>
      <c r="H44" s="52">
        <f t="shared" si="4"/>
        <v>103</v>
      </c>
      <c r="J44" s="2">
        <v>0.39</v>
      </c>
      <c r="K44" s="52">
        <f t="shared" si="5"/>
        <v>126</v>
      </c>
      <c r="M44" s="2">
        <v>0.39</v>
      </c>
      <c r="N44" s="52">
        <f t="shared" si="6"/>
        <v>157</v>
      </c>
      <c r="O44" s="51"/>
      <c r="P44" s="2">
        <v>0.39</v>
      </c>
      <c r="Q44" s="52">
        <f t="shared" si="7"/>
        <v>198</v>
      </c>
      <c r="S44" s="2">
        <v>0.39</v>
      </c>
      <c r="T44" s="1">
        <f t="shared" si="8"/>
        <v>258</v>
      </c>
      <c r="U44" s="51"/>
      <c r="V44" s="2">
        <v>0.39</v>
      </c>
      <c r="W44" s="1">
        <f t="shared" si="9"/>
        <v>366</v>
      </c>
    </row>
    <row r="45" spans="1:23">
      <c r="A45" s="2">
        <v>0.4</v>
      </c>
      <c r="B45" s="52">
        <f t="shared" si="2"/>
        <v>44</v>
      </c>
      <c r="D45" s="2">
        <v>0.4</v>
      </c>
      <c r="E45" s="52">
        <f t="shared" si="3"/>
        <v>68</v>
      </c>
      <c r="G45" s="2">
        <v>0.4</v>
      </c>
      <c r="H45" s="52">
        <f t="shared" si="4"/>
        <v>104</v>
      </c>
      <c r="J45" s="2">
        <v>0.4</v>
      </c>
      <c r="K45" s="52">
        <f t="shared" si="5"/>
        <v>127</v>
      </c>
      <c r="M45" s="2">
        <v>0.4</v>
      </c>
      <c r="N45" s="52">
        <f t="shared" si="6"/>
        <v>158</v>
      </c>
      <c r="O45" s="51"/>
      <c r="P45" s="2">
        <v>0.4</v>
      </c>
      <c r="Q45" s="52">
        <f t="shared" si="7"/>
        <v>200</v>
      </c>
      <c r="S45" s="2">
        <v>0.4</v>
      </c>
      <c r="T45" s="1">
        <f t="shared" si="8"/>
        <v>260</v>
      </c>
      <c r="U45" s="51"/>
      <c r="V45" s="2">
        <v>0.4</v>
      </c>
      <c r="W45" s="1">
        <f t="shared" si="9"/>
        <v>369</v>
      </c>
    </row>
    <row r="46" spans="1:23">
      <c r="A46" s="2">
        <v>0.41</v>
      </c>
      <c r="B46" s="52">
        <f t="shared" si="2"/>
        <v>44</v>
      </c>
      <c r="D46" s="2">
        <v>0.41</v>
      </c>
      <c r="E46" s="52">
        <f t="shared" si="3"/>
        <v>69</v>
      </c>
      <c r="G46" s="2">
        <v>0.41</v>
      </c>
      <c r="H46" s="52">
        <f t="shared" si="4"/>
        <v>105</v>
      </c>
      <c r="J46" s="2">
        <v>0.41</v>
      </c>
      <c r="K46" s="52">
        <f t="shared" si="5"/>
        <v>128</v>
      </c>
      <c r="M46" s="2">
        <v>0.41</v>
      </c>
      <c r="N46" s="52">
        <f t="shared" si="6"/>
        <v>160</v>
      </c>
      <c r="O46" s="51"/>
      <c r="P46" s="2">
        <v>0.41</v>
      </c>
      <c r="Q46" s="52">
        <f t="shared" si="7"/>
        <v>201</v>
      </c>
      <c r="S46" s="2">
        <v>0.41</v>
      </c>
      <c r="T46" s="1">
        <f t="shared" si="8"/>
        <v>262</v>
      </c>
      <c r="U46" s="51"/>
      <c r="V46" s="2">
        <v>0.41</v>
      </c>
      <c r="W46" s="1">
        <f t="shared" si="9"/>
        <v>372</v>
      </c>
    </row>
    <row r="47" spans="1:23">
      <c r="A47" s="2">
        <v>0.42</v>
      </c>
      <c r="B47" s="52">
        <f t="shared" si="2"/>
        <v>44</v>
      </c>
      <c r="D47" s="2">
        <v>0.42</v>
      </c>
      <c r="E47" s="52">
        <f t="shared" si="3"/>
        <v>69</v>
      </c>
      <c r="G47" s="2">
        <v>0.42</v>
      </c>
      <c r="H47" s="52">
        <f t="shared" si="4"/>
        <v>106</v>
      </c>
      <c r="J47" s="2">
        <v>0.42</v>
      </c>
      <c r="K47" s="52">
        <f t="shared" si="5"/>
        <v>129</v>
      </c>
      <c r="M47" s="2">
        <v>0.42</v>
      </c>
      <c r="N47" s="52">
        <f t="shared" si="6"/>
        <v>161</v>
      </c>
      <c r="O47" s="51"/>
      <c r="P47" s="2">
        <v>0.42</v>
      </c>
      <c r="Q47" s="52">
        <f t="shared" si="7"/>
        <v>203</v>
      </c>
      <c r="S47" s="2">
        <v>0.42</v>
      </c>
      <c r="T47" s="1">
        <f t="shared" si="8"/>
        <v>264</v>
      </c>
      <c r="U47" s="51"/>
      <c r="V47" s="2">
        <v>0.42</v>
      </c>
      <c r="W47" s="1">
        <f t="shared" si="9"/>
        <v>375</v>
      </c>
    </row>
    <row r="48" spans="1:23">
      <c r="A48" s="2">
        <v>0.43</v>
      </c>
      <c r="B48" s="52">
        <f t="shared" si="2"/>
        <v>45</v>
      </c>
      <c r="D48" s="2">
        <v>0.43</v>
      </c>
      <c r="E48" s="52">
        <f t="shared" si="3"/>
        <v>70</v>
      </c>
      <c r="G48" s="2">
        <v>0.43</v>
      </c>
      <c r="H48" s="52">
        <f t="shared" si="4"/>
        <v>107</v>
      </c>
      <c r="J48" s="2">
        <v>0.43</v>
      </c>
      <c r="K48" s="52">
        <f t="shared" si="5"/>
        <v>130</v>
      </c>
      <c r="M48" s="2">
        <v>0.43</v>
      </c>
      <c r="N48" s="52">
        <f t="shared" si="6"/>
        <v>162</v>
      </c>
      <c r="O48" s="51"/>
      <c r="P48" s="2">
        <v>0.43</v>
      </c>
      <c r="Q48" s="52">
        <f t="shared" si="7"/>
        <v>204</v>
      </c>
      <c r="S48" s="2">
        <v>0.43</v>
      </c>
      <c r="T48" s="1">
        <f t="shared" si="8"/>
        <v>266</v>
      </c>
      <c r="U48" s="51"/>
      <c r="V48" s="2">
        <v>0.43</v>
      </c>
      <c r="W48" s="1">
        <f t="shared" si="9"/>
        <v>377</v>
      </c>
    </row>
    <row r="49" spans="1:23">
      <c r="A49" s="2">
        <v>0.44</v>
      </c>
      <c r="B49" s="52">
        <f t="shared" si="2"/>
        <v>45</v>
      </c>
      <c r="D49" s="2">
        <v>0.44</v>
      </c>
      <c r="E49" s="52">
        <f t="shared" si="3"/>
        <v>70</v>
      </c>
      <c r="G49" s="2">
        <v>0.44</v>
      </c>
      <c r="H49" s="52">
        <f t="shared" si="4"/>
        <v>107</v>
      </c>
      <c r="J49" s="2">
        <v>0.44</v>
      </c>
      <c r="K49" s="52">
        <f t="shared" si="5"/>
        <v>131</v>
      </c>
      <c r="M49" s="2">
        <v>0.44</v>
      </c>
      <c r="N49" s="52">
        <f t="shared" si="6"/>
        <v>162</v>
      </c>
      <c r="O49" s="51"/>
      <c r="P49" s="2">
        <v>0.44</v>
      </c>
      <c r="Q49" s="52">
        <f t="shared" si="7"/>
        <v>205</v>
      </c>
      <c r="S49" s="2">
        <v>0.44</v>
      </c>
      <c r="T49" s="1">
        <f t="shared" si="8"/>
        <v>267</v>
      </c>
      <c r="U49" s="51"/>
      <c r="V49" s="2">
        <v>0.44</v>
      </c>
      <c r="W49" s="1">
        <f t="shared" si="9"/>
        <v>379</v>
      </c>
    </row>
    <row r="50" spans="1:23">
      <c r="A50" s="2">
        <v>0.45</v>
      </c>
      <c r="B50" s="52">
        <f t="shared" si="2"/>
        <v>45</v>
      </c>
      <c r="D50" s="2">
        <v>0.45</v>
      </c>
      <c r="E50" s="52">
        <f t="shared" si="3"/>
        <v>70</v>
      </c>
      <c r="G50" s="2">
        <v>0.45</v>
      </c>
      <c r="H50" s="52">
        <f t="shared" si="4"/>
        <v>108</v>
      </c>
      <c r="J50" s="2">
        <v>0.45</v>
      </c>
      <c r="K50" s="52">
        <f t="shared" si="5"/>
        <v>131</v>
      </c>
      <c r="M50" s="2">
        <v>0.45</v>
      </c>
      <c r="N50" s="52">
        <f t="shared" si="6"/>
        <v>163</v>
      </c>
      <c r="O50" s="51"/>
      <c r="P50" s="2">
        <v>0.45</v>
      </c>
      <c r="Q50" s="52">
        <f t="shared" si="7"/>
        <v>206</v>
      </c>
      <c r="S50" s="2">
        <v>0.45</v>
      </c>
      <c r="T50" s="1">
        <f t="shared" si="8"/>
        <v>268</v>
      </c>
      <c r="U50" s="51"/>
      <c r="V50" s="2">
        <v>0.45</v>
      </c>
      <c r="W50" s="1">
        <f t="shared" si="9"/>
        <v>381</v>
      </c>
    </row>
    <row r="51" spans="1:23">
      <c r="A51" s="2">
        <v>0.46</v>
      </c>
      <c r="B51" s="52">
        <f t="shared" si="2"/>
        <v>45</v>
      </c>
      <c r="D51" s="2">
        <v>0.46</v>
      </c>
      <c r="E51" s="52">
        <f t="shared" si="3"/>
        <v>71</v>
      </c>
      <c r="G51" s="2">
        <v>0.46</v>
      </c>
      <c r="H51" s="52">
        <f t="shared" si="4"/>
        <v>108</v>
      </c>
      <c r="J51" s="2">
        <v>0.46</v>
      </c>
      <c r="K51" s="52">
        <f t="shared" si="5"/>
        <v>132</v>
      </c>
      <c r="M51" s="2">
        <v>0.46</v>
      </c>
      <c r="N51" s="52">
        <f t="shared" si="6"/>
        <v>164</v>
      </c>
      <c r="O51" s="51"/>
      <c r="P51" s="2">
        <v>0.46</v>
      </c>
      <c r="Q51" s="52">
        <f t="shared" si="7"/>
        <v>207</v>
      </c>
      <c r="S51" s="2">
        <v>0.46</v>
      </c>
      <c r="T51" s="1">
        <f t="shared" si="8"/>
        <v>269</v>
      </c>
      <c r="U51" s="51"/>
      <c r="V51" s="2">
        <v>0.46</v>
      </c>
      <c r="W51" s="1">
        <f t="shared" si="9"/>
        <v>382</v>
      </c>
    </row>
    <row r="52" spans="1:23">
      <c r="A52" s="2">
        <v>0.47</v>
      </c>
      <c r="B52" s="52">
        <f t="shared" si="2"/>
        <v>45</v>
      </c>
      <c r="D52" s="2">
        <v>0.47</v>
      </c>
      <c r="E52" s="52">
        <f t="shared" si="3"/>
        <v>71</v>
      </c>
      <c r="G52" s="2">
        <v>0.47</v>
      </c>
      <c r="H52" s="52">
        <f t="shared" si="4"/>
        <v>108</v>
      </c>
      <c r="J52" s="2">
        <v>0.47</v>
      </c>
      <c r="K52" s="52">
        <f t="shared" si="5"/>
        <v>132</v>
      </c>
      <c r="M52" s="2">
        <v>0.47</v>
      </c>
      <c r="N52" s="52">
        <f t="shared" si="6"/>
        <v>164</v>
      </c>
      <c r="O52" s="51"/>
      <c r="P52" s="2">
        <v>0.47</v>
      </c>
      <c r="Q52" s="52">
        <f t="shared" si="7"/>
        <v>207</v>
      </c>
      <c r="S52" s="2">
        <v>0.47</v>
      </c>
      <c r="T52" s="1">
        <f t="shared" si="8"/>
        <v>270</v>
      </c>
      <c r="U52" s="51"/>
      <c r="V52" s="2">
        <v>0.47</v>
      </c>
      <c r="W52" s="1">
        <f t="shared" si="9"/>
        <v>383</v>
      </c>
    </row>
    <row r="53" spans="1:23">
      <c r="A53" s="2">
        <v>0.48</v>
      </c>
      <c r="B53" s="52">
        <f t="shared" si="2"/>
        <v>45</v>
      </c>
      <c r="D53" s="2">
        <v>0.48</v>
      </c>
      <c r="E53" s="52">
        <f t="shared" si="3"/>
        <v>71</v>
      </c>
      <c r="G53" s="2">
        <v>0.48</v>
      </c>
      <c r="H53" s="52">
        <f t="shared" si="4"/>
        <v>108</v>
      </c>
      <c r="J53" s="2">
        <v>0.48</v>
      </c>
      <c r="K53" s="52">
        <f t="shared" si="5"/>
        <v>133</v>
      </c>
      <c r="M53" s="2">
        <v>0.48</v>
      </c>
      <c r="N53" s="52">
        <f t="shared" si="6"/>
        <v>165</v>
      </c>
      <c r="O53" s="51"/>
      <c r="P53" s="2">
        <v>0.48</v>
      </c>
      <c r="Q53" s="52">
        <f t="shared" si="7"/>
        <v>208</v>
      </c>
      <c r="S53" s="2">
        <v>0.48</v>
      </c>
      <c r="T53" s="1">
        <f t="shared" si="8"/>
        <v>271</v>
      </c>
      <c r="U53" s="51"/>
      <c r="V53" s="2">
        <v>0.48</v>
      </c>
      <c r="W53" s="1">
        <f t="shared" si="9"/>
        <v>384</v>
      </c>
    </row>
    <row r="54" spans="1:23">
      <c r="A54" s="2">
        <v>0.49</v>
      </c>
      <c r="B54" s="52">
        <f t="shared" si="2"/>
        <v>45</v>
      </c>
      <c r="D54" s="2">
        <v>0.49</v>
      </c>
      <c r="E54" s="52">
        <f t="shared" si="3"/>
        <v>71</v>
      </c>
      <c r="G54" s="2">
        <v>0.49</v>
      </c>
      <c r="H54" s="52">
        <f t="shared" si="4"/>
        <v>109</v>
      </c>
      <c r="J54" s="2">
        <v>0.49</v>
      </c>
      <c r="K54" s="52">
        <f t="shared" si="5"/>
        <v>133</v>
      </c>
      <c r="M54" s="2">
        <v>0.49</v>
      </c>
      <c r="N54" s="52">
        <f t="shared" si="6"/>
        <v>165</v>
      </c>
      <c r="O54" s="51"/>
      <c r="P54" s="2">
        <v>0.49</v>
      </c>
      <c r="Q54" s="52">
        <f t="shared" si="7"/>
        <v>208</v>
      </c>
      <c r="S54" s="2">
        <v>0.49</v>
      </c>
      <c r="T54" s="1">
        <f t="shared" si="8"/>
        <v>271</v>
      </c>
      <c r="U54" s="51"/>
      <c r="V54" s="2">
        <v>0.49</v>
      </c>
      <c r="W54" s="1">
        <f t="shared" si="9"/>
        <v>385</v>
      </c>
    </row>
    <row r="55" spans="1:23">
      <c r="A55" s="2">
        <v>0.5</v>
      </c>
      <c r="B55" s="52">
        <f t="shared" si="2"/>
        <v>45</v>
      </c>
      <c r="D55" s="2">
        <v>0.5</v>
      </c>
      <c r="E55" s="52">
        <f t="shared" si="3"/>
        <v>71</v>
      </c>
      <c r="G55" s="2">
        <v>0.5</v>
      </c>
      <c r="H55" s="52">
        <f t="shared" si="4"/>
        <v>109</v>
      </c>
      <c r="J55" s="2">
        <v>0.5</v>
      </c>
      <c r="K55" s="52">
        <f t="shared" si="5"/>
        <v>133</v>
      </c>
      <c r="M55" s="2">
        <v>0.5</v>
      </c>
      <c r="N55" s="52">
        <f t="shared" si="6"/>
        <v>165</v>
      </c>
      <c r="O55" s="51"/>
      <c r="P55" s="2">
        <v>0.5</v>
      </c>
      <c r="Q55" s="52">
        <f t="shared" si="7"/>
        <v>208</v>
      </c>
      <c r="S55" s="2">
        <v>0.5</v>
      </c>
      <c r="T55" s="1">
        <f t="shared" si="8"/>
        <v>271</v>
      </c>
      <c r="U55" s="51"/>
      <c r="V55" s="2">
        <v>0.5</v>
      </c>
      <c r="W55" s="1">
        <f t="shared" si="9"/>
        <v>385</v>
      </c>
    </row>
    <row r="57" spans="1:23">
      <c r="A57" t="s">
        <v>1</v>
      </c>
      <c r="M57" t="s">
        <v>1</v>
      </c>
    </row>
    <row r="58" spans="1:23">
      <c r="A58" t="s">
        <v>0</v>
      </c>
      <c r="M58" t="s">
        <v>0</v>
      </c>
    </row>
  </sheetData>
  <mergeCells count="8">
    <mergeCell ref="V3:W3"/>
    <mergeCell ref="P3:Q3"/>
    <mergeCell ref="A3:B3"/>
    <mergeCell ref="D3:E3"/>
    <mergeCell ref="G3:H3"/>
    <mergeCell ref="J3:K3"/>
    <mergeCell ref="S3:T3"/>
    <mergeCell ref="M3:N3"/>
  </mergeCells>
  <phoneticPr fontId="0" type="noConversion"/>
  <pageMargins left="0.83" right="0.19" top="0.45" bottom="0.44" header="0.43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selection activeCell="N64" sqref="N64"/>
    </sheetView>
  </sheetViews>
  <sheetFormatPr defaultColWidth="3.7109375" defaultRowHeight="12.75"/>
  <cols>
    <col min="1" max="1" width="8.140625" customWidth="1"/>
    <col min="2" max="2" width="10.7109375" bestFit="1" customWidth="1"/>
    <col min="3" max="3" width="3.5703125" customWidth="1"/>
    <col min="4" max="4" width="8.5703125" customWidth="1"/>
    <col min="5" max="5" width="10.7109375" bestFit="1" customWidth="1"/>
    <col min="6" max="6" width="3.7109375" customWidth="1"/>
    <col min="7" max="7" width="8.7109375" customWidth="1"/>
    <col min="8" max="8" width="10.5703125" customWidth="1"/>
    <col min="9" max="9" width="3.5703125" customWidth="1"/>
    <col min="10" max="10" width="8.28515625" customWidth="1"/>
    <col min="11" max="11" width="10.7109375" bestFit="1" customWidth="1"/>
    <col min="12" max="12" width="6" customWidth="1"/>
    <col min="13" max="13" width="8" customWidth="1"/>
    <col min="14" max="14" width="10.7109375" bestFit="1" customWidth="1"/>
    <col min="15" max="15" width="3.7109375" style="49" customWidth="1"/>
    <col min="16" max="16" width="8.28515625" customWidth="1"/>
    <col min="17" max="17" width="10.7109375" bestFit="1" customWidth="1"/>
    <col min="18" max="18" width="3.5703125" style="49" customWidth="1"/>
    <col min="19" max="19" width="8.5703125" customWidth="1"/>
    <col min="20" max="20" width="10.7109375" bestFit="1" customWidth="1"/>
    <col min="22" max="22" width="8" bestFit="1" customWidth="1"/>
    <col min="23" max="23" width="10.7109375" bestFit="1" customWidth="1"/>
  </cols>
  <sheetData>
    <row r="1" spans="1:23" ht="15.75">
      <c r="A1" s="47" t="s">
        <v>61</v>
      </c>
      <c r="M1" s="47" t="s">
        <v>61</v>
      </c>
      <c r="N1" s="47"/>
      <c r="O1" s="48"/>
      <c r="P1" s="47"/>
      <c r="Q1" s="47"/>
      <c r="R1" s="48"/>
      <c r="T1" s="47"/>
      <c r="U1" s="47"/>
      <c r="V1" s="47"/>
    </row>
    <row r="3" spans="1:23" s="5" customFormat="1">
      <c r="A3" s="62" t="s">
        <v>55</v>
      </c>
      <c r="B3" s="62"/>
      <c r="D3" s="62" t="s">
        <v>56</v>
      </c>
      <c r="E3" s="62"/>
      <c r="G3" s="62" t="s">
        <v>57</v>
      </c>
      <c r="H3" s="62"/>
      <c r="J3" s="62" t="s">
        <v>58</v>
      </c>
      <c r="K3" s="62"/>
      <c r="M3" s="62" t="s">
        <v>5</v>
      </c>
      <c r="N3" s="62"/>
      <c r="O3" s="50"/>
      <c r="P3" s="5" t="s">
        <v>62</v>
      </c>
      <c r="S3" s="62" t="s">
        <v>6</v>
      </c>
      <c r="T3" s="62"/>
      <c r="U3" s="50"/>
      <c r="V3" s="62" t="s">
        <v>7</v>
      </c>
      <c r="W3" s="62"/>
    </row>
    <row r="4" spans="1:23">
      <c r="A4" s="3" t="s">
        <v>4</v>
      </c>
      <c r="B4" s="3" t="s">
        <v>59</v>
      </c>
      <c r="D4" s="3" t="s">
        <v>4</v>
      </c>
      <c r="E4" s="3" t="s">
        <v>59</v>
      </c>
      <c r="G4" s="3" t="s">
        <v>4</v>
      </c>
      <c r="H4" s="3" t="s">
        <v>59</v>
      </c>
      <c r="J4" s="3" t="s">
        <v>4</v>
      </c>
      <c r="K4" s="3" t="s">
        <v>59</v>
      </c>
      <c r="M4" s="3" t="s">
        <v>3</v>
      </c>
      <c r="N4" s="3" t="s">
        <v>59</v>
      </c>
      <c r="O4" s="51"/>
      <c r="P4" s="3" t="s">
        <v>3</v>
      </c>
      <c r="Q4" s="3" t="s">
        <v>59</v>
      </c>
      <c r="S4" s="3" t="s">
        <v>3</v>
      </c>
      <c r="T4" s="3" t="s">
        <v>59</v>
      </c>
      <c r="U4" s="51"/>
      <c r="V4" s="3" t="s">
        <v>4</v>
      </c>
      <c r="W4" s="3" t="s">
        <v>59</v>
      </c>
    </row>
    <row r="5" spans="1:23">
      <c r="A5" s="3" t="s">
        <v>54</v>
      </c>
      <c r="B5" s="3"/>
      <c r="D5" s="3" t="s">
        <v>54</v>
      </c>
      <c r="E5" s="3"/>
      <c r="G5" s="3" t="s">
        <v>54</v>
      </c>
      <c r="H5" s="3"/>
      <c r="J5" s="3" t="s">
        <v>54</v>
      </c>
      <c r="K5" s="3"/>
      <c r="M5" s="3" t="s">
        <v>2</v>
      </c>
      <c r="N5" s="3"/>
      <c r="O5" s="51"/>
      <c r="P5" s="3" t="s">
        <v>2</v>
      </c>
      <c r="Q5" s="3"/>
      <c r="S5" s="3" t="s">
        <v>2</v>
      </c>
      <c r="T5" s="3"/>
      <c r="U5" s="51"/>
      <c r="V5" s="3" t="s">
        <v>54</v>
      </c>
      <c r="W5" s="3"/>
    </row>
    <row r="6" spans="1:23">
      <c r="A6" s="2">
        <v>0.01</v>
      </c>
      <c r="B6" s="4">
        <f>ROUNDUP(0.67^2*A6*(1-A6)/0.01,0)</f>
        <v>1</v>
      </c>
      <c r="D6" s="2">
        <v>0.01</v>
      </c>
      <c r="E6" s="4">
        <f>ROUNDUP(0.84^2*D6*(1-D6)/0.01,0)</f>
        <v>1</v>
      </c>
      <c r="G6" s="2">
        <v>0.01</v>
      </c>
      <c r="H6" s="4">
        <f>ROUNDUP(1.04^2*G6*(1-G6)/0.01,0)</f>
        <v>2</v>
      </c>
      <c r="J6" s="2">
        <v>0.01</v>
      </c>
      <c r="K6" s="4">
        <f>ROUNDUP(1.15^2*J6*(1-J6)/0.01,0)</f>
        <v>2</v>
      </c>
      <c r="M6" s="2">
        <v>0.01</v>
      </c>
      <c r="N6" s="4">
        <f>ROUNDUP(1.282^2*M6*(1-M6)/0.01,0)</f>
        <v>2</v>
      </c>
      <c r="O6" s="51"/>
      <c r="P6" s="2">
        <v>0.01</v>
      </c>
      <c r="Q6" s="63">
        <f>ROUNDUP(1.44^2*M6*(1-M6)/0.01,0)</f>
        <v>3</v>
      </c>
      <c r="S6" s="2">
        <v>0.01</v>
      </c>
      <c r="T6" s="4">
        <f>ROUNDUP(1.645^2*S6*(1-S6)/0.01,0)</f>
        <v>3</v>
      </c>
      <c r="U6" s="51"/>
      <c r="V6" s="2">
        <v>0.01</v>
      </c>
      <c r="W6" s="4">
        <f>ROUNDUP(1.96^2*V6*(1-V6)/0.01,0)</f>
        <v>4</v>
      </c>
    </row>
    <row r="7" spans="1:23">
      <c r="A7" s="2">
        <v>0.02</v>
      </c>
      <c r="B7" s="4">
        <f t="shared" ref="B7:B55" si="0">ROUNDUP(0.67^2*A7*(1-A7)/0.01,0)</f>
        <v>1</v>
      </c>
      <c r="D7" s="2">
        <v>0.02</v>
      </c>
      <c r="E7" s="4">
        <f t="shared" ref="E7:E55" si="1">ROUNDUP(0.84^2*D7*(1-D7)/0.01,0)</f>
        <v>2</v>
      </c>
      <c r="G7" s="2">
        <v>0.02</v>
      </c>
      <c r="H7" s="4">
        <f t="shared" ref="H7:H55" si="2">ROUNDUP(1.04^2*G7*(1-G7)/0.01,0)</f>
        <v>3</v>
      </c>
      <c r="J7" s="2">
        <v>0.02</v>
      </c>
      <c r="K7" s="4">
        <f t="shared" ref="K7:K55" si="3">ROUNDUP(1.15^2*J7*(1-J7)/0.01,0)</f>
        <v>3</v>
      </c>
      <c r="M7" s="2">
        <v>0.02</v>
      </c>
      <c r="N7" s="4">
        <f t="shared" ref="N7:N55" si="4">ROUNDUP(1.282^2*M7*(1-M7)/0.01,0)</f>
        <v>4</v>
      </c>
      <c r="O7" s="51"/>
      <c r="P7" s="2">
        <v>0.02</v>
      </c>
      <c r="Q7" s="63">
        <f t="shared" ref="Q7:Q55" si="5">ROUNDUP(1.44^2*M7*(1-M7)/0.01,0)</f>
        <v>5</v>
      </c>
      <c r="S7" s="2">
        <v>0.02</v>
      </c>
      <c r="T7" s="4">
        <f t="shared" ref="T7:T55" si="6">ROUNDUP(1.645^2*S7*(1-S7)/0.01,0)</f>
        <v>6</v>
      </c>
      <c r="U7" s="51"/>
      <c r="V7" s="2">
        <v>0.02</v>
      </c>
      <c r="W7" s="4">
        <f t="shared" ref="W7:W55" si="7">ROUNDUP(1.96^2*V7*(1-V7)/0.01,0)</f>
        <v>8</v>
      </c>
    </row>
    <row r="8" spans="1:23">
      <c r="A8" s="2">
        <v>0.03</v>
      </c>
      <c r="B8" s="4">
        <f t="shared" si="0"/>
        <v>2</v>
      </c>
      <c r="D8" s="2">
        <v>0.03</v>
      </c>
      <c r="E8" s="4">
        <f t="shared" si="1"/>
        <v>3</v>
      </c>
      <c r="G8" s="2">
        <v>0.03</v>
      </c>
      <c r="H8" s="4">
        <f t="shared" si="2"/>
        <v>4</v>
      </c>
      <c r="J8" s="2">
        <v>0.03</v>
      </c>
      <c r="K8" s="4">
        <f t="shared" si="3"/>
        <v>4</v>
      </c>
      <c r="M8" s="2">
        <v>0.03</v>
      </c>
      <c r="N8" s="4">
        <f t="shared" si="4"/>
        <v>5</v>
      </c>
      <c r="O8" s="51"/>
      <c r="P8" s="2">
        <v>0.03</v>
      </c>
      <c r="Q8" s="63">
        <f t="shared" si="5"/>
        <v>7</v>
      </c>
      <c r="S8" s="2">
        <v>0.03</v>
      </c>
      <c r="T8" s="4">
        <f t="shared" si="6"/>
        <v>8</v>
      </c>
      <c r="U8" s="51"/>
      <c r="V8" s="2">
        <v>0.03</v>
      </c>
      <c r="W8" s="4">
        <f t="shared" si="7"/>
        <v>12</v>
      </c>
    </row>
    <row r="9" spans="1:23">
      <c r="A9" s="2">
        <v>0.04</v>
      </c>
      <c r="B9" s="4">
        <f t="shared" si="0"/>
        <v>2</v>
      </c>
      <c r="D9" s="2">
        <v>0.04</v>
      </c>
      <c r="E9" s="4">
        <f t="shared" si="1"/>
        <v>3</v>
      </c>
      <c r="G9" s="2">
        <v>0.04</v>
      </c>
      <c r="H9" s="4">
        <f t="shared" si="2"/>
        <v>5</v>
      </c>
      <c r="J9" s="2">
        <v>0.04</v>
      </c>
      <c r="K9" s="4">
        <f t="shared" si="3"/>
        <v>6</v>
      </c>
      <c r="M9" s="2">
        <v>0.04</v>
      </c>
      <c r="N9" s="4">
        <f t="shared" si="4"/>
        <v>7</v>
      </c>
      <c r="O9" s="51"/>
      <c r="P9" s="2">
        <v>0.04</v>
      </c>
      <c r="Q9" s="63">
        <f t="shared" si="5"/>
        <v>8</v>
      </c>
      <c r="S9" s="2">
        <v>0.04</v>
      </c>
      <c r="T9" s="4">
        <f t="shared" si="6"/>
        <v>11</v>
      </c>
      <c r="U9" s="51"/>
      <c r="V9" s="2">
        <v>0.04</v>
      </c>
      <c r="W9" s="4">
        <f t="shared" si="7"/>
        <v>15</v>
      </c>
    </row>
    <row r="10" spans="1:23">
      <c r="A10" s="2">
        <v>0.05</v>
      </c>
      <c r="B10" s="4">
        <f t="shared" si="0"/>
        <v>3</v>
      </c>
      <c r="D10" s="2">
        <v>0.05</v>
      </c>
      <c r="E10" s="4">
        <f t="shared" si="1"/>
        <v>4</v>
      </c>
      <c r="G10" s="2">
        <v>0.05</v>
      </c>
      <c r="H10" s="4">
        <f t="shared" si="2"/>
        <v>6</v>
      </c>
      <c r="J10" s="2">
        <v>0.05</v>
      </c>
      <c r="K10" s="4">
        <f t="shared" si="3"/>
        <v>7</v>
      </c>
      <c r="M10" s="2">
        <v>0.05</v>
      </c>
      <c r="N10" s="4">
        <f t="shared" si="4"/>
        <v>8</v>
      </c>
      <c r="O10" s="51"/>
      <c r="P10" s="2">
        <v>0.05</v>
      </c>
      <c r="Q10" s="63">
        <f t="shared" si="5"/>
        <v>10</v>
      </c>
      <c r="S10" s="2">
        <v>0.05</v>
      </c>
      <c r="T10" s="4">
        <f t="shared" si="6"/>
        <v>13</v>
      </c>
      <c r="U10" s="51"/>
      <c r="V10" s="2">
        <v>0.05</v>
      </c>
      <c r="W10" s="4">
        <f t="shared" si="7"/>
        <v>19</v>
      </c>
    </row>
    <row r="11" spans="1:23">
      <c r="A11" s="2">
        <v>0.06</v>
      </c>
      <c r="B11" s="4">
        <f t="shared" si="0"/>
        <v>3</v>
      </c>
      <c r="D11" s="2">
        <v>0.06</v>
      </c>
      <c r="E11" s="4">
        <f t="shared" si="1"/>
        <v>4</v>
      </c>
      <c r="G11" s="2">
        <v>0.06</v>
      </c>
      <c r="H11" s="4">
        <f t="shared" si="2"/>
        <v>7</v>
      </c>
      <c r="J11" s="2">
        <v>0.06</v>
      </c>
      <c r="K11" s="4">
        <f t="shared" si="3"/>
        <v>8</v>
      </c>
      <c r="M11" s="2">
        <v>0.06</v>
      </c>
      <c r="N11" s="4">
        <f t="shared" si="4"/>
        <v>10</v>
      </c>
      <c r="O11" s="51"/>
      <c r="P11" s="2">
        <v>0.06</v>
      </c>
      <c r="Q11" s="63">
        <f t="shared" si="5"/>
        <v>12</v>
      </c>
      <c r="S11" s="2">
        <v>0.06</v>
      </c>
      <c r="T11" s="4">
        <f t="shared" si="6"/>
        <v>16</v>
      </c>
      <c r="U11" s="51"/>
      <c r="V11" s="2">
        <v>0.06</v>
      </c>
      <c r="W11" s="4">
        <f t="shared" si="7"/>
        <v>22</v>
      </c>
    </row>
    <row r="12" spans="1:23">
      <c r="A12" s="2">
        <v>7.0000000000000007E-2</v>
      </c>
      <c r="B12" s="4">
        <f t="shared" si="0"/>
        <v>3</v>
      </c>
      <c r="D12" s="2">
        <v>7.0000000000000007E-2</v>
      </c>
      <c r="E12" s="4">
        <f t="shared" si="1"/>
        <v>5</v>
      </c>
      <c r="G12" s="2">
        <v>7.0000000000000007E-2</v>
      </c>
      <c r="H12" s="4">
        <f t="shared" si="2"/>
        <v>8</v>
      </c>
      <c r="J12" s="2">
        <v>7.0000000000000007E-2</v>
      </c>
      <c r="K12" s="4">
        <f t="shared" si="3"/>
        <v>9</v>
      </c>
      <c r="M12" s="2">
        <v>7.0000000000000007E-2</v>
      </c>
      <c r="N12" s="4">
        <f t="shared" si="4"/>
        <v>11</v>
      </c>
      <c r="O12" s="51"/>
      <c r="P12" s="2">
        <v>7.0000000000000007E-2</v>
      </c>
      <c r="Q12" s="63">
        <f t="shared" si="5"/>
        <v>14</v>
      </c>
      <c r="S12" s="2">
        <v>7.0000000000000007E-2</v>
      </c>
      <c r="T12" s="4">
        <f t="shared" si="6"/>
        <v>18</v>
      </c>
      <c r="U12" s="51"/>
      <c r="V12" s="2">
        <v>7.0000000000000007E-2</v>
      </c>
      <c r="W12" s="4">
        <f t="shared" si="7"/>
        <v>26</v>
      </c>
    </row>
    <row r="13" spans="1:23">
      <c r="A13" s="2">
        <v>0.08</v>
      </c>
      <c r="B13" s="4">
        <f t="shared" si="0"/>
        <v>4</v>
      </c>
      <c r="D13" s="2">
        <v>0.08</v>
      </c>
      <c r="E13" s="4">
        <f t="shared" si="1"/>
        <v>6</v>
      </c>
      <c r="G13" s="2">
        <v>0.08</v>
      </c>
      <c r="H13" s="4">
        <f t="shared" si="2"/>
        <v>8</v>
      </c>
      <c r="J13" s="2">
        <v>0.08</v>
      </c>
      <c r="K13" s="4">
        <f t="shared" si="3"/>
        <v>10</v>
      </c>
      <c r="M13" s="2">
        <v>0.08</v>
      </c>
      <c r="N13" s="4">
        <f t="shared" si="4"/>
        <v>13</v>
      </c>
      <c r="O13" s="51"/>
      <c r="P13" s="2">
        <v>0.08</v>
      </c>
      <c r="Q13" s="63">
        <f t="shared" si="5"/>
        <v>16</v>
      </c>
      <c r="S13" s="2">
        <v>0.08</v>
      </c>
      <c r="T13" s="4">
        <f t="shared" si="6"/>
        <v>20</v>
      </c>
      <c r="U13" s="51"/>
      <c r="V13" s="2">
        <v>0.08</v>
      </c>
      <c r="W13" s="4">
        <f t="shared" si="7"/>
        <v>29</v>
      </c>
    </row>
    <row r="14" spans="1:23">
      <c r="A14" s="2">
        <v>0.09</v>
      </c>
      <c r="B14" s="4">
        <f t="shared" si="0"/>
        <v>4</v>
      </c>
      <c r="D14" s="2">
        <v>0.09</v>
      </c>
      <c r="E14" s="4">
        <f t="shared" si="1"/>
        <v>6</v>
      </c>
      <c r="G14" s="2">
        <v>0.09</v>
      </c>
      <c r="H14" s="4">
        <f t="shared" si="2"/>
        <v>9</v>
      </c>
      <c r="J14" s="2">
        <v>0.09</v>
      </c>
      <c r="K14" s="4">
        <f t="shared" si="3"/>
        <v>11</v>
      </c>
      <c r="M14" s="2">
        <v>0.09</v>
      </c>
      <c r="N14" s="4">
        <f t="shared" si="4"/>
        <v>14</v>
      </c>
      <c r="O14" s="51"/>
      <c r="P14" s="2">
        <v>0.09</v>
      </c>
      <c r="Q14" s="63">
        <f t="shared" si="5"/>
        <v>17</v>
      </c>
      <c r="S14" s="2">
        <v>0.09</v>
      </c>
      <c r="T14" s="4">
        <f t="shared" si="6"/>
        <v>23</v>
      </c>
      <c r="U14" s="51"/>
      <c r="V14" s="2">
        <v>0.09</v>
      </c>
      <c r="W14" s="52">
        <f t="shared" si="7"/>
        <v>32</v>
      </c>
    </row>
    <row r="15" spans="1:23">
      <c r="A15" s="2">
        <v>0.1</v>
      </c>
      <c r="B15" s="4">
        <f t="shared" si="0"/>
        <v>5</v>
      </c>
      <c r="D15" s="2">
        <v>0.1</v>
      </c>
      <c r="E15" s="4">
        <f t="shared" si="1"/>
        <v>7</v>
      </c>
      <c r="G15" s="2">
        <v>0.1</v>
      </c>
      <c r="H15" s="4">
        <f t="shared" si="2"/>
        <v>10</v>
      </c>
      <c r="J15" s="2">
        <v>0.1</v>
      </c>
      <c r="K15" s="4">
        <f t="shared" si="3"/>
        <v>12</v>
      </c>
      <c r="M15" s="2">
        <v>0.1</v>
      </c>
      <c r="N15" s="4">
        <f t="shared" si="4"/>
        <v>15</v>
      </c>
      <c r="O15" s="51"/>
      <c r="P15" s="2">
        <v>0.1</v>
      </c>
      <c r="Q15" s="63">
        <f t="shared" si="5"/>
        <v>19</v>
      </c>
      <c r="S15" s="2">
        <v>0.1</v>
      </c>
      <c r="T15" s="4">
        <f t="shared" si="6"/>
        <v>25</v>
      </c>
      <c r="U15" s="51"/>
      <c r="V15" s="2">
        <v>0.1</v>
      </c>
      <c r="W15" s="52">
        <f t="shared" si="7"/>
        <v>35</v>
      </c>
    </row>
    <row r="16" spans="1:23">
      <c r="A16" s="2">
        <v>0.11</v>
      </c>
      <c r="B16" s="4">
        <f t="shared" si="0"/>
        <v>5</v>
      </c>
      <c r="D16" s="2">
        <v>0.11</v>
      </c>
      <c r="E16" s="4">
        <f t="shared" si="1"/>
        <v>7</v>
      </c>
      <c r="G16" s="2">
        <v>0.11</v>
      </c>
      <c r="H16" s="4">
        <f t="shared" si="2"/>
        <v>11</v>
      </c>
      <c r="J16" s="2">
        <v>0.11</v>
      </c>
      <c r="K16" s="4">
        <f t="shared" si="3"/>
        <v>13</v>
      </c>
      <c r="M16" s="2">
        <v>0.11</v>
      </c>
      <c r="N16" s="4">
        <f t="shared" si="4"/>
        <v>17</v>
      </c>
      <c r="O16" s="51"/>
      <c r="P16" s="2">
        <v>0.11</v>
      </c>
      <c r="Q16" s="63">
        <f t="shared" si="5"/>
        <v>21</v>
      </c>
      <c r="S16" s="2">
        <v>0.11</v>
      </c>
      <c r="T16" s="4">
        <f t="shared" si="6"/>
        <v>27</v>
      </c>
      <c r="U16" s="51"/>
      <c r="V16" s="2">
        <v>0.11</v>
      </c>
      <c r="W16" s="52">
        <f t="shared" si="7"/>
        <v>38</v>
      </c>
    </row>
    <row r="17" spans="1:23">
      <c r="A17" s="2">
        <v>0.12</v>
      </c>
      <c r="B17" s="4">
        <f t="shared" si="0"/>
        <v>5</v>
      </c>
      <c r="D17" s="2">
        <v>0.12</v>
      </c>
      <c r="E17" s="4">
        <f t="shared" si="1"/>
        <v>8</v>
      </c>
      <c r="G17" s="2">
        <v>0.12</v>
      </c>
      <c r="H17" s="4">
        <f t="shared" si="2"/>
        <v>12</v>
      </c>
      <c r="J17" s="2">
        <v>0.12</v>
      </c>
      <c r="K17" s="4">
        <f t="shared" si="3"/>
        <v>14</v>
      </c>
      <c r="M17" s="2">
        <v>0.12</v>
      </c>
      <c r="N17" s="4">
        <f t="shared" si="4"/>
        <v>18</v>
      </c>
      <c r="O17" s="51"/>
      <c r="P17" s="2">
        <v>0.12</v>
      </c>
      <c r="Q17" s="63">
        <f t="shared" si="5"/>
        <v>22</v>
      </c>
      <c r="S17" s="2">
        <v>0.12</v>
      </c>
      <c r="T17" s="4">
        <f t="shared" si="6"/>
        <v>29</v>
      </c>
      <c r="U17" s="51"/>
      <c r="V17" s="2">
        <v>0.12</v>
      </c>
      <c r="W17" s="52">
        <f t="shared" si="7"/>
        <v>41</v>
      </c>
    </row>
    <row r="18" spans="1:23">
      <c r="A18" s="2">
        <v>0.13</v>
      </c>
      <c r="B18" s="4">
        <f t="shared" si="0"/>
        <v>6</v>
      </c>
      <c r="D18" s="2">
        <v>0.13</v>
      </c>
      <c r="E18" s="4">
        <f t="shared" si="1"/>
        <v>8</v>
      </c>
      <c r="G18" s="2">
        <v>0.13</v>
      </c>
      <c r="H18" s="4">
        <f t="shared" si="2"/>
        <v>13</v>
      </c>
      <c r="J18" s="2">
        <v>0.13</v>
      </c>
      <c r="K18" s="4">
        <f t="shared" si="3"/>
        <v>15</v>
      </c>
      <c r="M18" s="2">
        <v>0.13</v>
      </c>
      <c r="N18" s="4">
        <f t="shared" si="4"/>
        <v>19</v>
      </c>
      <c r="O18" s="51"/>
      <c r="P18" s="2">
        <v>0.13</v>
      </c>
      <c r="Q18" s="63">
        <f t="shared" si="5"/>
        <v>24</v>
      </c>
      <c r="S18" s="2">
        <v>0.13</v>
      </c>
      <c r="T18" s="52">
        <f t="shared" si="6"/>
        <v>31</v>
      </c>
      <c r="U18" s="51"/>
      <c r="V18" s="2">
        <v>0.13</v>
      </c>
      <c r="W18" s="52">
        <f t="shared" si="7"/>
        <v>44</v>
      </c>
    </row>
    <row r="19" spans="1:23">
      <c r="A19" s="2">
        <v>0.14000000000000001</v>
      </c>
      <c r="B19" s="4">
        <f t="shared" si="0"/>
        <v>6</v>
      </c>
      <c r="D19" s="2">
        <v>0.14000000000000001</v>
      </c>
      <c r="E19" s="4">
        <f t="shared" si="1"/>
        <v>9</v>
      </c>
      <c r="G19" s="2">
        <v>0.14000000000000001</v>
      </c>
      <c r="H19" s="4">
        <f t="shared" si="2"/>
        <v>14</v>
      </c>
      <c r="J19" s="2">
        <v>0.14000000000000001</v>
      </c>
      <c r="K19" s="4">
        <f t="shared" si="3"/>
        <v>16</v>
      </c>
      <c r="M19" s="2">
        <v>0.14000000000000001</v>
      </c>
      <c r="N19" s="4">
        <f t="shared" si="4"/>
        <v>20</v>
      </c>
      <c r="O19" s="51"/>
      <c r="P19" s="2">
        <v>0.14000000000000001</v>
      </c>
      <c r="Q19" s="63">
        <f t="shared" si="5"/>
        <v>25</v>
      </c>
      <c r="S19" s="2">
        <v>0.14000000000000001</v>
      </c>
      <c r="T19" s="52">
        <f t="shared" si="6"/>
        <v>33</v>
      </c>
      <c r="U19" s="51"/>
      <c r="V19" s="2">
        <v>0.14000000000000001</v>
      </c>
      <c r="W19" s="52">
        <f t="shared" si="7"/>
        <v>47</v>
      </c>
    </row>
    <row r="20" spans="1:23">
      <c r="A20" s="2">
        <v>0.15</v>
      </c>
      <c r="B20" s="4">
        <f t="shared" si="0"/>
        <v>6</v>
      </c>
      <c r="D20" s="2">
        <v>0.15</v>
      </c>
      <c r="E20" s="4">
        <f t="shared" si="1"/>
        <v>9</v>
      </c>
      <c r="G20" s="2">
        <v>0.15</v>
      </c>
      <c r="H20" s="4">
        <f t="shared" si="2"/>
        <v>14</v>
      </c>
      <c r="J20" s="2">
        <v>0.15</v>
      </c>
      <c r="K20" s="4">
        <f t="shared" si="3"/>
        <v>17</v>
      </c>
      <c r="M20" s="2">
        <v>0.15</v>
      </c>
      <c r="N20" s="4">
        <f t="shared" si="4"/>
        <v>21</v>
      </c>
      <c r="O20" s="51"/>
      <c r="P20" s="2">
        <v>0.15</v>
      </c>
      <c r="Q20" s="63">
        <f t="shared" si="5"/>
        <v>27</v>
      </c>
      <c r="S20" s="2">
        <v>0.15</v>
      </c>
      <c r="T20" s="52">
        <f t="shared" si="6"/>
        <v>35</v>
      </c>
      <c r="U20" s="51"/>
      <c r="V20" s="2">
        <v>0.15</v>
      </c>
      <c r="W20" s="52">
        <f t="shared" si="7"/>
        <v>49</v>
      </c>
    </row>
    <row r="21" spans="1:23">
      <c r="A21" s="2">
        <v>0.16</v>
      </c>
      <c r="B21" s="4">
        <f t="shared" si="0"/>
        <v>7</v>
      </c>
      <c r="D21" s="2">
        <v>0.16</v>
      </c>
      <c r="E21" s="4">
        <f t="shared" si="1"/>
        <v>10</v>
      </c>
      <c r="G21" s="2">
        <v>0.16</v>
      </c>
      <c r="H21" s="4">
        <f t="shared" si="2"/>
        <v>15</v>
      </c>
      <c r="J21" s="2">
        <v>0.16</v>
      </c>
      <c r="K21" s="4">
        <f t="shared" si="3"/>
        <v>18</v>
      </c>
      <c r="M21" s="2">
        <v>0.16</v>
      </c>
      <c r="N21" s="4">
        <f t="shared" si="4"/>
        <v>23</v>
      </c>
      <c r="O21" s="51"/>
      <c r="P21" s="2">
        <v>0.16</v>
      </c>
      <c r="Q21" s="63">
        <f t="shared" si="5"/>
        <v>28</v>
      </c>
      <c r="S21" s="2">
        <v>0.16</v>
      </c>
      <c r="T21" s="52">
        <f t="shared" si="6"/>
        <v>37</v>
      </c>
      <c r="U21" s="51"/>
      <c r="V21" s="2">
        <v>0.16</v>
      </c>
      <c r="W21" s="52">
        <f t="shared" si="7"/>
        <v>52</v>
      </c>
    </row>
    <row r="22" spans="1:23">
      <c r="A22" s="2">
        <v>0.17</v>
      </c>
      <c r="B22" s="4">
        <f t="shared" si="0"/>
        <v>7</v>
      </c>
      <c r="D22" s="2">
        <v>0.17</v>
      </c>
      <c r="E22" s="4">
        <f t="shared" si="1"/>
        <v>10</v>
      </c>
      <c r="G22" s="2">
        <v>0.17</v>
      </c>
      <c r="H22" s="4">
        <f t="shared" si="2"/>
        <v>16</v>
      </c>
      <c r="J22" s="2">
        <v>0.17</v>
      </c>
      <c r="K22" s="4">
        <f t="shared" si="3"/>
        <v>19</v>
      </c>
      <c r="M22" s="2">
        <v>0.17</v>
      </c>
      <c r="N22" s="4">
        <f t="shared" si="4"/>
        <v>24</v>
      </c>
      <c r="O22" s="51"/>
      <c r="P22" s="2">
        <v>0.17</v>
      </c>
      <c r="Q22" s="19">
        <f t="shared" si="5"/>
        <v>30</v>
      </c>
      <c r="S22" s="2">
        <v>0.17</v>
      </c>
      <c r="T22" s="52">
        <f t="shared" si="6"/>
        <v>39</v>
      </c>
      <c r="U22" s="51"/>
      <c r="V22" s="2">
        <v>0.17</v>
      </c>
      <c r="W22" s="52">
        <f t="shared" si="7"/>
        <v>55</v>
      </c>
    </row>
    <row r="23" spans="1:23">
      <c r="A23" s="2">
        <v>0.18</v>
      </c>
      <c r="B23" s="4">
        <f t="shared" si="0"/>
        <v>7</v>
      </c>
      <c r="D23" s="2">
        <v>0.18</v>
      </c>
      <c r="E23" s="4">
        <f t="shared" si="1"/>
        <v>11</v>
      </c>
      <c r="G23" s="2">
        <v>0.18</v>
      </c>
      <c r="H23" s="4">
        <f t="shared" si="2"/>
        <v>16</v>
      </c>
      <c r="J23" s="2">
        <v>0.18</v>
      </c>
      <c r="K23" s="4">
        <f t="shared" si="3"/>
        <v>20</v>
      </c>
      <c r="M23" s="2">
        <v>0.18</v>
      </c>
      <c r="N23" s="4">
        <f t="shared" si="4"/>
        <v>25</v>
      </c>
      <c r="O23" s="51"/>
      <c r="P23" s="2">
        <v>0.18</v>
      </c>
      <c r="Q23" s="19">
        <f t="shared" si="5"/>
        <v>31</v>
      </c>
      <c r="S23" s="2">
        <v>0.18</v>
      </c>
      <c r="T23" s="52">
        <f t="shared" si="6"/>
        <v>40</v>
      </c>
      <c r="U23" s="51"/>
      <c r="V23" s="2">
        <v>0.18</v>
      </c>
      <c r="W23" s="52">
        <f t="shared" si="7"/>
        <v>57</v>
      </c>
    </row>
    <row r="24" spans="1:23">
      <c r="A24" s="2">
        <v>0.19</v>
      </c>
      <c r="B24" s="4">
        <f t="shared" si="0"/>
        <v>7</v>
      </c>
      <c r="D24" s="2">
        <v>0.19</v>
      </c>
      <c r="E24" s="4">
        <f t="shared" si="1"/>
        <v>11</v>
      </c>
      <c r="G24" s="2">
        <v>0.19</v>
      </c>
      <c r="H24" s="4">
        <f t="shared" si="2"/>
        <v>17</v>
      </c>
      <c r="J24" s="2">
        <v>0.19</v>
      </c>
      <c r="K24" s="4">
        <f t="shared" si="3"/>
        <v>21</v>
      </c>
      <c r="M24" s="2">
        <v>0.19</v>
      </c>
      <c r="N24" s="4">
        <f t="shared" si="4"/>
        <v>26</v>
      </c>
      <c r="O24" s="51"/>
      <c r="P24" s="2">
        <v>0.19</v>
      </c>
      <c r="Q24" s="19">
        <f t="shared" si="5"/>
        <v>32</v>
      </c>
      <c r="S24" s="2">
        <v>0.19</v>
      </c>
      <c r="T24" s="52">
        <f t="shared" si="6"/>
        <v>42</v>
      </c>
      <c r="U24" s="51"/>
      <c r="V24" s="2">
        <v>0.19</v>
      </c>
      <c r="W24" s="52">
        <f t="shared" si="7"/>
        <v>60</v>
      </c>
    </row>
    <row r="25" spans="1:23">
      <c r="A25" s="2">
        <v>0.2</v>
      </c>
      <c r="B25" s="4">
        <f t="shared" si="0"/>
        <v>8</v>
      </c>
      <c r="D25" s="2">
        <v>0.2</v>
      </c>
      <c r="E25" s="4">
        <f t="shared" si="1"/>
        <v>12</v>
      </c>
      <c r="G25" s="2">
        <v>0.2</v>
      </c>
      <c r="H25" s="4">
        <f t="shared" si="2"/>
        <v>18</v>
      </c>
      <c r="J25" s="2">
        <v>0.2</v>
      </c>
      <c r="K25" s="4">
        <f t="shared" si="3"/>
        <v>22</v>
      </c>
      <c r="M25" s="2">
        <v>0.2</v>
      </c>
      <c r="N25" s="4">
        <f t="shared" si="4"/>
        <v>27</v>
      </c>
      <c r="O25" s="51"/>
      <c r="P25" s="2">
        <v>0.2</v>
      </c>
      <c r="Q25" s="19">
        <f t="shared" si="5"/>
        <v>34</v>
      </c>
      <c r="S25" s="2">
        <v>0.2</v>
      </c>
      <c r="T25" s="52">
        <f t="shared" si="6"/>
        <v>44</v>
      </c>
      <c r="U25" s="51"/>
      <c r="V25" s="2">
        <v>0.2</v>
      </c>
      <c r="W25" s="52">
        <f t="shared" si="7"/>
        <v>62</v>
      </c>
    </row>
    <row r="26" spans="1:23">
      <c r="A26" s="2">
        <v>0.21</v>
      </c>
      <c r="B26" s="4">
        <f t="shared" si="0"/>
        <v>8</v>
      </c>
      <c r="D26" s="2">
        <v>0.21</v>
      </c>
      <c r="E26" s="4">
        <f t="shared" si="1"/>
        <v>12</v>
      </c>
      <c r="G26" s="2">
        <v>0.21</v>
      </c>
      <c r="H26" s="4">
        <f t="shared" si="2"/>
        <v>18</v>
      </c>
      <c r="J26" s="2">
        <v>0.21</v>
      </c>
      <c r="K26" s="4">
        <f t="shared" si="3"/>
        <v>22</v>
      </c>
      <c r="M26" s="2">
        <v>0.21</v>
      </c>
      <c r="N26" s="4">
        <f t="shared" si="4"/>
        <v>28</v>
      </c>
      <c r="O26" s="51"/>
      <c r="P26" s="2">
        <v>0.21</v>
      </c>
      <c r="Q26" s="19">
        <f t="shared" si="5"/>
        <v>35</v>
      </c>
      <c r="S26" s="2">
        <v>0.21</v>
      </c>
      <c r="T26" s="52">
        <f t="shared" si="6"/>
        <v>45</v>
      </c>
      <c r="U26" s="51"/>
      <c r="V26" s="2">
        <v>0.21</v>
      </c>
      <c r="W26" s="52">
        <f t="shared" si="7"/>
        <v>64</v>
      </c>
    </row>
    <row r="27" spans="1:23">
      <c r="A27" s="2">
        <v>0.22</v>
      </c>
      <c r="B27" s="4">
        <f t="shared" si="0"/>
        <v>8</v>
      </c>
      <c r="D27" s="2">
        <v>0.22</v>
      </c>
      <c r="E27" s="4">
        <f t="shared" si="1"/>
        <v>13</v>
      </c>
      <c r="G27" s="2">
        <v>0.22</v>
      </c>
      <c r="H27" s="4">
        <f t="shared" si="2"/>
        <v>19</v>
      </c>
      <c r="J27" s="2">
        <v>0.22</v>
      </c>
      <c r="K27" s="4">
        <f t="shared" si="3"/>
        <v>23</v>
      </c>
      <c r="M27" s="2">
        <v>0.22</v>
      </c>
      <c r="N27" s="4">
        <f t="shared" si="4"/>
        <v>29</v>
      </c>
      <c r="O27" s="51"/>
      <c r="P27" s="2">
        <v>0.22</v>
      </c>
      <c r="Q27" s="19">
        <f t="shared" si="5"/>
        <v>36</v>
      </c>
      <c r="S27" s="2">
        <v>0.22</v>
      </c>
      <c r="T27" s="52">
        <f t="shared" si="6"/>
        <v>47</v>
      </c>
      <c r="U27" s="51"/>
      <c r="V27" s="2">
        <v>0.22</v>
      </c>
      <c r="W27" s="52">
        <f t="shared" si="7"/>
        <v>66</v>
      </c>
    </row>
    <row r="28" spans="1:23">
      <c r="A28" s="2">
        <v>0.23</v>
      </c>
      <c r="B28" s="4">
        <f t="shared" si="0"/>
        <v>8</v>
      </c>
      <c r="D28" s="2">
        <v>0.23</v>
      </c>
      <c r="E28" s="4">
        <f t="shared" si="1"/>
        <v>13</v>
      </c>
      <c r="G28" s="2">
        <v>0.23</v>
      </c>
      <c r="H28" s="4">
        <f t="shared" si="2"/>
        <v>20</v>
      </c>
      <c r="J28" s="2">
        <v>0.23</v>
      </c>
      <c r="K28" s="4">
        <f t="shared" si="3"/>
        <v>24</v>
      </c>
      <c r="M28" s="2">
        <v>0.23</v>
      </c>
      <c r="N28" s="52">
        <f t="shared" si="4"/>
        <v>30</v>
      </c>
      <c r="O28" s="51"/>
      <c r="P28" s="2">
        <v>0.23</v>
      </c>
      <c r="Q28" s="19">
        <f t="shared" si="5"/>
        <v>37</v>
      </c>
      <c r="S28" s="2">
        <v>0.23</v>
      </c>
      <c r="T28" s="52">
        <f t="shared" si="6"/>
        <v>48</v>
      </c>
      <c r="U28" s="51"/>
      <c r="V28" s="2">
        <v>0.23</v>
      </c>
      <c r="W28" s="52">
        <f t="shared" si="7"/>
        <v>69</v>
      </c>
    </row>
    <row r="29" spans="1:23">
      <c r="A29" s="2">
        <v>0.24</v>
      </c>
      <c r="B29" s="4">
        <f t="shared" si="0"/>
        <v>9</v>
      </c>
      <c r="D29" s="2">
        <v>0.24</v>
      </c>
      <c r="E29" s="4">
        <f t="shared" si="1"/>
        <v>13</v>
      </c>
      <c r="G29" s="2">
        <v>0.24</v>
      </c>
      <c r="H29" s="4">
        <f t="shared" si="2"/>
        <v>20</v>
      </c>
      <c r="J29" s="2">
        <v>0.24</v>
      </c>
      <c r="K29" s="4">
        <f t="shared" si="3"/>
        <v>25</v>
      </c>
      <c r="M29" s="2">
        <v>0.24</v>
      </c>
      <c r="N29" s="52">
        <f t="shared" si="4"/>
        <v>30</v>
      </c>
      <c r="O29" s="51"/>
      <c r="P29" s="2">
        <v>0.24</v>
      </c>
      <c r="Q29" s="19">
        <f t="shared" si="5"/>
        <v>38</v>
      </c>
      <c r="S29" s="2">
        <v>0.24</v>
      </c>
      <c r="T29" s="52">
        <f t="shared" si="6"/>
        <v>50</v>
      </c>
      <c r="U29" s="51"/>
      <c r="V29" s="2">
        <v>0.24</v>
      </c>
      <c r="W29" s="52">
        <f t="shared" si="7"/>
        <v>71</v>
      </c>
    </row>
    <row r="30" spans="1:23">
      <c r="A30" s="2">
        <v>0.25</v>
      </c>
      <c r="B30" s="4">
        <f t="shared" si="0"/>
        <v>9</v>
      </c>
      <c r="D30" s="2">
        <v>0.25</v>
      </c>
      <c r="E30" s="4">
        <f t="shared" si="1"/>
        <v>14</v>
      </c>
      <c r="G30" s="2">
        <v>0.25</v>
      </c>
      <c r="H30" s="4">
        <f t="shared" si="2"/>
        <v>21</v>
      </c>
      <c r="J30" s="2">
        <v>0.25</v>
      </c>
      <c r="K30" s="4">
        <f t="shared" si="3"/>
        <v>25</v>
      </c>
      <c r="M30" s="2">
        <v>0.25</v>
      </c>
      <c r="N30" s="52">
        <f t="shared" si="4"/>
        <v>31</v>
      </c>
      <c r="O30" s="51"/>
      <c r="P30" s="2">
        <v>0.25</v>
      </c>
      <c r="Q30" s="19">
        <f t="shared" si="5"/>
        <v>39</v>
      </c>
      <c r="S30" s="2">
        <v>0.25</v>
      </c>
      <c r="T30" s="52">
        <f t="shared" si="6"/>
        <v>51</v>
      </c>
      <c r="U30" s="51"/>
      <c r="V30" s="2">
        <v>0.25</v>
      </c>
      <c r="W30" s="52">
        <f t="shared" si="7"/>
        <v>73</v>
      </c>
    </row>
    <row r="31" spans="1:23">
      <c r="A31" s="2">
        <v>0.26</v>
      </c>
      <c r="B31" s="4">
        <f t="shared" si="0"/>
        <v>9</v>
      </c>
      <c r="D31" s="2">
        <v>0.26</v>
      </c>
      <c r="E31" s="4">
        <f t="shared" si="1"/>
        <v>14</v>
      </c>
      <c r="G31" s="2">
        <v>0.26</v>
      </c>
      <c r="H31" s="4">
        <f t="shared" si="2"/>
        <v>21</v>
      </c>
      <c r="J31" s="2">
        <v>0.26</v>
      </c>
      <c r="K31" s="4">
        <f t="shared" si="3"/>
        <v>26</v>
      </c>
      <c r="M31" s="2">
        <v>0.26</v>
      </c>
      <c r="N31" s="52">
        <f t="shared" si="4"/>
        <v>32</v>
      </c>
      <c r="O31" s="51"/>
      <c r="P31" s="2">
        <v>0.26</v>
      </c>
      <c r="Q31" s="19">
        <f t="shared" si="5"/>
        <v>40</v>
      </c>
      <c r="S31" s="2">
        <v>0.26</v>
      </c>
      <c r="T31" s="52">
        <f t="shared" si="6"/>
        <v>53</v>
      </c>
      <c r="U31" s="51"/>
      <c r="V31" s="2">
        <v>0.26</v>
      </c>
      <c r="W31" s="52">
        <f t="shared" si="7"/>
        <v>74</v>
      </c>
    </row>
    <row r="32" spans="1:23">
      <c r="A32" s="2">
        <v>0.27</v>
      </c>
      <c r="B32" s="4">
        <f t="shared" si="0"/>
        <v>9</v>
      </c>
      <c r="D32" s="2">
        <v>0.27</v>
      </c>
      <c r="E32" s="4">
        <f t="shared" si="1"/>
        <v>14</v>
      </c>
      <c r="G32" s="2">
        <v>0.27</v>
      </c>
      <c r="H32" s="4">
        <f t="shared" si="2"/>
        <v>22</v>
      </c>
      <c r="J32" s="2">
        <v>0.27</v>
      </c>
      <c r="K32" s="4">
        <f t="shared" si="3"/>
        <v>27</v>
      </c>
      <c r="M32" s="2">
        <v>0.27</v>
      </c>
      <c r="N32" s="52">
        <f t="shared" si="4"/>
        <v>33</v>
      </c>
      <c r="O32" s="51"/>
      <c r="P32" s="2">
        <v>0.27</v>
      </c>
      <c r="Q32" s="19">
        <f t="shared" si="5"/>
        <v>41</v>
      </c>
      <c r="S32" s="2">
        <v>0.27</v>
      </c>
      <c r="T32" s="52">
        <f t="shared" si="6"/>
        <v>54</v>
      </c>
      <c r="U32" s="51"/>
      <c r="V32" s="2">
        <v>0.27</v>
      </c>
      <c r="W32" s="52">
        <f t="shared" si="7"/>
        <v>76</v>
      </c>
    </row>
    <row r="33" spans="1:23">
      <c r="A33" s="2">
        <v>0.28000000000000003</v>
      </c>
      <c r="B33" s="4">
        <f t="shared" si="0"/>
        <v>10</v>
      </c>
      <c r="D33" s="2">
        <v>0.28000000000000003</v>
      </c>
      <c r="E33" s="4">
        <f t="shared" si="1"/>
        <v>15</v>
      </c>
      <c r="G33" s="2">
        <v>0.28000000000000003</v>
      </c>
      <c r="H33" s="4">
        <f t="shared" si="2"/>
        <v>22</v>
      </c>
      <c r="J33" s="2">
        <v>0.28000000000000003</v>
      </c>
      <c r="K33" s="4">
        <f t="shared" si="3"/>
        <v>27</v>
      </c>
      <c r="M33" s="2">
        <v>0.28000000000000003</v>
      </c>
      <c r="N33" s="52">
        <f t="shared" si="4"/>
        <v>34</v>
      </c>
      <c r="O33" s="51"/>
      <c r="P33" s="2">
        <v>0.28000000000000003</v>
      </c>
      <c r="Q33" s="19">
        <f t="shared" si="5"/>
        <v>42</v>
      </c>
      <c r="S33" s="2">
        <v>0.28000000000000003</v>
      </c>
      <c r="T33" s="52">
        <f t="shared" si="6"/>
        <v>55</v>
      </c>
      <c r="U33" s="51"/>
      <c r="V33" s="2">
        <v>0.28000000000000003</v>
      </c>
      <c r="W33" s="52">
        <f t="shared" si="7"/>
        <v>78</v>
      </c>
    </row>
    <row r="34" spans="1:23">
      <c r="A34" s="2">
        <v>0.28999999999999998</v>
      </c>
      <c r="B34" s="4">
        <f t="shared" si="0"/>
        <v>10</v>
      </c>
      <c r="D34" s="2">
        <v>0.28999999999999998</v>
      </c>
      <c r="E34" s="4">
        <f t="shared" si="1"/>
        <v>15</v>
      </c>
      <c r="G34" s="2">
        <v>0.28999999999999998</v>
      </c>
      <c r="H34" s="4">
        <f t="shared" si="2"/>
        <v>23</v>
      </c>
      <c r="J34" s="2">
        <v>0.28999999999999998</v>
      </c>
      <c r="K34" s="4">
        <f t="shared" si="3"/>
        <v>28</v>
      </c>
      <c r="M34" s="2">
        <v>0.28999999999999998</v>
      </c>
      <c r="N34" s="52">
        <f t="shared" si="4"/>
        <v>34</v>
      </c>
      <c r="O34" s="51"/>
      <c r="P34" s="2">
        <v>0.28999999999999998</v>
      </c>
      <c r="Q34" s="19">
        <f t="shared" si="5"/>
        <v>43</v>
      </c>
      <c r="S34" s="2">
        <v>0.28999999999999998</v>
      </c>
      <c r="T34" s="52">
        <f t="shared" si="6"/>
        <v>56</v>
      </c>
      <c r="U34" s="51"/>
      <c r="V34" s="2">
        <v>0.28999999999999998</v>
      </c>
      <c r="W34" s="52">
        <f t="shared" si="7"/>
        <v>80</v>
      </c>
    </row>
    <row r="35" spans="1:23">
      <c r="A35" s="2">
        <v>0.3</v>
      </c>
      <c r="B35" s="4">
        <f t="shared" si="0"/>
        <v>10</v>
      </c>
      <c r="D35" s="2">
        <v>0.3</v>
      </c>
      <c r="E35" s="4">
        <f t="shared" si="1"/>
        <v>15</v>
      </c>
      <c r="G35" s="2">
        <v>0.3</v>
      </c>
      <c r="H35" s="4">
        <f t="shared" si="2"/>
        <v>23</v>
      </c>
      <c r="J35" s="2">
        <v>0.3</v>
      </c>
      <c r="K35" s="4">
        <f t="shared" si="3"/>
        <v>28</v>
      </c>
      <c r="M35" s="2">
        <v>0.3</v>
      </c>
      <c r="N35" s="52">
        <f t="shared" si="4"/>
        <v>35</v>
      </c>
      <c r="O35" s="51"/>
      <c r="P35" s="2">
        <v>0.3</v>
      </c>
      <c r="Q35" s="19">
        <f t="shared" si="5"/>
        <v>44</v>
      </c>
      <c r="S35" s="2">
        <v>0.3</v>
      </c>
      <c r="T35" s="52">
        <f t="shared" si="6"/>
        <v>57</v>
      </c>
      <c r="U35" s="51"/>
      <c r="V35" s="2">
        <v>0.3</v>
      </c>
      <c r="W35" s="52">
        <f t="shared" si="7"/>
        <v>81</v>
      </c>
    </row>
    <row r="36" spans="1:23">
      <c r="A36" s="2">
        <v>0.31</v>
      </c>
      <c r="B36" s="4">
        <f t="shared" si="0"/>
        <v>10</v>
      </c>
      <c r="D36" s="2">
        <v>0.31</v>
      </c>
      <c r="E36" s="4">
        <f t="shared" si="1"/>
        <v>16</v>
      </c>
      <c r="G36" s="2">
        <v>0.31</v>
      </c>
      <c r="H36" s="4">
        <f t="shared" si="2"/>
        <v>24</v>
      </c>
      <c r="J36" s="2">
        <v>0.31</v>
      </c>
      <c r="K36" s="4">
        <f t="shared" si="3"/>
        <v>29</v>
      </c>
      <c r="M36" s="2">
        <v>0.31</v>
      </c>
      <c r="N36" s="52">
        <f t="shared" si="4"/>
        <v>36</v>
      </c>
      <c r="O36" s="51"/>
      <c r="P36" s="2">
        <v>0.31</v>
      </c>
      <c r="Q36" s="19">
        <f t="shared" si="5"/>
        <v>45</v>
      </c>
      <c r="S36" s="2">
        <v>0.31</v>
      </c>
      <c r="T36" s="52">
        <f t="shared" si="6"/>
        <v>58</v>
      </c>
      <c r="U36" s="51"/>
      <c r="V36" s="2">
        <v>0.31</v>
      </c>
      <c r="W36" s="52">
        <f t="shared" si="7"/>
        <v>83</v>
      </c>
    </row>
    <row r="37" spans="1:23">
      <c r="A37" s="2">
        <v>0.32</v>
      </c>
      <c r="B37" s="4">
        <f t="shared" si="0"/>
        <v>10</v>
      </c>
      <c r="D37" s="2">
        <v>0.32</v>
      </c>
      <c r="E37" s="4">
        <f t="shared" si="1"/>
        <v>16</v>
      </c>
      <c r="G37" s="2">
        <v>0.32</v>
      </c>
      <c r="H37" s="4">
        <f t="shared" si="2"/>
        <v>24</v>
      </c>
      <c r="J37" s="2">
        <v>0.32</v>
      </c>
      <c r="K37" s="4">
        <f t="shared" si="3"/>
        <v>29</v>
      </c>
      <c r="M37" s="2">
        <v>0.32</v>
      </c>
      <c r="N37" s="52">
        <f t="shared" si="4"/>
        <v>36</v>
      </c>
      <c r="O37" s="51"/>
      <c r="P37" s="2">
        <v>0.32</v>
      </c>
      <c r="Q37" s="19">
        <f t="shared" si="5"/>
        <v>46</v>
      </c>
      <c r="S37" s="2">
        <v>0.32</v>
      </c>
      <c r="T37" s="52">
        <f t="shared" si="6"/>
        <v>59</v>
      </c>
      <c r="U37" s="51"/>
      <c r="V37" s="2">
        <v>0.32</v>
      </c>
      <c r="W37" s="52">
        <f t="shared" si="7"/>
        <v>84</v>
      </c>
    </row>
    <row r="38" spans="1:23">
      <c r="A38" s="2">
        <v>0.33</v>
      </c>
      <c r="B38" s="4">
        <f t="shared" si="0"/>
        <v>10</v>
      </c>
      <c r="D38" s="2">
        <v>0.33</v>
      </c>
      <c r="E38" s="4">
        <f t="shared" si="1"/>
        <v>16</v>
      </c>
      <c r="G38" s="2">
        <v>0.33</v>
      </c>
      <c r="H38" s="4">
        <f t="shared" si="2"/>
        <v>24</v>
      </c>
      <c r="J38" s="2">
        <v>0.33</v>
      </c>
      <c r="K38" s="52">
        <f t="shared" si="3"/>
        <v>30</v>
      </c>
      <c r="M38" s="2">
        <v>0.33</v>
      </c>
      <c r="N38" s="52">
        <f t="shared" si="4"/>
        <v>37</v>
      </c>
      <c r="O38" s="51"/>
      <c r="P38" s="2">
        <v>0.33</v>
      </c>
      <c r="Q38" s="19">
        <f t="shared" si="5"/>
        <v>46</v>
      </c>
      <c r="S38" s="2">
        <v>0.33</v>
      </c>
      <c r="T38" s="52">
        <f t="shared" si="6"/>
        <v>60</v>
      </c>
      <c r="U38" s="51"/>
      <c r="V38" s="2">
        <v>0.33</v>
      </c>
      <c r="W38" s="52">
        <f t="shared" si="7"/>
        <v>85</v>
      </c>
    </row>
    <row r="39" spans="1:23">
      <c r="A39" s="2">
        <v>0.34</v>
      </c>
      <c r="B39" s="4">
        <f t="shared" si="0"/>
        <v>11</v>
      </c>
      <c r="D39" s="2">
        <v>0.34</v>
      </c>
      <c r="E39" s="4">
        <f t="shared" si="1"/>
        <v>16</v>
      </c>
      <c r="G39" s="2">
        <v>0.34</v>
      </c>
      <c r="H39" s="4">
        <f t="shared" si="2"/>
        <v>25</v>
      </c>
      <c r="J39" s="2">
        <v>0.34</v>
      </c>
      <c r="K39" s="52">
        <f t="shared" si="3"/>
        <v>30</v>
      </c>
      <c r="M39" s="2">
        <v>0.34</v>
      </c>
      <c r="N39" s="52">
        <f t="shared" si="4"/>
        <v>37</v>
      </c>
      <c r="O39" s="51"/>
      <c r="P39" s="2">
        <v>0.34</v>
      </c>
      <c r="Q39" s="19">
        <f t="shared" si="5"/>
        <v>47</v>
      </c>
      <c r="S39" s="2">
        <v>0.34</v>
      </c>
      <c r="T39" s="52">
        <f t="shared" si="6"/>
        <v>61</v>
      </c>
      <c r="U39" s="51"/>
      <c r="V39" s="2">
        <v>0.34</v>
      </c>
      <c r="W39" s="52">
        <f t="shared" si="7"/>
        <v>87</v>
      </c>
    </row>
    <row r="40" spans="1:23">
      <c r="A40" s="2">
        <v>0.35</v>
      </c>
      <c r="B40" s="4">
        <f t="shared" si="0"/>
        <v>11</v>
      </c>
      <c r="D40" s="2">
        <v>0.35</v>
      </c>
      <c r="E40" s="4">
        <f t="shared" si="1"/>
        <v>17</v>
      </c>
      <c r="G40" s="2">
        <v>0.35</v>
      </c>
      <c r="H40" s="4">
        <f t="shared" si="2"/>
        <v>25</v>
      </c>
      <c r="J40" s="2">
        <v>0.35</v>
      </c>
      <c r="K40" s="52">
        <f t="shared" si="3"/>
        <v>31</v>
      </c>
      <c r="M40" s="2">
        <v>0.35</v>
      </c>
      <c r="N40" s="52">
        <f t="shared" si="4"/>
        <v>38</v>
      </c>
      <c r="O40" s="51"/>
      <c r="P40" s="2">
        <v>0.35</v>
      </c>
      <c r="Q40" s="19">
        <f t="shared" si="5"/>
        <v>48</v>
      </c>
      <c r="S40" s="2">
        <v>0.35</v>
      </c>
      <c r="T40" s="52">
        <f t="shared" si="6"/>
        <v>62</v>
      </c>
      <c r="U40" s="51"/>
      <c r="V40" s="2">
        <v>0.35</v>
      </c>
      <c r="W40" s="52">
        <f t="shared" si="7"/>
        <v>88</v>
      </c>
    </row>
    <row r="41" spans="1:23">
      <c r="A41" s="2">
        <v>0.36</v>
      </c>
      <c r="B41" s="4">
        <f t="shared" si="0"/>
        <v>11</v>
      </c>
      <c r="D41" s="2">
        <v>0.36</v>
      </c>
      <c r="E41" s="4">
        <f t="shared" si="1"/>
        <v>17</v>
      </c>
      <c r="G41" s="2">
        <v>0.36</v>
      </c>
      <c r="H41" s="4">
        <f t="shared" si="2"/>
        <v>25</v>
      </c>
      <c r="J41" s="2">
        <v>0.36</v>
      </c>
      <c r="K41" s="52">
        <f t="shared" si="3"/>
        <v>31</v>
      </c>
      <c r="M41" s="2">
        <v>0.36</v>
      </c>
      <c r="N41" s="52">
        <f t="shared" si="4"/>
        <v>38</v>
      </c>
      <c r="O41" s="51"/>
      <c r="P41" s="2">
        <v>0.36</v>
      </c>
      <c r="Q41" s="19">
        <f t="shared" si="5"/>
        <v>48</v>
      </c>
      <c r="S41" s="2">
        <v>0.36</v>
      </c>
      <c r="T41" s="52">
        <f t="shared" si="6"/>
        <v>63</v>
      </c>
      <c r="U41" s="51"/>
      <c r="V41" s="2">
        <v>0.36</v>
      </c>
      <c r="W41" s="52">
        <f t="shared" si="7"/>
        <v>89</v>
      </c>
    </row>
    <row r="42" spans="1:23">
      <c r="A42" s="2">
        <v>0.37</v>
      </c>
      <c r="B42" s="4">
        <f t="shared" si="0"/>
        <v>11</v>
      </c>
      <c r="D42" s="2">
        <v>0.37</v>
      </c>
      <c r="E42" s="4">
        <f t="shared" si="1"/>
        <v>17</v>
      </c>
      <c r="G42" s="2">
        <v>0.37</v>
      </c>
      <c r="H42" s="4">
        <f t="shared" si="2"/>
        <v>26</v>
      </c>
      <c r="J42" s="2">
        <v>0.37</v>
      </c>
      <c r="K42" s="52">
        <f t="shared" si="3"/>
        <v>31</v>
      </c>
      <c r="M42" s="2">
        <v>0.37</v>
      </c>
      <c r="N42" s="52">
        <f t="shared" si="4"/>
        <v>39</v>
      </c>
      <c r="O42" s="51"/>
      <c r="P42" s="2">
        <v>0.37</v>
      </c>
      <c r="Q42" s="19">
        <f t="shared" si="5"/>
        <v>49</v>
      </c>
      <c r="S42" s="2">
        <v>0.37</v>
      </c>
      <c r="T42" s="52">
        <f t="shared" si="6"/>
        <v>64</v>
      </c>
      <c r="U42" s="51"/>
      <c r="V42" s="2">
        <v>0.37</v>
      </c>
      <c r="W42" s="52">
        <f t="shared" si="7"/>
        <v>90</v>
      </c>
    </row>
    <row r="43" spans="1:23">
      <c r="A43" s="2">
        <v>0.38</v>
      </c>
      <c r="B43" s="4">
        <f t="shared" si="0"/>
        <v>11</v>
      </c>
      <c r="D43" s="2">
        <v>0.38</v>
      </c>
      <c r="E43" s="4">
        <f t="shared" si="1"/>
        <v>17</v>
      </c>
      <c r="G43" s="2">
        <v>0.38</v>
      </c>
      <c r="H43" s="4">
        <f t="shared" si="2"/>
        <v>26</v>
      </c>
      <c r="J43" s="2">
        <v>0.38</v>
      </c>
      <c r="K43" s="52">
        <f t="shared" si="3"/>
        <v>32</v>
      </c>
      <c r="M43" s="2">
        <v>0.38</v>
      </c>
      <c r="N43" s="52">
        <f t="shared" si="4"/>
        <v>39</v>
      </c>
      <c r="O43" s="51"/>
      <c r="P43" s="2">
        <v>0.38</v>
      </c>
      <c r="Q43" s="19">
        <f t="shared" si="5"/>
        <v>49</v>
      </c>
      <c r="S43" s="2">
        <v>0.38</v>
      </c>
      <c r="T43" s="52">
        <f t="shared" si="6"/>
        <v>64</v>
      </c>
      <c r="U43" s="51"/>
      <c r="V43" s="2">
        <v>0.38</v>
      </c>
      <c r="W43" s="52">
        <f t="shared" si="7"/>
        <v>91</v>
      </c>
    </row>
    <row r="44" spans="1:23">
      <c r="A44" s="2">
        <v>0.39</v>
      </c>
      <c r="B44" s="4">
        <f t="shared" si="0"/>
        <v>11</v>
      </c>
      <c r="D44" s="2">
        <v>0.39</v>
      </c>
      <c r="E44" s="4">
        <f t="shared" si="1"/>
        <v>17</v>
      </c>
      <c r="G44" s="2">
        <v>0.39</v>
      </c>
      <c r="H44" s="4">
        <f t="shared" si="2"/>
        <v>26</v>
      </c>
      <c r="J44" s="2">
        <v>0.39</v>
      </c>
      <c r="K44" s="52">
        <f t="shared" si="3"/>
        <v>32</v>
      </c>
      <c r="M44" s="2">
        <v>0.39</v>
      </c>
      <c r="N44" s="52">
        <f t="shared" si="4"/>
        <v>40</v>
      </c>
      <c r="O44" s="51"/>
      <c r="P44" s="2">
        <v>0.39</v>
      </c>
      <c r="Q44" s="19">
        <f t="shared" si="5"/>
        <v>50</v>
      </c>
      <c r="S44" s="2">
        <v>0.39</v>
      </c>
      <c r="T44" s="52">
        <f t="shared" si="6"/>
        <v>65</v>
      </c>
      <c r="U44" s="51"/>
      <c r="V44" s="2">
        <v>0.39</v>
      </c>
      <c r="W44" s="52">
        <f t="shared" si="7"/>
        <v>92</v>
      </c>
    </row>
    <row r="45" spans="1:23">
      <c r="A45" s="2">
        <v>0.4</v>
      </c>
      <c r="B45" s="4">
        <f t="shared" si="0"/>
        <v>11</v>
      </c>
      <c r="D45" s="2">
        <v>0.4</v>
      </c>
      <c r="E45" s="4">
        <f t="shared" si="1"/>
        <v>17</v>
      </c>
      <c r="G45" s="2">
        <v>0.4</v>
      </c>
      <c r="H45" s="4">
        <f t="shared" si="2"/>
        <v>26</v>
      </c>
      <c r="J45" s="2">
        <v>0.4</v>
      </c>
      <c r="K45" s="52">
        <f t="shared" si="3"/>
        <v>32</v>
      </c>
      <c r="M45" s="2">
        <v>0.4</v>
      </c>
      <c r="N45" s="52">
        <f t="shared" si="4"/>
        <v>40</v>
      </c>
      <c r="O45" s="51"/>
      <c r="P45" s="2">
        <v>0.4</v>
      </c>
      <c r="Q45" s="19">
        <f t="shared" si="5"/>
        <v>50</v>
      </c>
      <c r="S45" s="2">
        <v>0.4</v>
      </c>
      <c r="T45" s="52">
        <f t="shared" si="6"/>
        <v>65</v>
      </c>
      <c r="U45" s="51"/>
      <c r="V45" s="2">
        <v>0.4</v>
      </c>
      <c r="W45" s="52">
        <f t="shared" si="7"/>
        <v>93</v>
      </c>
    </row>
    <row r="46" spans="1:23">
      <c r="A46" s="2">
        <v>0.41</v>
      </c>
      <c r="B46" s="4">
        <f t="shared" si="0"/>
        <v>11</v>
      </c>
      <c r="D46" s="2">
        <v>0.41</v>
      </c>
      <c r="E46" s="4">
        <f t="shared" si="1"/>
        <v>18</v>
      </c>
      <c r="G46" s="2">
        <v>0.41</v>
      </c>
      <c r="H46" s="4">
        <f t="shared" si="2"/>
        <v>27</v>
      </c>
      <c r="J46" s="2">
        <v>0.41</v>
      </c>
      <c r="K46" s="52">
        <f t="shared" si="3"/>
        <v>32</v>
      </c>
      <c r="M46" s="2">
        <v>0.41</v>
      </c>
      <c r="N46" s="52">
        <f t="shared" si="4"/>
        <v>40</v>
      </c>
      <c r="O46" s="51"/>
      <c r="P46" s="2">
        <v>0.41</v>
      </c>
      <c r="Q46" s="19">
        <f t="shared" si="5"/>
        <v>51</v>
      </c>
      <c r="S46" s="2">
        <v>0.41</v>
      </c>
      <c r="T46" s="52">
        <f t="shared" si="6"/>
        <v>66</v>
      </c>
      <c r="U46" s="51"/>
      <c r="V46" s="2">
        <v>0.41</v>
      </c>
      <c r="W46" s="52">
        <f t="shared" si="7"/>
        <v>93</v>
      </c>
    </row>
    <row r="47" spans="1:23">
      <c r="A47" s="2">
        <v>0.42</v>
      </c>
      <c r="B47" s="4">
        <f t="shared" si="0"/>
        <v>11</v>
      </c>
      <c r="D47" s="2">
        <v>0.42</v>
      </c>
      <c r="E47" s="4">
        <f t="shared" si="1"/>
        <v>18</v>
      </c>
      <c r="G47" s="2">
        <v>0.42</v>
      </c>
      <c r="H47" s="4">
        <f t="shared" si="2"/>
        <v>27</v>
      </c>
      <c r="J47" s="2">
        <v>0.42</v>
      </c>
      <c r="K47" s="52">
        <f t="shared" si="3"/>
        <v>33</v>
      </c>
      <c r="M47" s="2">
        <v>0.42</v>
      </c>
      <c r="N47" s="52">
        <f t="shared" si="4"/>
        <v>41</v>
      </c>
      <c r="O47" s="51"/>
      <c r="P47" s="2">
        <v>0.42</v>
      </c>
      <c r="Q47" s="19">
        <f t="shared" si="5"/>
        <v>51</v>
      </c>
      <c r="S47" s="2">
        <v>0.42</v>
      </c>
      <c r="T47" s="52">
        <f t="shared" si="6"/>
        <v>66</v>
      </c>
      <c r="U47" s="51"/>
      <c r="V47" s="2">
        <v>0.42</v>
      </c>
      <c r="W47" s="52">
        <f t="shared" si="7"/>
        <v>94</v>
      </c>
    </row>
    <row r="48" spans="1:23">
      <c r="A48" s="2">
        <v>0.43</v>
      </c>
      <c r="B48" s="4">
        <f t="shared" si="0"/>
        <v>12</v>
      </c>
      <c r="D48" s="2">
        <v>0.43</v>
      </c>
      <c r="E48" s="4">
        <f t="shared" si="1"/>
        <v>18</v>
      </c>
      <c r="G48" s="2">
        <v>0.43</v>
      </c>
      <c r="H48" s="4">
        <f t="shared" si="2"/>
        <v>27</v>
      </c>
      <c r="J48" s="2">
        <v>0.43</v>
      </c>
      <c r="K48" s="52">
        <f t="shared" si="3"/>
        <v>33</v>
      </c>
      <c r="M48" s="2">
        <v>0.43</v>
      </c>
      <c r="N48" s="52">
        <f t="shared" si="4"/>
        <v>41</v>
      </c>
      <c r="O48" s="51"/>
      <c r="P48" s="2">
        <v>0.43</v>
      </c>
      <c r="Q48" s="19">
        <f t="shared" si="5"/>
        <v>51</v>
      </c>
      <c r="S48" s="2">
        <v>0.43</v>
      </c>
      <c r="T48" s="52">
        <f t="shared" si="6"/>
        <v>67</v>
      </c>
      <c r="U48" s="51"/>
      <c r="V48" s="2">
        <v>0.43</v>
      </c>
      <c r="W48" s="52">
        <f t="shared" si="7"/>
        <v>95</v>
      </c>
    </row>
    <row r="49" spans="1:23">
      <c r="A49" s="2">
        <v>0.44</v>
      </c>
      <c r="B49" s="4">
        <f t="shared" si="0"/>
        <v>12</v>
      </c>
      <c r="D49" s="2">
        <v>0.44</v>
      </c>
      <c r="E49" s="4">
        <f t="shared" si="1"/>
        <v>18</v>
      </c>
      <c r="G49" s="2">
        <v>0.44</v>
      </c>
      <c r="H49" s="4">
        <f t="shared" si="2"/>
        <v>27</v>
      </c>
      <c r="J49" s="2">
        <v>0.44</v>
      </c>
      <c r="K49" s="52">
        <f t="shared" si="3"/>
        <v>33</v>
      </c>
      <c r="M49" s="2">
        <v>0.44</v>
      </c>
      <c r="N49" s="52">
        <f t="shared" si="4"/>
        <v>41</v>
      </c>
      <c r="O49" s="51"/>
      <c r="P49" s="2">
        <v>0.44</v>
      </c>
      <c r="Q49" s="19">
        <f t="shared" si="5"/>
        <v>52</v>
      </c>
      <c r="S49" s="2">
        <v>0.44</v>
      </c>
      <c r="T49" s="52">
        <f t="shared" si="6"/>
        <v>67</v>
      </c>
      <c r="U49" s="51"/>
      <c r="V49" s="2">
        <v>0.44</v>
      </c>
      <c r="W49" s="52">
        <f t="shared" si="7"/>
        <v>95</v>
      </c>
    </row>
    <row r="50" spans="1:23">
      <c r="A50" s="2">
        <v>0.45</v>
      </c>
      <c r="B50" s="4">
        <f t="shared" si="0"/>
        <v>12</v>
      </c>
      <c r="D50" s="2">
        <v>0.45</v>
      </c>
      <c r="E50" s="4">
        <f t="shared" si="1"/>
        <v>18</v>
      </c>
      <c r="G50" s="2">
        <v>0.45</v>
      </c>
      <c r="H50" s="4">
        <f t="shared" si="2"/>
        <v>27</v>
      </c>
      <c r="J50" s="2">
        <v>0.45</v>
      </c>
      <c r="K50" s="52">
        <f t="shared" si="3"/>
        <v>33</v>
      </c>
      <c r="M50" s="2">
        <v>0.45</v>
      </c>
      <c r="N50" s="52">
        <f t="shared" si="4"/>
        <v>41</v>
      </c>
      <c r="O50" s="51"/>
      <c r="P50" s="2">
        <v>0.45</v>
      </c>
      <c r="Q50" s="19">
        <f t="shared" si="5"/>
        <v>52</v>
      </c>
      <c r="S50" s="2">
        <v>0.45</v>
      </c>
      <c r="T50" s="52">
        <f t="shared" si="6"/>
        <v>67</v>
      </c>
      <c r="U50" s="51"/>
      <c r="V50" s="2">
        <v>0.45</v>
      </c>
      <c r="W50" s="52">
        <f t="shared" si="7"/>
        <v>96</v>
      </c>
    </row>
    <row r="51" spans="1:23">
      <c r="A51" s="2">
        <v>0.46</v>
      </c>
      <c r="B51" s="4">
        <f t="shared" si="0"/>
        <v>12</v>
      </c>
      <c r="D51" s="2">
        <v>0.46</v>
      </c>
      <c r="E51" s="4">
        <f t="shared" si="1"/>
        <v>18</v>
      </c>
      <c r="G51" s="2">
        <v>0.46</v>
      </c>
      <c r="H51" s="4">
        <f t="shared" si="2"/>
        <v>27</v>
      </c>
      <c r="J51" s="2">
        <v>0.46</v>
      </c>
      <c r="K51" s="52">
        <f t="shared" si="3"/>
        <v>33</v>
      </c>
      <c r="M51" s="2">
        <v>0.46</v>
      </c>
      <c r="N51" s="52">
        <f t="shared" si="4"/>
        <v>41</v>
      </c>
      <c r="O51" s="51"/>
      <c r="P51" s="2">
        <v>0.46</v>
      </c>
      <c r="Q51" s="19">
        <f t="shared" si="5"/>
        <v>52</v>
      </c>
      <c r="S51" s="2">
        <v>0.46</v>
      </c>
      <c r="T51" s="52">
        <f t="shared" si="6"/>
        <v>68</v>
      </c>
      <c r="U51" s="51"/>
      <c r="V51" s="2">
        <v>0.46</v>
      </c>
      <c r="W51" s="52">
        <f t="shared" si="7"/>
        <v>96</v>
      </c>
    </row>
    <row r="52" spans="1:23">
      <c r="A52" s="2">
        <v>0.47</v>
      </c>
      <c r="B52" s="4">
        <f t="shared" si="0"/>
        <v>12</v>
      </c>
      <c r="D52" s="2">
        <v>0.47</v>
      </c>
      <c r="E52" s="4">
        <f t="shared" si="1"/>
        <v>18</v>
      </c>
      <c r="G52" s="2">
        <v>0.47</v>
      </c>
      <c r="H52" s="4">
        <f t="shared" si="2"/>
        <v>27</v>
      </c>
      <c r="J52" s="2">
        <v>0.47</v>
      </c>
      <c r="K52" s="52">
        <f t="shared" si="3"/>
        <v>33</v>
      </c>
      <c r="M52" s="2">
        <v>0.47</v>
      </c>
      <c r="N52" s="52">
        <f t="shared" si="4"/>
        <v>41</v>
      </c>
      <c r="O52" s="51"/>
      <c r="P52" s="2">
        <v>0.47</v>
      </c>
      <c r="Q52" s="19">
        <f t="shared" si="5"/>
        <v>52</v>
      </c>
      <c r="S52" s="2">
        <v>0.47</v>
      </c>
      <c r="T52" s="52">
        <f t="shared" si="6"/>
        <v>68</v>
      </c>
      <c r="U52" s="51"/>
      <c r="V52" s="2">
        <v>0.47</v>
      </c>
      <c r="W52" s="52">
        <f t="shared" si="7"/>
        <v>96</v>
      </c>
    </row>
    <row r="53" spans="1:23">
      <c r="A53" s="2">
        <v>0.48</v>
      </c>
      <c r="B53" s="4">
        <f t="shared" si="0"/>
        <v>12</v>
      </c>
      <c r="D53" s="2">
        <v>0.48</v>
      </c>
      <c r="E53" s="4">
        <f t="shared" si="1"/>
        <v>18</v>
      </c>
      <c r="G53" s="2">
        <v>0.48</v>
      </c>
      <c r="H53" s="4">
        <f t="shared" si="2"/>
        <v>27</v>
      </c>
      <c r="J53" s="2">
        <v>0.48</v>
      </c>
      <c r="K53" s="52">
        <f t="shared" si="3"/>
        <v>34</v>
      </c>
      <c r="M53" s="2">
        <v>0.48</v>
      </c>
      <c r="N53" s="52">
        <f t="shared" si="4"/>
        <v>42</v>
      </c>
      <c r="O53" s="51"/>
      <c r="P53" s="2">
        <v>0.48</v>
      </c>
      <c r="Q53" s="19">
        <f t="shared" si="5"/>
        <v>52</v>
      </c>
      <c r="S53" s="2">
        <v>0.48</v>
      </c>
      <c r="T53" s="52">
        <f t="shared" si="6"/>
        <v>68</v>
      </c>
      <c r="U53" s="51"/>
      <c r="V53" s="2">
        <v>0.48</v>
      </c>
      <c r="W53" s="52">
        <f t="shared" si="7"/>
        <v>96</v>
      </c>
    </row>
    <row r="54" spans="1:23">
      <c r="A54" s="2">
        <v>0.49</v>
      </c>
      <c r="B54" s="4">
        <f t="shared" si="0"/>
        <v>12</v>
      </c>
      <c r="D54" s="2">
        <v>0.49</v>
      </c>
      <c r="E54" s="4">
        <f t="shared" si="1"/>
        <v>18</v>
      </c>
      <c r="G54" s="2">
        <v>0.49</v>
      </c>
      <c r="H54" s="4">
        <f t="shared" si="2"/>
        <v>28</v>
      </c>
      <c r="J54" s="2">
        <v>0.49</v>
      </c>
      <c r="K54" s="52">
        <f t="shared" si="3"/>
        <v>34</v>
      </c>
      <c r="M54" s="2">
        <v>0.49</v>
      </c>
      <c r="N54" s="52">
        <f t="shared" si="4"/>
        <v>42</v>
      </c>
      <c r="O54" s="51"/>
      <c r="P54" s="2">
        <v>0.49</v>
      </c>
      <c r="Q54" s="19">
        <f t="shared" si="5"/>
        <v>52</v>
      </c>
      <c r="S54" s="2">
        <v>0.49</v>
      </c>
      <c r="T54" s="52">
        <f t="shared" si="6"/>
        <v>68</v>
      </c>
      <c r="U54" s="51"/>
      <c r="V54" s="2">
        <v>0.49</v>
      </c>
      <c r="W54" s="52">
        <f t="shared" si="7"/>
        <v>97</v>
      </c>
    </row>
    <row r="55" spans="1:23">
      <c r="A55" s="2">
        <v>0.5</v>
      </c>
      <c r="B55" s="4">
        <f t="shared" si="0"/>
        <v>12</v>
      </c>
      <c r="D55" s="2">
        <v>0.5</v>
      </c>
      <c r="E55" s="4">
        <f t="shared" si="1"/>
        <v>18</v>
      </c>
      <c r="G55" s="2">
        <v>0.5</v>
      </c>
      <c r="H55" s="4">
        <f t="shared" si="2"/>
        <v>28</v>
      </c>
      <c r="J55" s="2">
        <v>0.5</v>
      </c>
      <c r="K55" s="52">
        <f t="shared" si="3"/>
        <v>34</v>
      </c>
      <c r="M55" s="2">
        <v>0.5</v>
      </c>
      <c r="N55" s="52">
        <f t="shared" si="4"/>
        <v>42</v>
      </c>
      <c r="O55" s="51"/>
      <c r="P55" s="2">
        <v>0.5</v>
      </c>
      <c r="Q55" s="19">
        <f t="shared" si="5"/>
        <v>52</v>
      </c>
      <c r="S55" s="2">
        <v>0.5</v>
      </c>
      <c r="T55" s="52">
        <f t="shared" si="6"/>
        <v>68</v>
      </c>
      <c r="U55" s="51"/>
      <c r="V55" s="2">
        <v>0.5</v>
      </c>
      <c r="W55" s="52">
        <f t="shared" si="7"/>
        <v>97</v>
      </c>
    </row>
    <row r="57" spans="1:23">
      <c r="A57" t="s">
        <v>1</v>
      </c>
      <c r="M57" t="s">
        <v>1</v>
      </c>
    </row>
    <row r="58" spans="1:23">
      <c r="A58" t="s">
        <v>0</v>
      </c>
      <c r="M58" t="s">
        <v>0</v>
      </c>
    </row>
    <row r="63" spans="1:23">
      <c r="N63">
        <f>2/30</f>
        <v>6.6666666666666666E-2</v>
      </c>
    </row>
  </sheetData>
  <mergeCells count="7">
    <mergeCell ref="V3:W3"/>
    <mergeCell ref="A3:B3"/>
    <mergeCell ref="D3:E3"/>
    <mergeCell ref="G3:H3"/>
    <mergeCell ref="J3:K3"/>
    <mergeCell ref="M3:N3"/>
    <mergeCell ref="S3:T3"/>
  </mergeCells>
  <phoneticPr fontId="0" type="noConversion"/>
  <pageMargins left="0.75" right="0.5" top="0.5" bottom="0.4" header="0.42" footer="0.2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Spreadsheet</vt:lpstr>
      <vt:lpstr>Sample Size Table 5%</vt:lpstr>
      <vt:lpstr>Sample Size Table 10%</vt:lpstr>
    </vt:vector>
  </TitlesOfParts>
  <Company>USDA Forest 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FSDefaultUser</dc:creator>
  <cp:lastModifiedBy>aabbott</cp:lastModifiedBy>
  <cp:lastPrinted>2010-03-30T20:15:29Z</cp:lastPrinted>
  <dcterms:created xsi:type="dcterms:W3CDTF">2007-05-14T21:10:24Z</dcterms:created>
  <dcterms:modified xsi:type="dcterms:W3CDTF">2010-03-31T19:33:15Z</dcterms:modified>
</cp:coreProperties>
</file>