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VN\Assets\06.Table\"/>
    </mc:Choice>
  </mc:AlternateContent>
  <xr:revisionPtr revIDLastSave="0" documentId="13_ncr:1_{DEB6AB17-7F60-4787-98B3-214DDF868749}" xr6:coauthVersionLast="47" xr6:coauthVersionMax="47" xr10:uidLastSave="{00000000-0000-0000-0000-000000000000}"/>
  <bookViews>
    <workbookView xWindow="-28920" yWindow="-120" windowWidth="29040" windowHeight="15840" xr2:uid="{51CAC96F-31B0-419B-A87D-9392A077AFC8}"/>
  </bookViews>
  <sheets>
    <sheet name="SealSwordEvolution" sheetId="1" r:id="rId1"/>
    <sheet name="Balance" sheetId="3" r:id="rId2"/>
    <sheet name="Balance(Gacha)" sheetId="2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80" i="2" l="1"/>
  <c r="Q80" i="2" s="1"/>
  <c r="P81" i="2"/>
  <c r="Q81" i="2"/>
  <c r="I58" i="3"/>
  <c r="L58" i="3"/>
  <c r="I59" i="3"/>
  <c r="L59" i="3"/>
  <c r="I60" i="3"/>
  <c r="L60" i="3"/>
  <c r="I61" i="3"/>
  <c r="L61" i="3"/>
  <c r="I62" i="3"/>
  <c r="L62" i="3"/>
  <c r="I63" i="3"/>
  <c r="L63" i="3"/>
  <c r="I64" i="3"/>
  <c r="L64" i="3"/>
  <c r="I65" i="3"/>
  <c r="L65" i="3"/>
  <c r="I66" i="3"/>
  <c r="L66" i="3"/>
  <c r="I67" i="3"/>
  <c r="L67" i="3"/>
  <c r="I68" i="3"/>
  <c r="L68" i="3"/>
  <c r="I69" i="3"/>
  <c r="L69" i="3"/>
  <c r="I70" i="3"/>
  <c r="L70" i="3"/>
  <c r="I71" i="3"/>
  <c r="L71" i="3"/>
  <c r="I72" i="3"/>
  <c r="L72" i="3"/>
  <c r="I73" i="3"/>
  <c r="L73" i="3"/>
  <c r="I74" i="3"/>
  <c r="L74" i="3"/>
  <c r="I75" i="3"/>
  <c r="L75" i="3"/>
  <c r="I76" i="3"/>
  <c r="L76" i="3"/>
  <c r="I77" i="3"/>
  <c r="L77" i="3"/>
  <c r="I78" i="3"/>
  <c r="L78" i="3"/>
  <c r="I79" i="3"/>
  <c r="L79" i="3"/>
  <c r="I80" i="3"/>
  <c r="L80" i="3"/>
  <c r="I81" i="3"/>
  <c r="L81" i="3"/>
  <c r="I82" i="3"/>
  <c r="L82" i="3"/>
  <c r="I83" i="3"/>
  <c r="L83" i="3"/>
  <c r="I84" i="3"/>
  <c r="L84" i="3"/>
  <c r="I85" i="3"/>
  <c r="L85" i="3"/>
  <c r="I86" i="3"/>
  <c r="L86" i="3"/>
  <c r="I87" i="3"/>
  <c r="L87" i="3"/>
  <c r="I88" i="3"/>
  <c r="L88" i="3"/>
  <c r="I89" i="3"/>
  <c r="L89" i="3"/>
  <c r="I90" i="3"/>
  <c r="L90" i="3"/>
  <c r="I91" i="3"/>
  <c r="L91" i="3"/>
  <c r="I92" i="3"/>
  <c r="L92" i="3"/>
  <c r="I93" i="3"/>
  <c r="L93" i="3"/>
  <c r="I94" i="3"/>
  <c r="L94" i="3"/>
  <c r="I95" i="3"/>
  <c r="L95" i="3"/>
  <c r="I96" i="3"/>
  <c r="L96" i="3"/>
  <c r="I97" i="3"/>
  <c r="L97" i="3"/>
  <c r="I98" i="3"/>
  <c r="L98" i="3"/>
  <c r="I99" i="3"/>
  <c r="L99" i="3"/>
  <c r="I100" i="3"/>
  <c r="L100" i="3"/>
  <c r="I101" i="3"/>
  <c r="L101" i="3"/>
  <c r="I102" i="3"/>
  <c r="L102" i="3"/>
  <c r="I103" i="3"/>
  <c r="L103" i="3"/>
  <c r="I104" i="3"/>
  <c r="L104" i="3"/>
  <c r="I55" i="3"/>
  <c r="L55" i="3"/>
  <c r="I56" i="3"/>
  <c r="L56" i="3"/>
  <c r="I57" i="3"/>
  <c r="L57" i="3"/>
  <c r="I6" i="3"/>
  <c r="I7" i="3"/>
  <c r="I8" i="3"/>
  <c r="I9" i="3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" i="3"/>
  <c r="M6" i="3"/>
  <c r="M9" i="3"/>
  <c r="M14" i="3"/>
  <c r="M19" i="3"/>
  <c r="M24" i="3"/>
  <c r="M29" i="3"/>
  <c r="M34" i="3"/>
  <c r="M39" i="3"/>
  <c r="M44" i="3"/>
  <c r="M49" i="3"/>
  <c r="M54" i="3"/>
  <c r="M5" i="3"/>
  <c r="S5" i="3"/>
  <c r="S6" i="3" s="1"/>
  <c r="T6" i="3" s="1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" i="3"/>
  <c r="X25" i="2"/>
  <c r="Y25" i="2" s="1"/>
  <c r="Z25" i="2" s="1"/>
  <c r="AA25" i="2" s="1"/>
  <c r="X26" i="2" s="1"/>
  <c r="Y24" i="2"/>
  <c r="Z24" i="2" s="1"/>
  <c r="AA24" i="2" s="1"/>
  <c r="X24" i="2"/>
  <c r="Z23" i="2"/>
  <c r="AA23" i="2" s="1"/>
  <c r="Y23" i="2"/>
  <c r="Q5" i="2"/>
  <c r="P79" i="2"/>
  <c r="Q79" i="2" s="1"/>
  <c r="P78" i="2"/>
  <c r="Q78" i="2" s="1"/>
  <c r="P77" i="2"/>
  <c r="Q77" i="2" s="1"/>
  <c r="H77" i="2"/>
  <c r="H78" i="2" s="1"/>
  <c r="H79" i="2" s="1"/>
  <c r="H80" i="2" s="1"/>
  <c r="H81" i="2" s="1"/>
  <c r="H82" i="2" s="1"/>
  <c r="H83" i="2" s="1"/>
  <c r="H84" i="2" s="1"/>
  <c r="H85" i="2" s="1"/>
  <c r="H86" i="2" s="1"/>
  <c r="H87" i="2" s="1"/>
  <c r="H88" i="2" s="1"/>
  <c r="P76" i="2"/>
  <c r="Q76" i="2" s="1"/>
  <c r="H76" i="2"/>
  <c r="P75" i="2"/>
  <c r="Q75" i="2" s="1"/>
  <c r="H75" i="2"/>
  <c r="P74" i="2"/>
  <c r="Q74" i="2" s="1"/>
  <c r="P73" i="2"/>
  <c r="Q73" i="2" s="1"/>
  <c r="Q72" i="2"/>
  <c r="P72" i="2"/>
  <c r="P71" i="2"/>
  <c r="Q71" i="2" s="1"/>
  <c r="P70" i="2"/>
  <c r="Q70" i="2" s="1"/>
  <c r="P69" i="2"/>
  <c r="Q69" i="2" s="1"/>
  <c r="P68" i="2"/>
  <c r="Q68" i="2" s="1"/>
  <c r="P67" i="2"/>
  <c r="Q67" i="2" s="1"/>
  <c r="P66" i="2"/>
  <c r="Q66" i="2" s="1"/>
  <c r="P65" i="2"/>
  <c r="Q65" i="2" s="1"/>
  <c r="P64" i="2"/>
  <c r="Q64" i="2" s="1"/>
  <c r="P63" i="2"/>
  <c r="Q63" i="2" s="1"/>
  <c r="P62" i="2"/>
  <c r="Q62" i="2" s="1"/>
  <c r="P61" i="2"/>
  <c r="Q61" i="2" s="1"/>
  <c r="P60" i="2"/>
  <c r="Q60" i="2" s="1"/>
  <c r="P59" i="2"/>
  <c r="Q59" i="2" s="1"/>
  <c r="P58" i="2"/>
  <c r="Q58" i="2" s="1"/>
  <c r="P57" i="2"/>
  <c r="Q57" i="2" s="1"/>
  <c r="P56" i="2"/>
  <c r="Q56" i="2" s="1"/>
  <c r="P55" i="2"/>
  <c r="Q55" i="2" s="1"/>
  <c r="P54" i="2"/>
  <c r="Q54" i="2" s="1"/>
  <c r="P53" i="2"/>
  <c r="Q53" i="2" s="1"/>
  <c r="P52" i="2"/>
  <c r="Q52" i="2" s="1"/>
  <c r="P51" i="2"/>
  <c r="Q51" i="2" s="1"/>
  <c r="J51" i="2"/>
  <c r="J59" i="2" s="1"/>
  <c r="J67" i="2" s="1"/>
  <c r="J75" i="2" s="1"/>
  <c r="J83" i="2" s="1"/>
  <c r="J91" i="2" s="1"/>
  <c r="J99" i="2" s="1"/>
  <c r="P50" i="2"/>
  <c r="Q50" i="2" s="1"/>
  <c r="J50" i="2"/>
  <c r="J58" i="2" s="1"/>
  <c r="J66" i="2" s="1"/>
  <c r="J74" i="2" s="1"/>
  <c r="J82" i="2" s="1"/>
  <c r="J90" i="2" s="1"/>
  <c r="J98" i="2" s="1"/>
  <c r="P49" i="2"/>
  <c r="Q49" i="2" s="1"/>
  <c r="J49" i="2"/>
  <c r="J57" i="2" s="1"/>
  <c r="J65" i="2" s="1"/>
  <c r="J73" i="2" s="1"/>
  <c r="J81" i="2" s="1"/>
  <c r="J89" i="2" s="1"/>
  <c r="J97" i="2" s="1"/>
  <c r="P48" i="2"/>
  <c r="Q48" i="2" s="1"/>
  <c r="J48" i="2"/>
  <c r="J56" i="2" s="1"/>
  <c r="J64" i="2" s="1"/>
  <c r="J72" i="2" s="1"/>
  <c r="J80" i="2" s="1"/>
  <c r="J88" i="2" s="1"/>
  <c r="P47" i="2"/>
  <c r="Q47" i="2" s="1"/>
  <c r="J47" i="2"/>
  <c r="J55" i="2" s="1"/>
  <c r="J63" i="2" s="1"/>
  <c r="J71" i="2" s="1"/>
  <c r="J79" i="2" s="1"/>
  <c r="J87" i="2" s="1"/>
  <c r="J95" i="2" s="1"/>
  <c r="J103" i="2" s="1"/>
  <c r="P46" i="2"/>
  <c r="Q46" i="2" s="1"/>
  <c r="J46" i="2"/>
  <c r="J54" i="2" s="1"/>
  <c r="J62" i="2" s="1"/>
  <c r="J70" i="2" s="1"/>
  <c r="J78" i="2" s="1"/>
  <c r="J86" i="2" s="1"/>
  <c r="J94" i="2" s="1"/>
  <c r="J102" i="2" s="1"/>
  <c r="G46" i="2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F80" i="2" s="1"/>
  <c r="F81" i="2" s="1"/>
  <c r="F82" i="2" s="1"/>
  <c r="F83" i="2" s="1"/>
  <c r="F84" i="2" s="1"/>
  <c r="F85" i="2" s="1"/>
  <c r="F86" i="2" s="1"/>
  <c r="F87" i="2" s="1"/>
  <c r="F88" i="2" s="1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P45" i="2"/>
  <c r="Q45" i="2" s="1"/>
  <c r="J45" i="2"/>
  <c r="J53" i="2" s="1"/>
  <c r="J61" i="2" s="1"/>
  <c r="J69" i="2" s="1"/>
  <c r="J77" i="2" s="1"/>
  <c r="J85" i="2" s="1"/>
  <c r="J93" i="2" s="1"/>
  <c r="J101" i="2" s="1"/>
  <c r="G45" i="2"/>
  <c r="F45" i="2"/>
  <c r="E45" i="2"/>
  <c r="D45" i="2"/>
  <c r="D46" i="2" s="1"/>
  <c r="C45" i="2"/>
  <c r="A45" i="2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P44" i="2"/>
  <c r="Q44" i="2" s="1"/>
  <c r="J44" i="2"/>
  <c r="J52" i="2" s="1"/>
  <c r="J60" i="2" s="1"/>
  <c r="J68" i="2" s="1"/>
  <c r="J76" i="2" s="1"/>
  <c r="J84" i="2" s="1"/>
  <c r="J92" i="2" s="1"/>
  <c r="J100" i="2" s="1"/>
  <c r="E44" i="2"/>
  <c r="D44" i="2"/>
  <c r="C44" i="2" s="1"/>
  <c r="A44" i="2"/>
  <c r="Q43" i="2"/>
  <c r="P43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R18" i="2"/>
  <c r="Q18" i="2"/>
  <c r="P18" i="2"/>
  <c r="O18" i="2"/>
  <c r="C18" i="2"/>
  <c r="C17" i="2"/>
  <c r="C16" i="2"/>
  <c r="C15" i="2"/>
  <c r="C14" i="2"/>
  <c r="Y12" i="2"/>
  <c r="R12" i="2"/>
  <c r="Q12" i="2"/>
  <c r="P12" i="2"/>
  <c r="O12" i="2"/>
  <c r="S12" i="2" s="1"/>
  <c r="O9" i="2"/>
  <c r="Q7" i="3" l="1"/>
  <c r="M7" i="3" s="1"/>
  <c r="B9" i="3"/>
  <c r="O15" i="2"/>
  <c r="F89" i="2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R15" i="2"/>
  <c r="Q15" i="2"/>
  <c r="P15" i="2"/>
  <c r="O16" i="2"/>
  <c r="Q16" i="2"/>
  <c r="G89" i="2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R16" i="2"/>
  <c r="P16" i="2"/>
  <c r="P27" i="2" s="1"/>
  <c r="E73" i="2"/>
  <c r="D72" i="2"/>
  <c r="C46" i="2"/>
  <c r="D47" i="2"/>
  <c r="J96" i="2"/>
  <c r="Q17" i="2"/>
  <c r="P17" i="2"/>
  <c r="P28" i="2" s="1"/>
  <c r="O17" i="2"/>
  <c r="H89" i="2"/>
  <c r="H90" i="2" s="1"/>
  <c r="H91" i="2" s="1"/>
  <c r="H92" i="2" s="1"/>
  <c r="H93" i="2" s="1"/>
  <c r="H94" i="2" s="1"/>
  <c r="H95" i="2" s="1"/>
  <c r="H96" i="2" s="1"/>
  <c r="H97" i="2" s="1"/>
  <c r="H98" i="2" s="1"/>
  <c r="H99" i="2" s="1"/>
  <c r="H100" i="2" s="1"/>
  <c r="H101" i="2" s="1"/>
  <c r="H102" i="2" s="1"/>
  <c r="H103" i="2" s="1"/>
  <c r="R17" i="2"/>
  <c r="Z12" i="2"/>
  <c r="S18" i="2"/>
  <c r="S7" i="3" l="1"/>
  <c r="T7" i="3" s="1"/>
  <c r="Q8" i="3"/>
  <c r="M8" i="3" s="1"/>
  <c r="R27" i="2"/>
  <c r="Q29" i="2"/>
  <c r="Q23" i="2"/>
  <c r="Q27" i="2"/>
  <c r="Q28" i="2"/>
  <c r="AA12" i="2"/>
  <c r="R29" i="2"/>
  <c r="O27" i="2"/>
  <c r="S16" i="2"/>
  <c r="P26" i="2"/>
  <c r="Q26" i="2"/>
  <c r="O28" i="2"/>
  <c r="S17" i="2"/>
  <c r="R26" i="2"/>
  <c r="E74" i="2"/>
  <c r="D73" i="2"/>
  <c r="C47" i="2"/>
  <c r="D48" i="2"/>
  <c r="O29" i="2"/>
  <c r="P23" i="2"/>
  <c r="R23" i="2"/>
  <c r="P29" i="2"/>
  <c r="R28" i="2"/>
  <c r="O23" i="2"/>
  <c r="O26" i="2"/>
  <c r="S15" i="2"/>
  <c r="S8" i="3" l="1"/>
  <c r="T8" i="3" s="1"/>
  <c r="Q9" i="3"/>
  <c r="M10" i="3" s="1"/>
  <c r="S27" i="2"/>
  <c r="S29" i="2"/>
  <c r="C48" i="2"/>
  <c r="D49" i="2"/>
  <c r="X13" i="2"/>
  <c r="D74" i="2"/>
  <c r="E75" i="2"/>
  <c r="S26" i="2"/>
  <c r="T23" i="2"/>
  <c r="S23" i="2"/>
  <c r="S28" i="2"/>
  <c r="S9" i="3" l="1"/>
  <c r="T9" i="3" s="1"/>
  <c r="Q10" i="3"/>
  <c r="M11" i="3" s="1"/>
  <c r="D75" i="2"/>
  <c r="E76" i="2"/>
  <c r="Y13" i="2"/>
  <c r="D50" i="2"/>
  <c r="C49" i="2"/>
  <c r="S10" i="3" l="1"/>
  <c r="T10" i="3" s="1"/>
  <c r="Q11" i="3"/>
  <c r="M12" i="3" s="1"/>
  <c r="E77" i="2"/>
  <c r="D76" i="2"/>
  <c r="C50" i="2"/>
  <c r="D51" i="2"/>
  <c r="Z13" i="2"/>
  <c r="Q12" i="3" l="1"/>
  <c r="M13" i="3" s="1"/>
  <c r="S11" i="3"/>
  <c r="T11" i="3" s="1"/>
  <c r="AA13" i="2"/>
  <c r="C51" i="2"/>
  <c r="D52" i="2"/>
  <c r="D77" i="2"/>
  <c r="E78" i="2"/>
  <c r="S12" i="3" l="1"/>
  <c r="T12" i="3" s="1"/>
  <c r="Q13" i="3"/>
  <c r="M15" i="3" s="1"/>
  <c r="D78" i="2"/>
  <c r="E79" i="2"/>
  <c r="C52" i="2"/>
  <c r="D53" i="2"/>
  <c r="X14" i="2"/>
  <c r="S13" i="3" l="1"/>
  <c r="T13" i="3" s="1"/>
  <c r="Q14" i="3"/>
  <c r="M16" i="3" s="1"/>
  <c r="Y14" i="2"/>
  <c r="D54" i="2"/>
  <c r="C53" i="2"/>
  <c r="D79" i="2"/>
  <c r="E80" i="2"/>
  <c r="S14" i="3" l="1"/>
  <c r="T14" i="3" s="1"/>
  <c r="Q15" i="3"/>
  <c r="M17" i="3" s="1"/>
  <c r="E81" i="2"/>
  <c r="D80" i="2"/>
  <c r="C54" i="2"/>
  <c r="D55" i="2"/>
  <c r="Z14" i="2"/>
  <c r="S15" i="3" l="1"/>
  <c r="T15" i="3" s="1"/>
  <c r="Q16" i="3"/>
  <c r="M18" i="3" s="1"/>
  <c r="AA14" i="2"/>
  <c r="C55" i="2"/>
  <c r="D56" i="2"/>
  <c r="D81" i="2"/>
  <c r="E82" i="2"/>
  <c r="Q17" i="3" l="1"/>
  <c r="M20" i="3" s="1"/>
  <c r="S16" i="3"/>
  <c r="T16" i="3" s="1"/>
  <c r="Q18" i="3"/>
  <c r="M21" i="3" s="1"/>
  <c r="S17" i="3"/>
  <c r="T17" i="3" s="1"/>
  <c r="E83" i="2"/>
  <c r="D82" i="2"/>
  <c r="C56" i="2"/>
  <c r="D57" i="2"/>
  <c r="X15" i="2"/>
  <c r="Q19" i="3" l="1"/>
  <c r="M22" i="3" s="1"/>
  <c r="S18" i="3"/>
  <c r="T18" i="3" s="1"/>
  <c r="Y15" i="2"/>
  <c r="D58" i="2"/>
  <c r="C57" i="2"/>
  <c r="D83" i="2"/>
  <c r="E84" i="2"/>
  <c r="Q20" i="3" l="1"/>
  <c r="M23" i="3" s="1"/>
  <c r="S19" i="3"/>
  <c r="T19" i="3" s="1"/>
  <c r="C58" i="2"/>
  <c r="D59" i="2"/>
  <c r="D84" i="2"/>
  <c r="E85" i="2"/>
  <c r="Z15" i="2"/>
  <c r="Q21" i="3" l="1"/>
  <c r="M25" i="3" s="1"/>
  <c r="S20" i="3"/>
  <c r="T20" i="3" s="1"/>
  <c r="AA15" i="2"/>
  <c r="T26" i="2"/>
  <c r="E86" i="2"/>
  <c r="D85" i="2"/>
  <c r="C59" i="2"/>
  <c r="D60" i="2"/>
  <c r="Q22" i="3" l="1"/>
  <c r="M26" i="3" s="1"/>
  <c r="S21" i="3"/>
  <c r="T21" i="3" s="1"/>
  <c r="C60" i="2"/>
  <c r="D61" i="2"/>
  <c r="D86" i="2"/>
  <c r="E87" i="2"/>
  <c r="X16" i="2"/>
  <c r="Q23" i="3" l="1"/>
  <c r="M27" i="3" s="1"/>
  <c r="S22" i="3"/>
  <c r="T22" i="3" s="1"/>
  <c r="E88" i="2"/>
  <c r="D87" i="2"/>
  <c r="Y16" i="2"/>
  <c r="D62" i="2"/>
  <c r="C61" i="2"/>
  <c r="Q24" i="3" l="1"/>
  <c r="M28" i="3" s="1"/>
  <c r="S23" i="3"/>
  <c r="T23" i="3" s="1"/>
  <c r="C62" i="2"/>
  <c r="D63" i="2"/>
  <c r="Z16" i="2"/>
  <c r="D88" i="2"/>
  <c r="R14" i="2"/>
  <c r="R25" i="2" s="1"/>
  <c r="E89" i="2"/>
  <c r="Q14" i="2"/>
  <c r="Q25" i="2" s="1"/>
  <c r="P14" i="2"/>
  <c r="P25" i="2" s="1"/>
  <c r="O14" i="2"/>
  <c r="Q25" i="3" l="1"/>
  <c r="M30" i="3" s="1"/>
  <c r="S24" i="3"/>
  <c r="T24" i="3" s="1"/>
  <c r="O25" i="2"/>
  <c r="S14" i="2"/>
  <c r="D89" i="2"/>
  <c r="E90" i="2"/>
  <c r="AA16" i="2"/>
  <c r="R13" i="2"/>
  <c r="R24" i="2" s="1"/>
  <c r="Q13" i="2"/>
  <c r="Q24" i="2" s="1"/>
  <c r="P13" i="2"/>
  <c r="P24" i="2" s="1"/>
  <c r="O13" i="2"/>
  <c r="C63" i="2"/>
  <c r="D64" i="2"/>
  <c r="Q26" i="3" l="1"/>
  <c r="M31" i="3" s="1"/>
  <c r="S25" i="3"/>
  <c r="T25" i="3" s="1"/>
  <c r="C64" i="2"/>
  <c r="D65" i="2"/>
  <c r="O24" i="2"/>
  <c r="S13" i="2"/>
  <c r="S19" i="2" s="1"/>
  <c r="X17" i="2"/>
  <c r="D90" i="2"/>
  <c r="E91" i="2"/>
  <c r="T27" i="2"/>
  <c r="T25" i="2"/>
  <c r="S25" i="2"/>
  <c r="Q27" i="3" l="1"/>
  <c r="M32" i="3" s="1"/>
  <c r="S26" i="3"/>
  <c r="T26" i="3" s="1"/>
  <c r="D91" i="2"/>
  <c r="E92" i="2"/>
  <c r="D66" i="2"/>
  <c r="C65" i="2"/>
  <c r="Y17" i="2"/>
  <c r="T24" i="2"/>
  <c r="S24" i="2"/>
  <c r="S30" i="2" s="1"/>
  <c r="Q28" i="3" l="1"/>
  <c r="M33" i="3" s="1"/>
  <c r="S27" i="3"/>
  <c r="T27" i="3" s="1"/>
  <c r="Z17" i="2"/>
  <c r="C66" i="2"/>
  <c r="D67" i="2"/>
  <c r="D92" i="2"/>
  <c r="E93" i="2"/>
  <c r="Q29" i="3" l="1"/>
  <c r="M35" i="3" s="1"/>
  <c r="S28" i="3"/>
  <c r="T28" i="3" s="1"/>
  <c r="D93" i="2"/>
  <c r="E94" i="2"/>
  <c r="C67" i="2"/>
  <c r="D68" i="2"/>
  <c r="AA17" i="2"/>
  <c r="Q30" i="3" l="1"/>
  <c r="M36" i="3" s="1"/>
  <c r="S29" i="3"/>
  <c r="T29" i="3" s="1"/>
  <c r="X18" i="2"/>
  <c r="T28" i="2"/>
  <c r="C68" i="2"/>
  <c r="D69" i="2"/>
  <c r="E95" i="2"/>
  <c r="D94" i="2"/>
  <c r="Q31" i="3" l="1"/>
  <c r="M37" i="3" s="1"/>
  <c r="S30" i="3"/>
  <c r="T30" i="3" s="1"/>
  <c r="D95" i="2"/>
  <c r="E96" i="2"/>
  <c r="D70" i="2"/>
  <c r="C69" i="2"/>
  <c r="Y18" i="2"/>
  <c r="Q32" i="3" l="1"/>
  <c r="M38" i="3" s="1"/>
  <c r="S31" i="3"/>
  <c r="T31" i="3" s="1"/>
  <c r="Z18" i="2"/>
  <c r="C70" i="2"/>
  <c r="D71" i="2"/>
  <c r="C71" i="2" s="1"/>
  <c r="D96" i="2"/>
  <c r="E97" i="2"/>
  <c r="Q33" i="3" l="1"/>
  <c r="M40" i="3" s="1"/>
  <c r="S32" i="3"/>
  <c r="T32" i="3" s="1"/>
  <c r="E98" i="2"/>
  <c r="D97" i="2"/>
  <c r="AA18" i="2"/>
  <c r="T29" i="2"/>
  <c r="Q34" i="3" l="1"/>
  <c r="M41" i="3" s="1"/>
  <c r="S33" i="3"/>
  <c r="T33" i="3" s="1"/>
  <c r="T30" i="2"/>
  <c r="U30" i="2" s="1"/>
  <c r="A5" i="3" s="1"/>
  <c r="X19" i="2"/>
  <c r="D98" i="2"/>
  <c r="E99" i="2"/>
  <c r="J68" i="3" l="1"/>
  <c r="J65" i="3"/>
  <c r="J72" i="3"/>
  <c r="J59" i="3"/>
  <c r="J78" i="3"/>
  <c r="J69" i="3"/>
  <c r="J70" i="3"/>
  <c r="J77" i="3"/>
  <c r="J103" i="3"/>
  <c r="J71" i="3"/>
  <c r="J62" i="3"/>
  <c r="J89" i="3"/>
  <c r="J85" i="3"/>
  <c r="J75" i="3"/>
  <c r="J102" i="3"/>
  <c r="J60" i="3"/>
  <c r="J90" i="3"/>
  <c r="J73" i="3"/>
  <c r="J99" i="3"/>
  <c r="J87" i="3"/>
  <c r="J104" i="3"/>
  <c r="J83" i="3"/>
  <c r="J79" i="3"/>
  <c r="J96" i="3"/>
  <c r="J58" i="3"/>
  <c r="J82" i="3"/>
  <c r="J57" i="3"/>
  <c r="J55" i="3"/>
  <c r="J95" i="3"/>
  <c r="J100" i="3"/>
  <c r="J76" i="3"/>
  <c r="J74" i="3"/>
  <c r="J84" i="3"/>
  <c r="J80" i="3"/>
  <c r="J63" i="3"/>
  <c r="J101" i="3"/>
  <c r="J98" i="3"/>
  <c r="J91" i="3"/>
  <c r="J93" i="3"/>
  <c r="J61" i="3"/>
  <c r="J81" i="3"/>
  <c r="J88" i="3"/>
  <c r="J67" i="3"/>
  <c r="J66" i="3"/>
  <c r="J97" i="3"/>
  <c r="J56" i="3"/>
  <c r="J94" i="3"/>
  <c r="J86" i="3"/>
  <c r="J92" i="3"/>
  <c r="J64" i="3"/>
  <c r="J6" i="3"/>
  <c r="J18" i="3"/>
  <c r="J30" i="3"/>
  <c r="J42" i="3"/>
  <c r="J54" i="3"/>
  <c r="J7" i="3"/>
  <c r="J19" i="3"/>
  <c r="J31" i="3"/>
  <c r="J43" i="3"/>
  <c r="J5" i="3"/>
  <c r="J8" i="3"/>
  <c r="J20" i="3"/>
  <c r="J32" i="3"/>
  <c r="J44" i="3"/>
  <c r="J9" i="3"/>
  <c r="J21" i="3"/>
  <c r="J33" i="3"/>
  <c r="J45" i="3"/>
  <c r="J10" i="3"/>
  <c r="J22" i="3"/>
  <c r="J34" i="3"/>
  <c r="J46" i="3"/>
  <c r="J11" i="3"/>
  <c r="J23" i="3"/>
  <c r="J35" i="3"/>
  <c r="J47" i="3"/>
  <c r="J12" i="3"/>
  <c r="J24" i="3"/>
  <c r="J36" i="3"/>
  <c r="J48" i="3"/>
  <c r="J13" i="3"/>
  <c r="J25" i="3"/>
  <c r="J37" i="3"/>
  <c r="J49" i="3"/>
  <c r="J14" i="3"/>
  <c r="J26" i="3"/>
  <c r="J38" i="3"/>
  <c r="J50" i="3"/>
  <c r="J15" i="3"/>
  <c r="J27" i="3"/>
  <c r="J39" i="3"/>
  <c r="J51" i="3"/>
  <c r="J16" i="3"/>
  <c r="J28" i="3"/>
  <c r="J40" i="3"/>
  <c r="J52" i="3"/>
  <c r="J17" i="3"/>
  <c r="J29" i="3"/>
  <c r="J41" i="3"/>
  <c r="J53" i="3"/>
  <c r="Q35" i="3"/>
  <c r="M42" i="3" s="1"/>
  <c r="S34" i="3"/>
  <c r="T34" i="3" s="1"/>
  <c r="E100" i="2"/>
  <c r="D99" i="2"/>
  <c r="Q36" i="3" l="1"/>
  <c r="M43" i="3" s="1"/>
  <c r="S35" i="3"/>
  <c r="T35" i="3" s="1"/>
  <c r="D100" i="2"/>
  <c r="E101" i="2"/>
  <c r="Q37" i="3" l="1"/>
  <c r="M45" i="3" s="1"/>
  <c r="S36" i="3"/>
  <c r="T36" i="3" s="1"/>
  <c r="D101" i="2"/>
  <c r="E102" i="2"/>
  <c r="Q38" i="3" l="1"/>
  <c r="M46" i="3" s="1"/>
  <c r="S37" i="3"/>
  <c r="T37" i="3" s="1"/>
  <c r="D102" i="2"/>
  <c r="E103" i="2"/>
  <c r="D103" i="2" s="1"/>
  <c r="Q39" i="3" l="1"/>
  <c r="M47" i="3" s="1"/>
  <c r="S38" i="3"/>
  <c r="T38" i="3" s="1"/>
  <c r="Q40" i="3" l="1"/>
  <c r="M48" i="3" s="1"/>
  <c r="S39" i="3"/>
  <c r="T39" i="3" s="1"/>
  <c r="Q41" i="3" l="1"/>
  <c r="M50" i="3" s="1"/>
  <c r="S40" i="3"/>
  <c r="T40" i="3" s="1"/>
  <c r="Q42" i="3" l="1"/>
  <c r="M51" i="3" s="1"/>
  <c r="S41" i="3"/>
  <c r="T41" i="3" s="1"/>
  <c r="Q43" i="3" l="1"/>
  <c r="M52" i="3" s="1"/>
  <c r="S42" i="3"/>
  <c r="T42" i="3" s="1"/>
  <c r="Q44" i="3" l="1"/>
  <c r="S43" i="3"/>
  <c r="T43" i="3" s="1"/>
  <c r="M53" i="3" l="1"/>
  <c r="Q45" i="3"/>
  <c r="S44" i="3"/>
  <c r="T44" i="3" s="1"/>
  <c r="M55" i="3" l="1"/>
  <c r="Q46" i="3"/>
  <c r="S45" i="3"/>
  <c r="T45" i="3" s="1"/>
  <c r="M56" i="3" l="1"/>
  <c r="Q47" i="3"/>
  <c r="S46" i="3"/>
  <c r="T46" i="3" s="1"/>
  <c r="M57" i="3" l="1"/>
  <c r="S47" i="3"/>
  <c r="T47" i="3" s="1"/>
  <c r="Q48" i="3"/>
  <c r="M58" i="3" l="1"/>
  <c r="Q49" i="3"/>
  <c r="S48" i="3"/>
  <c r="T48" i="3" s="1"/>
  <c r="M59" i="3" l="1"/>
  <c r="S49" i="3"/>
  <c r="T49" i="3" s="1"/>
  <c r="Q50" i="3"/>
  <c r="M60" i="3" l="1"/>
  <c r="Q51" i="3"/>
  <c r="S50" i="3"/>
  <c r="T50" i="3" s="1"/>
  <c r="M61" i="3" l="1"/>
  <c r="Q52" i="3"/>
  <c r="S51" i="3"/>
  <c r="T51" i="3" s="1"/>
  <c r="M62" i="3" l="1"/>
  <c r="Q53" i="3"/>
  <c r="S52" i="3"/>
  <c r="T52" i="3" s="1"/>
  <c r="M63" i="3" l="1"/>
  <c r="S53" i="3"/>
  <c r="T53" i="3" s="1"/>
  <c r="Q54" i="3"/>
  <c r="M64" i="3" l="1"/>
  <c r="S54" i="3"/>
  <c r="T54" i="3" s="1"/>
  <c r="Q55" i="3"/>
  <c r="M65" i="3" l="1"/>
  <c r="Q56" i="3"/>
  <c r="S55" i="3"/>
  <c r="T55" i="3" s="1"/>
  <c r="M66" i="3" l="1"/>
  <c r="S56" i="3"/>
  <c r="T56" i="3" s="1"/>
  <c r="Q57" i="3"/>
  <c r="M67" i="3" l="1"/>
  <c r="S57" i="3"/>
  <c r="T57" i="3" s="1"/>
  <c r="Q58" i="3"/>
  <c r="M68" i="3" l="1"/>
  <c r="S58" i="3"/>
  <c r="T58" i="3" s="1"/>
  <c r="Q59" i="3"/>
  <c r="M69" i="3" l="1"/>
  <c r="S59" i="3"/>
  <c r="T59" i="3" s="1"/>
  <c r="Q60" i="3"/>
  <c r="M70" i="3" l="1"/>
  <c r="S60" i="3"/>
  <c r="T60" i="3" s="1"/>
  <c r="Q61" i="3"/>
  <c r="M71" i="3" l="1"/>
  <c r="Q62" i="3"/>
  <c r="S61" i="3"/>
  <c r="T61" i="3" s="1"/>
  <c r="M72" i="3" l="1"/>
  <c r="S62" i="3"/>
  <c r="T62" i="3" s="1"/>
  <c r="Q63" i="3"/>
  <c r="M73" i="3" l="1"/>
  <c r="S63" i="3"/>
  <c r="T63" i="3" s="1"/>
  <c r="Q64" i="3"/>
  <c r="M74" i="3" l="1"/>
  <c r="Q65" i="3"/>
  <c r="S64" i="3"/>
  <c r="T64" i="3" s="1"/>
  <c r="M75" i="3" l="1"/>
  <c r="S65" i="3"/>
  <c r="T65" i="3" s="1"/>
  <c r="Q66" i="3"/>
  <c r="M76" i="3" l="1"/>
  <c r="S66" i="3"/>
  <c r="T66" i="3" s="1"/>
  <c r="Q67" i="3"/>
  <c r="M77" i="3" l="1"/>
  <c r="Q68" i="3"/>
  <c r="S67" i="3"/>
  <c r="T67" i="3" s="1"/>
  <c r="M78" i="3" l="1"/>
  <c r="S68" i="3"/>
  <c r="T68" i="3" s="1"/>
  <c r="Q69" i="3"/>
  <c r="M79" i="3" l="1"/>
  <c r="Q70" i="3"/>
  <c r="S69" i="3"/>
  <c r="T69" i="3" s="1"/>
  <c r="M80" i="3" l="1"/>
  <c r="S70" i="3"/>
  <c r="T70" i="3" s="1"/>
  <c r="Q71" i="3"/>
  <c r="M81" i="3" l="1"/>
  <c r="S71" i="3"/>
  <c r="T71" i="3" s="1"/>
  <c r="Q72" i="3"/>
  <c r="M82" i="3" l="1"/>
  <c r="Q73" i="3"/>
  <c r="S72" i="3"/>
  <c r="T72" i="3" s="1"/>
  <c r="M83" i="3" l="1"/>
  <c r="Q74" i="3"/>
  <c r="S73" i="3"/>
  <c r="T73" i="3" s="1"/>
  <c r="M84" i="3" l="1"/>
  <c r="S74" i="3"/>
  <c r="T74" i="3" s="1"/>
  <c r="Q75" i="3"/>
  <c r="M85" i="3" l="1"/>
  <c r="Q76" i="3"/>
  <c r="S75" i="3"/>
  <c r="T75" i="3" s="1"/>
  <c r="M86" i="3" l="1"/>
  <c r="Q77" i="3"/>
  <c r="S76" i="3"/>
  <c r="T76" i="3" s="1"/>
  <c r="M87" i="3" l="1"/>
  <c r="S77" i="3"/>
  <c r="T77" i="3" s="1"/>
  <c r="Q78" i="3"/>
  <c r="M88" i="3" l="1"/>
  <c r="S78" i="3"/>
  <c r="T78" i="3" s="1"/>
  <c r="Q79" i="3"/>
  <c r="M89" i="3" l="1"/>
  <c r="Q80" i="3"/>
  <c r="S79" i="3"/>
  <c r="T79" i="3" s="1"/>
  <c r="M90" i="3" l="1"/>
  <c r="Q81" i="3"/>
  <c r="S80" i="3"/>
  <c r="T80" i="3" s="1"/>
  <c r="M91" i="3" l="1"/>
  <c r="Q82" i="3"/>
  <c r="S81" i="3"/>
  <c r="T81" i="3" s="1"/>
  <c r="M92" i="3" l="1"/>
  <c r="S82" i="3"/>
  <c r="T82" i="3" s="1"/>
  <c r="Q83" i="3"/>
  <c r="M93" i="3" l="1"/>
  <c r="Q84" i="3"/>
  <c r="S83" i="3"/>
  <c r="T83" i="3" s="1"/>
  <c r="M94" i="3" l="1"/>
  <c r="S84" i="3"/>
  <c r="T84" i="3" s="1"/>
  <c r="Q85" i="3"/>
  <c r="M95" i="3" l="1"/>
  <c r="S85" i="3"/>
  <c r="T85" i="3" s="1"/>
  <c r="Q86" i="3"/>
  <c r="M96" i="3" l="1"/>
  <c r="S86" i="3"/>
  <c r="T86" i="3" s="1"/>
  <c r="Q87" i="3"/>
  <c r="M97" i="3" l="1"/>
  <c r="S87" i="3"/>
  <c r="T87" i="3" s="1"/>
  <c r="Q88" i="3"/>
  <c r="M98" i="3" l="1"/>
  <c r="Q89" i="3"/>
  <c r="S88" i="3"/>
  <c r="T88" i="3" s="1"/>
  <c r="M99" i="3" l="1"/>
  <c r="S89" i="3"/>
  <c r="T89" i="3" s="1"/>
  <c r="Q90" i="3"/>
  <c r="M100" i="3" l="1"/>
  <c r="Q91" i="3"/>
  <c r="S90" i="3"/>
  <c r="T90" i="3" s="1"/>
  <c r="M101" i="3" l="1"/>
  <c r="Q92" i="3"/>
  <c r="S91" i="3"/>
  <c r="T91" i="3" s="1"/>
  <c r="M102" i="3" l="1"/>
  <c r="Q93" i="3"/>
  <c r="S92" i="3"/>
  <c r="T92" i="3" s="1"/>
  <c r="M103" i="3" l="1"/>
  <c r="S93" i="3"/>
  <c r="T93" i="3" s="1"/>
  <c r="Q94" i="3"/>
  <c r="M104" i="3" l="1"/>
  <c r="A9" i="3" s="1"/>
  <c r="S94" i="3"/>
  <c r="T94" i="3" s="1"/>
</calcChain>
</file>

<file path=xl/sharedStrings.xml><?xml version="1.0" encoding="utf-8"?>
<sst xmlns="http://schemas.openxmlformats.org/spreadsheetml/2006/main" count="213" uniqueCount="97">
  <si>
    <t>Id</t>
    <phoneticPr fontId="1" type="noConversion"/>
  </si>
  <si>
    <t>abilType</t>
    <phoneticPr fontId="1" type="noConversion"/>
  </si>
  <si>
    <t>abilValue</t>
    <phoneticPr fontId="1" type="noConversion"/>
  </si>
  <si>
    <t>RequireExp</t>
    <phoneticPr fontId="1" type="noConversion"/>
  </si>
  <si>
    <t>하급</t>
    <phoneticPr fontId="1" type="noConversion"/>
  </si>
  <si>
    <t>중급</t>
    <phoneticPr fontId="1" type="noConversion"/>
  </si>
  <si>
    <t>상급</t>
    <phoneticPr fontId="1" type="noConversion"/>
  </si>
  <si>
    <t>특급</t>
    <phoneticPr fontId="1" type="noConversion"/>
  </si>
  <si>
    <t>전설</t>
    <phoneticPr fontId="1" type="noConversion"/>
  </si>
  <si>
    <t>요물</t>
    <phoneticPr fontId="1" type="noConversion"/>
  </si>
  <si>
    <t>층수 설정</t>
    <phoneticPr fontId="1" type="noConversion"/>
  </si>
  <si>
    <t>단위</t>
    <phoneticPr fontId="1" type="noConversion"/>
  </si>
  <si>
    <t>id</t>
    <phoneticPr fontId="1" type="noConversion"/>
  </si>
  <si>
    <t>GachaLv1</t>
    <phoneticPr fontId="1" type="noConversion"/>
  </si>
  <si>
    <t>GachaLv2</t>
    <phoneticPr fontId="1" type="noConversion"/>
  </si>
  <si>
    <t>GachaLv3</t>
    <phoneticPr fontId="1" type="noConversion"/>
  </si>
  <si>
    <t>GachaLv4</t>
    <phoneticPr fontId="1" type="noConversion"/>
  </si>
  <si>
    <t>GachaLv5</t>
    <phoneticPr fontId="1" type="noConversion"/>
  </si>
  <si>
    <t>GachaLv6</t>
    <phoneticPr fontId="1" type="noConversion"/>
  </si>
  <si>
    <t>Gachacount</t>
  </si>
  <si>
    <t>rewardType</t>
    <phoneticPr fontId="1" type="noConversion"/>
  </si>
  <si>
    <t>Rewardvalue</t>
  </si>
  <si>
    <t>단계</t>
    <phoneticPr fontId="1" type="noConversion"/>
  </si>
  <si>
    <t>확률</t>
    <phoneticPr fontId="1" type="noConversion"/>
  </si>
  <si>
    <t>하루 뽑기 횟수</t>
    <phoneticPr fontId="1" type="noConversion"/>
  </si>
  <si>
    <t>획득 확률</t>
    <phoneticPr fontId="1" type="noConversion"/>
  </si>
  <si>
    <t>등급</t>
    <phoneticPr fontId="1" type="noConversion"/>
  </si>
  <si>
    <t>확률 검증</t>
    <phoneticPr fontId="1" type="noConversion"/>
  </si>
  <si>
    <t>합성 개수</t>
    <phoneticPr fontId="1" type="noConversion"/>
  </si>
  <si>
    <t>합계</t>
    <phoneticPr fontId="1" type="noConversion"/>
  </si>
  <si>
    <t>신물</t>
    <phoneticPr fontId="1" type="noConversion"/>
  </si>
  <si>
    <t>영물</t>
    <phoneticPr fontId="1" type="noConversion"/>
  </si>
  <si>
    <t>획득 개수</t>
    <phoneticPr fontId="1" type="noConversion"/>
  </si>
  <si>
    <t>획득 하는데 걸리는 시간</t>
    <phoneticPr fontId="1" type="noConversion"/>
  </si>
  <si>
    <t>등급</t>
  </si>
  <si>
    <t>하루당 획득 가치</t>
    <phoneticPr fontId="1" type="noConversion"/>
  </si>
  <si>
    <t>하급</t>
  </si>
  <si>
    <t>중급</t>
  </si>
  <si>
    <t>상급</t>
  </si>
  <si>
    <t>특급</t>
  </si>
  <si>
    <t>전설</t>
  </si>
  <si>
    <t>요물</t>
  </si>
  <si>
    <t>*합계가 안맞으면 빨간색으로 칠해짐</t>
    <phoneticPr fontId="1" type="noConversion"/>
  </si>
  <si>
    <t>단위 환산 표</t>
    <phoneticPr fontId="1" type="noConversion"/>
  </si>
  <si>
    <t>단위 환산</t>
    <phoneticPr fontId="1" type="noConversion"/>
  </si>
  <si>
    <t>자리수</t>
    <phoneticPr fontId="1" type="noConversion"/>
  </si>
  <si>
    <t>만</t>
    <phoneticPr fontId="1" type="noConversion"/>
  </si>
  <si>
    <t>억</t>
    <phoneticPr fontId="1" type="noConversion"/>
  </si>
  <si>
    <t>조</t>
    <phoneticPr fontId="1" type="noConversion"/>
  </si>
  <si>
    <t>경</t>
    <phoneticPr fontId="1" type="noConversion"/>
  </si>
  <si>
    <t>해</t>
    <phoneticPr fontId="1" type="noConversion"/>
  </si>
  <si>
    <t>자</t>
    <phoneticPr fontId="1" type="noConversion"/>
  </si>
  <si>
    <t>양</t>
    <phoneticPr fontId="1" type="noConversion"/>
  </si>
  <si>
    <t>구</t>
    <phoneticPr fontId="1" type="noConversion"/>
  </si>
  <si>
    <t>간</t>
    <phoneticPr fontId="1" type="noConversion"/>
  </si>
  <si>
    <t>정</t>
    <phoneticPr fontId="1" type="noConversion"/>
  </si>
  <si>
    <t>재</t>
    <phoneticPr fontId="1" type="noConversion"/>
  </si>
  <si>
    <t>극</t>
    <phoneticPr fontId="1" type="noConversion"/>
  </si>
  <si>
    <t>항</t>
    <phoneticPr fontId="1" type="noConversion"/>
  </si>
  <si>
    <t>아</t>
    <phoneticPr fontId="1" type="noConversion"/>
  </si>
  <si>
    <t>나</t>
    <phoneticPr fontId="1" type="noConversion"/>
  </si>
  <si>
    <t>불</t>
    <phoneticPr fontId="1" type="noConversion"/>
  </si>
  <si>
    <t>무</t>
    <phoneticPr fontId="1" type="noConversion"/>
  </si>
  <si>
    <t>대</t>
    <phoneticPr fontId="1" type="noConversion"/>
  </si>
  <si>
    <t>겁</t>
    <phoneticPr fontId="1" type="noConversion"/>
  </si>
  <si>
    <t>업</t>
    <phoneticPr fontId="1" type="noConversion"/>
  </si>
  <si>
    <t>긍</t>
    <phoneticPr fontId="1" type="noConversion"/>
  </si>
  <si>
    <t>갈</t>
    <phoneticPr fontId="1" type="noConversion"/>
  </si>
  <si>
    <t>라</t>
    <phoneticPr fontId="1" type="noConversion"/>
  </si>
  <si>
    <t>가</t>
    <phoneticPr fontId="1" type="noConversion"/>
  </si>
  <si>
    <t>언</t>
    <phoneticPr fontId="1" type="noConversion"/>
  </si>
  <si>
    <t>승</t>
    <phoneticPr fontId="1" type="noConversion"/>
  </si>
  <si>
    <t>마</t>
    <phoneticPr fontId="1" type="noConversion"/>
  </si>
  <si>
    <t>살</t>
    <phoneticPr fontId="1" type="noConversion"/>
  </si>
  <si>
    <t>섬</t>
    <phoneticPr fontId="1" type="noConversion"/>
  </si>
  <si>
    <t>찰</t>
    <phoneticPr fontId="1" type="noConversion"/>
  </si>
  <si>
    <t>교</t>
    <phoneticPr fontId="1" type="noConversion"/>
  </si>
  <si>
    <t>위</t>
    <phoneticPr fontId="1" type="noConversion"/>
  </si>
  <si>
    <t>설</t>
    <phoneticPr fontId="1" type="noConversion"/>
  </si>
  <si>
    <t>적</t>
    <phoneticPr fontId="1" type="noConversion"/>
  </si>
  <si>
    <t>고</t>
    <phoneticPr fontId="1" type="noConversion"/>
  </si>
  <si>
    <t>화</t>
    <phoneticPr fontId="1" type="noConversion"/>
  </si>
  <si>
    <t>명</t>
    <phoneticPr fontId="1" type="noConversion"/>
  </si>
  <si>
    <t>월</t>
    <phoneticPr fontId="1" type="noConversion"/>
  </si>
  <si>
    <t>후</t>
    <phoneticPr fontId="1" type="noConversion"/>
  </si>
  <si>
    <t>GachaLv7</t>
    <phoneticPr fontId="1" type="noConversion"/>
  </si>
  <si>
    <t>요도 소탕권 하루 획득량</t>
    <phoneticPr fontId="1" type="noConversion"/>
  </si>
  <si>
    <t>하루에 획득하는 가치</t>
    <phoneticPr fontId="1" type="noConversion"/>
  </si>
  <si>
    <t>걸리는 시간</t>
    <phoneticPr fontId="1" type="noConversion"/>
  </si>
  <si>
    <t>타입 설명</t>
    <phoneticPr fontId="1" type="noConversion"/>
  </si>
  <si>
    <t>진요도 피해량 총합</t>
    <phoneticPr fontId="1" type="noConversion"/>
  </si>
  <si>
    <t>요도 발동 필요 타수 감소 총합</t>
    <phoneticPr fontId="1" type="noConversion"/>
  </si>
  <si>
    <t>진 요도 피해량</t>
  </si>
  <si>
    <t>값</t>
    <phoneticPr fontId="1" type="noConversion"/>
  </si>
  <si>
    <t>총합</t>
    <phoneticPr fontId="1" type="noConversion"/>
  </si>
  <si>
    <t>가중치</t>
    <phoneticPr fontId="1" type="noConversion"/>
  </si>
  <si>
    <t>상승률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</si>
</sst>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00%"/>
    <numFmt numFmtId="177" formatCode="0_);[Red]\(0\)"/>
    <numFmt numFmtId="178" formatCode="0.00000%"/>
  </numFmts>
  <fonts count="6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name val="Arial Unicode MS"/>
      <family val="2"/>
    </font>
    <font>
      <sz val="10"/>
      <color theme="1"/>
      <name val="Arial Unicode MS"/>
      <family val="2"/>
    </font>
    <font>
      <sz val="8"/>
      <color rgb="FFFF0000"/>
      <name val="맑은 고딕"/>
      <family val="2"/>
      <charset val="129"/>
      <scheme val="minor"/>
    </font>
    <font>
      <sz val="10"/>
      <color theme="1"/>
      <name val="맑은 고딕"/>
      <family val="3"/>
      <charset val="129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2" fillId="0" borderId="0" xfId="0" applyFont="1">
      <alignment vertical="center"/>
    </xf>
    <xf numFmtId="176" fontId="0" fillId="2" borderId="0" xfId="0" applyNumberFormat="1" applyFill="1">
      <alignment vertical="center"/>
    </xf>
    <xf numFmtId="177" fontId="0" fillId="0" borderId="0" xfId="0" applyNumberFormat="1">
      <alignment vertical="center"/>
    </xf>
    <xf numFmtId="0" fontId="3" fillId="0" borderId="0" xfId="0" applyFont="1">
      <alignment vertical="center"/>
    </xf>
    <xf numFmtId="0" fontId="0" fillId="3" borderId="0" xfId="0" applyFill="1">
      <alignment vertical="center"/>
    </xf>
    <xf numFmtId="3" fontId="0" fillId="0" borderId="0" xfId="0" applyNumberFormat="1">
      <alignment vertical="center"/>
    </xf>
    <xf numFmtId="0" fontId="0" fillId="0" borderId="1" xfId="0" applyBorder="1">
      <alignment vertical="center"/>
    </xf>
    <xf numFmtId="176" fontId="0" fillId="2" borderId="1" xfId="0" applyNumberFormat="1" applyFill="1" applyBorder="1">
      <alignment vertical="center"/>
    </xf>
    <xf numFmtId="177" fontId="0" fillId="0" borderId="1" xfId="0" applyNumberFormat="1" applyBorder="1">
      <alignment vertical="center"/>
    </xf>
    <xf numFmtId="0" fontId="3" fillId="0" borderId="1" xfId="0" applyFont="1" applyBorder="1">
      <alignment vertical="center"/>
    </xf>
    <xf numFmtId="176" fontId="0" fillId="4" borderId="0" xfId="0" applyNumberFormat="1" applyFill="1">
      <alignment vertical="center"/>
    </xf>
    <xf numFmtId="176" fontId="0" fillId="4" borderId="1" xfId="0" applyNumberFormat="1" applyFill="1" applyBorder="1">
      <alignment vertical="center"/>
    </xf>
    <xf numFmtId="176" fontId="0" fillId="5" borderId="0" xfId="0" applyNumberFormat="1" applyFill="1">
      <alignment vertical="center"/>
    </xf>
    <xf numFmtId="0" fontId="4" fillId="0" borderId="0" xfId="0" applyFont="1">
      <alignment vertical="center"/>
    </xf>
    <xf numFmtId="176" fontId="0" fillId="5" borderId="1" xfId="0" applyNumberFormat="1" applyFill="1" applyBorder="1">
      <alignment vertical="center"/>
    </xf>
    <xf numFmtId="176" fontId="0" fillId="6" borderId="0" xfId="0" applyNumberFormat="1" applyFill="1">
      <alignment vertical="center"/>
    </xf>
    <xf numFmtId="0" fontId="5" fillId="7" borderId="0" xfId="0" applyFont="1" applyFill="1">
      <alignment vertical="center"/>
    </xf>
    <xf numFmtId="0" fontId="0" fillId="7" borderId="0" xfId="0" applyFill="1">
      <alignment vertical="center"/>
    </xf>
    <xf numFmtId="0" fontId="0" fillId="5" borderId="2" xfId="0" applyFill="1" applyBorder="1" applyAlignment="1">
      <alignment horizontal="center" vertical="center"/>
    </xf>
    <xf numFmtId="176" fontId="0" fillId="6" borderId="1" xfId="0" applyNumberFormat="1" applyFill="1" applyBorder="1">
      <alignment vertical="center"/>
    </xf>
    <xf numFmtId="0" fontId="0" fillId="7" borderId="0" xfId="0" applyFill="1" applyAlignment="1">
      <alignment horizontal="center" vertical="center"/>
    </xf>
    <xf numFmtId="0" fontId="0" fillId="7" borderId="0" xfId="0" applyFill="1" applyAlignment="1">
      <alignment horizontal="left" vertical="center"/>
    </xf>
    <xf numFmtId="178" fontId="0" fillId="0" borderId="0" xfId="0" applyNumberFormat="1">
      <alignment vertical="center"/>
    </xf>
    <xf numFmtId="0" fontId="0" fillId="8" borderId="0" xfId="0" applyFill="1">
      <alignment vertical="center"/>
    </xf>
    <xf numFmtId="0" fontId="0" fillId="0" borderId="0" xfId="0" applyFill="1">
      <alignment vertical="center"/>
    </xf>
  </cellXfs>
  <cellStyles count="1">
    <cellStyle name="표준" xfId="0" builtinId="0"/>
  </cellStyles>
  <dxfs count="9"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theme="9" tint="0.79998168889431442"/>
        </patternFill>
      </fill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ont>
        <b/>
        <i val="0"/>
        <color theme="0"/>
      </font>
      <fill>
        <patternFill patternType="solid">
          <bgColor theme="4"/>
        </patternFill>
      </fill>
      <border>
        <top style="dashed">
          <color rgb="FFFF0000"/>
        </top>
        <bottom style="dashed">
          <color rgb="FFFF0000"/>
        </bottom>
        <vertical/>
        <horizontal/>
      </border>
    </dxf>
    <dxf>
      <fill>
        <patternFill>
          <bgColor theme="9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D101"/>
  <sheetViews>
    <sheetView tabSelected="1" zoomScale="115" zoomScaleNormal="115" workbookViewId="0">
      <pane ySplit="1" topLeftCell="A2" activePane="bottomLeft" state="frozen"/>
      <selection pane="bottomLeft" activeCell="F18" sqref="F18"/>
    </sheetView>
  </sheetViews>
  <sheetFormatPr defaultRowHeight="16.5"/>
  <cols>
    <col min="2" max="2" width="14.125" customWidth="1"/>
    <col min="3" max="3" width="18.625" bestFit="1" customWidth="1"/>
    <col min="4" max="4" width="15" customWidth="1"/>
  </cols>
  <sheetData>
    <row r="1" spans="1:4">
      <c r="A1" t="s">
        <v>0</v>
      </c>
      <c r="B1" t="s">
        <v>3</v>
      </c>
      <c r="C1" t="s">
        <v>1</v>
      </c>
      <c r="D1" t="s">
        <v>2</v>
      </c>
    </row>
    <row r="2" spans="1:4">
      <c r="A2">
        <v>0</v>
      </c>
      <c r="B2">
        <v>100</v>
      </c>
      <c r="C2">
        <v>91</v>
      </c>
      <c r="D2">
        <v>0.1</v>
      </c>
    </row>
    <row r="3" spans="1:4">
      <c r="A3">
        <v>1</v>
      </c>
      <c r="B3">
        <v>110</v>
      </c>
      <c r="C3">
        <v>91</v>
      </c>
      <c r="D3">
        <v>0.01</v>
      </c>
    </row>
    <row r="4" spans="1:4">
      <c r="A4">
        <v>2</v>
      </c>
      <c r="B4">
        <v>120</v>
      </c>
      <c r="C4">
        <v>91</v>
      </c>
      <c r="D4">
        <v>1.01E-2</v>
      </c>
    </row>
    <row r="5" spans="1:4">
      <c r="A5">
        <v>3</v>
      </c>
      <c r="B5">
        <v>130</v>
      </c>
      <c r="C5">
        <v>91</v>
      </c>
      <c r="D5">
        <v>1.0200000000000001E-2</v>
      </c>
    </row>
    <row r="6" spans="1:4">
      <c r="A6">
        <v>4</v>
      </c>
      <c r="B6">
        <v>140</v>
      </c>
      <c r="C6">
        <v>92</v>
      </c>
      <c r="D6">
        <v>5</v>
      </c>
    </row>
    <row r="7" spans="1:4">
      <c r="A7">
        <v>5</v>
      </c>
      <c r="B7">
        <v>150</v>
      </c>
      <c r="C7">
        <v>91</v>
      </c>
      <c r="D7">
        <v>1.03E-2</v>
      </c>
    </row>
    <row r="8" spans="1:4">
      <c r="A8">
        <v>6</v>
      </c>
      <c r="B8">
        <v>160</v>
      </c>
      <c r="C8">
        <v>91</v>
      </c>
      <c r="D8">
        <v>1.0500000000000001E-2</v>
      </c>
    </row>
    <row r="9" spans="1:4">
      <c r="A9">
        <v>7</v>
      </c>
      <c r="B9">
        <v>170</v>
      </c>
      <c r="C9">
        <v>91</v>
      </c>
      <c r="D9">
        <v>1.0700000000000001E-2</v>
      </c>
    </row>
    <row r="10" spans="1:4">
      <c r="A10">
        <v>8</v>
      </c>
      <c r="B10">
        <v>180</v>
      </c>
      <c r="C10">
        <v>91</v>
      </c>
      <c r="D10">
        <v>1.09E-2</v>
      </c>
    </row>
    <row r="11" spans="1:4">
      <c r="A11">
        <v>9</v>
      </c>
      <c r="B11">
        <v>190</v>
      </c>
      <c r="C11">
        <v>92</v>
      </c>
      <c r="D11">
        <v>5</v>
      </c>
    </row>
    <row r="12" spans="1:4">
      <c r="A12">
        <v>10</v>
      </c>
      <c r="B12">
        <v>200</v>
      </c>
      <c r="C12">
        <v>91</v>
      </c>
      <c r="D12">
        <v>1.11E-2</v>
      </c>
    </row>
    <row r="13" spans="1:4">
      <c r="A13">
        <v>11</v>
      </c>
      <c r="B13">
        <v>210</v>
      </c>
      <c r="C13">
        <v>91</v>
      </c>
      <c r="D13">
        <v>1.1300000000000001E-2</v>
      </c>
    </row>
    <row r="14" spans="1:4">
      <c r="A14">
        <v>12</v>
      </c>
      <c r="B14">
        <v>220</v>
      </c>
      <c r="C14">
        <v>91</v>
      </c>
      <c r="D14">
        <v>1.1599999999999999E-2</v>
      </c>
    </row>
    <row r="15" spans="1:4">
      <c r="A15">
        <v>13</v>
      </c>
      <c r="B15">
        <v>230</v>
      </c>
      <c r="C15">
        <v>91</v>
      </c>
      <c r="D15">
        <v>1.1899999999999999E-2</v>
      </c>
    </row>
    <row r="16" spans="1:4">
      <c r="A16">
        <v>14</v>
      </c>
      <c r="B16">
        <v>240</v>
      </c>
      <c r="C16">
        <v>92</v>
      </c>
      <c r="D16">
        <v>5</v>
      </c>
    </row>
    <row r="17" spans="1:4">
      <c r="A17">
        <v>15</v>
      </c>
      <c r="B17">
        <v>250</v>
      </c>
      <c r="C17">
        <v>91</v>
      </c>
      <c r="D17">
        <v>1.2199999999999999E-2</v>
      </c>
    </row>
    <row r="18" spans="1:4">
      <c r="A18">
        <v>16</v>
      </c>
      <c r="B18">
        <v>260</v>
      </c>
      <c r="C18">
        <v>91</v>
      </c>
      <c r="D18">
        <v>1.26E-2</v>
      </c>
    </row>
    <row r="19" spans="1:4">
      <c r="A19">
        <v>17</v>
      </c>
      <c r="B19">
        <v>270</v>
      </c>
      <c r="C19">
        <v>91</v>
      </c>
      <c r="D19">
        <v>1.3000000000000001E-2</v>
      </c>
    </row>
    <row r="20" spans="1:4">
      <c r="A20">
        <v>18</v>
      </c>
      <c r="B20">
        <v>280</v>
      </c>
      <c r="C20">
        <v>91</v>
      </c>
      <c r="D20">
        <v>1.34E-2</v>
      </c>
    </row>
    <row r="21" spans="1:4">
      <c r="A21">
        <v>19</v>
      </c>
      <c r="B21">
        <v>290</v>
      </c>
      <c r="C21">
        <v>92</v>
      </c>
      <c r="D21">
        <v>5</v>
      </c>
    </row>
    <row r="22" spans="1:4">
      <c r="A22">
        <v>20</v>
      </c>
      <c r="B22">
        <v>300</v>
      </c>
      <c r="C22">
        <v>91</v>
      </c>
      <c r="D22">
        <v>1.3899999999999999E-2</v>
      </c>
    </row>
    <row r="23" spans="1:4">
      <c r="A23">
        <v>21</v>
      </c>
      <c r="B23">
        <v>310</v>
      </c>
      <c r="C23">
        <v>91</v>
      </c>
      <c r="D23">
        <v>1.44E-2</v>
      </c>
    </row>
    <row r="24" spans="1:4">
      <c r="A24">
        <v>22</v>
      </c>
      <c r="B24">
        <v>320</v>
      </c>
      <c r="C24">
        <v>91</v>
      </c>
      <c r="D24">
        <v>1.4999999999999999E-2</v>
      </c>
    </row>
    <row r="25" spans="1:4">
      <c r="A25">
        <v>23</v>
      </c>
      <c r="B25">
        <v>330</v>
      </c>
      <c r="C25">
        <v>91</v>
      </c>
      <c r="D25">
        <v>0.03</v>
      </c>
    </row>
    <row r="26" spans="1:4">
      <c r="A26">
        <v>24</v>
      </c>
      <c r="B26">
        <v>340</v>
      </c>
      <c r="C26">
        <v>92</v>
      </c>
      <c r="D26">
        <v>5</v>
      </c>
    </row>
    <row r="27" spans="1:4">
      <c r="A27">
        <v>25</v>
      </c>
      <c r="B27">
        <v>350</v>
      </c>
      <c r="C27">
        <v>91</v>
      </c>
      <c r="D27">
        <v>0.06</v>
      </c>
    </row>
    <row r="28" spans="1:4">
      <c r="A28">
        <v>26</v>
      </c>
      <c r="B28">
        <v>360</v>
      </c>
      <c r="C28">
        <v>91</v>
      </c>
      <c r="D28">
        <v>6.9000000000000006E-2</v>
      </c>
    </row>
    <row r="29" spans="1:4">
      <c r="A29">
        <v>27</v>
      </c>
      <c r="B29">
        <v>370</v>
      </c>
      <c r="C29">
        <v>91</v>
      </c>
      <c r="D29">
        <v>7.9399999999999998E-2</v>
      </c>
    </row>
    <row r="30" spans="1:4">
      <c r="A30">
        <v>28</v>
      </c>
      <c r="B30">
        <v>380</v>
      </c>
      <c r="C30">
        <v>91</v>
      </c>
      <c r="D30">
        <v>9.1400000000000009E-2</v>
      </c>
    </row>
    <row r="31" spans="1:4">
      <c r="A31">
        <v>29</v>
      </c>
      <c r="B31">
        <v>390</v>
      </c>
      <c r="C31">
        <v>92</v>
      </c>
      <c r="D31">
        <v>5</v>
      </c>
    </row>
    <row r="32" spans="1:4">
      <c r="A32">
        <v>30</v>
      </c>
      <c r="B32">
        <v>400</v>
      </c>
      <c r="C32">
        <v>91</v>
      </c>
      <c r="D32">
        <v>0.1052</v>
      </c>
    </row>
    <row r="33" spans="1:4">
      <c r="A33">
        <v>31</v>
      </c>
      <c r="B33">
        <v>410</v>
      </c>
      <c r="C33">
        <v>91</v>
      </c>
      <c r="D33">
        <v>0.121</v>
      </c>
    </row>
    <row r="34" spans="1:4">
      <c r="A34">
        <v>32</v>
      </c>
      <c r="B34">
        <v>420</v>
      </c>
      <c r="C34">
        <v>91</v>
      </c>
      <c r="D34">
        <v>0.13919999999999999</v>
      </c>
    </row>
    <row r="35" spans="1:4">
      <c r="A35">
        <v>33</v>
      </c>
      <c r="B35">
        <v>430</v>
      </c>
      <c r="C35">
        <v>91</v>
      </c>
      <c r="D35">
        <v>0.16010000000000002</v>
      </c>
    </row>
    <row r="36" spans="1:4">
      <c r="A36">
        <v>34</v>
      </c>
      <c r="B36">
        <v>440</v>
      </c>
      <c r="C36">
        <v>92</v>
      </c>
      <c r="D36">
        <v>5</v>
      </c>
    </row>
    <row r="37" spans="1:4">
      <c r="A37">
        <v>35</v>
      </c>
      <c r="B37">
        <v>450</v>
      </c>
      <c r="C37">
        <v>91</v>
      </c>
      <c r="D37">
        <v>0.18420000000000003</v>
      </c>
    </row>
    <row r="38" spans="1:4">
      <c r="A38">
        <v>36</v>
      </c>
      <c r="B38">
        <v>460</v>
      </c>
      <c r="C38">
        <v>91</v>
      </c>
      <c r="D38">
        <v>0.21190000000000001</v>
      </c>
    </row>
    <row r="39" spans="1:4">
      <c r="A39">
        <v>37</v>
      </c>
      <c r="B39">
        <v>470</v>
      </c>
      <c r="C39">
        <v>91</v>
      </c>
      <c r="D39">
        <v>0.2437</v>
      </c>
    </row>
    <row r="40" spans="1:4">
      <c r="A40">
        <v>38</v>
      </c>
      <c r="B40">
        <v>480</v>
      </c>
      <c r="C40">
        <v>91</v>
      </c>
      <c r="D40">
        <v>0.28029999999999999</v>
      </c>
    </row>
    <row r="41" spans="1:4">
      <c r="A41">
        <v>39</v>
      </c>
      <c r="B41">
        <v>490</v>
      </c>
      <c r="C41">
        <v>92</v>
      </c>
      <c r="D41">
        <v>5</v>
      </c>
    </row>
    <row r="42" spans="1:4">
      <c r="A42">
        <v>40</v>
      </c>
      <c r="B42">
        <v>500</v>
      </c>
      <c r="C42">
        <v>91</v>
      </c>
      <c r="D42">
        <v>0.32239999999999996</v>
      </c>
    </row>
    <row r="43" spans="1:4">
      <c r="A43">
        <v>41</v>
      </c>
      <c r="B43">
        <v>510</v>
      </c>
      <c r="C43">
        <v>91</v>
      </c>
      <c r="D43">
        <v>0.37079999999999996</v>
      </c>
    </row>
    <row r="44" spans="1:4">
      <c r="A44">
        <v>42</v>
      </c>
      <c r="B44">
        <v>520</v>
      </c>
      <c r="C44">
        <v>91</v>
      </c>
      <c r="D44">
        <v>0.42649999999999999</v>
      </c>
    </row>
    <row r="45" spans="1:4">
      <c r="A45">
        <v>43</v>
      </c>
      <c r="B45">
        <v>530</v>
      </c>
      <c r="C45">
        <v>91</v>
      </c>
      <c r="D45">
        <v>0.49049999999999999</v>
      </c>
    </row>
    <row r="46" spans="1:4">
      <c r="A46">
        <v>44</v>
      </c>
      <c r="B46">
        <v>540</v>
      </c>
      <c r="C46">
        <v>92</v>
      </c>
      <c r="D46">
        <v>5</v>
      </c>
    </row>
    <row r="47" spans="1:4">
      <c r="A47">
        <v>45</v>
      </c>
      <c r="B47">
        <v>550</v>
      </c>
      <c r="C47">
        <v>91</v>
      </c>
      <c r="D47">
        <v>0.56409999999999993</v>
      </c>
    </row>
    <row r="48" spans="1:4">
      <c r="A48">
        <v>46</v>
      </c>
      <c r="B48">
        <v>560</v>
      </c>
      <c r="C48">
        <v>91</v>
      </c>
      <c r="D48">
        <v>0.64880000000000004</v>
      </c>
    </row>
    <row r="49" spans="1:4">
      <c r="A49">
        <v>47</v>
      </c>
      <c r="B49">
        <v>570</v>
      </c>
      <c r="C49">
        <v>91</v>
      </c>
      <c r="D49">
        <v>0.74620000000000009</v>
      </c>
    </row>
    <row r="50" spans="1:4">
      <c r="A50">
        <v>48</v>
      </c>
      <c r="B50">
        <v>580</v>
      </c>
      <c r="C50">
        <v>91</v>
      </c>
      <c r="D50">
        <v>0.85820000000000007</v>
      </c>
    </row>
    <row r="51" spans="1:4">
      <c r="A51">
        <v>49</v>
      </c>
      <c r="B51">
        <v>590</v>
      </c>
      <c r="C51">
        <v>92</v>
      </c>
      <c r="D51">
        <v>5</v>
      </c>
    </row>
    <row r="52" spans="1:4">
      <c r="A52">
        <v>50</v>
      </c>
      <c r="B52">
        <v>600</v>
      </c>
      <c r="C52">
        <v>91</v>
      </c>
      <c r="D52">
        <v>0.98699999999999999</v>
      </c>
    </row>
    <row r="53" spans="1:4">
      <c r="A53">
        <v>51</v>
      </c>
      <c r="B53">
        <v>610</v>
      </c>
      <c r="C53">
        <v>91</v>
      </c>
      <c r="D53">
        <v>1.1351</v>
      </c>
    </row>
    <row r="54" spans="1:4">
      <c r="A54">
        <v>52</v>
      </c>
      <c r="B54">
        <v>620</v>
      </c>
      <c r="C54">
        <v>91</v>
      </c>
      <c r="D54">
        <v>1.3053999999999999</v>
      </c>
    </row>
    <row r="55" spans="1:4">
      <c r="A55">
        <v>53</v>
      </c>
      <c r="B55">
        <v>630</v>
      </c>
      <c r="C55">
        <v>91</v>
      </c>
      <c r="D55">
        <v>1.5012999999999999</v>
      </c>
    </row>
    <row r="56" spans="1:4">
      <c r="A56">
        <v>54</v>
      </c>
      <c r="B56">
        <v>640</v>
      </c>
      <c r="C56">
        <v>91</v>
      </c>
      <c r="D56">
        <v>1.7264999999999997</v>
      </c>
    </row>
    <row r="57" spans="1:4">
      <c r="A57">
        <v>55</v>
      </c>
      <c r="B57">
        <v>650</v>
      </c>
      <c r="C57">
        <v>91</v>
      </c>
      <c r="D57">
        <v>1.9854999999999998</v>
      </c>
    </row>
    <row r="58" spans="1:4">
      <c r="A58">
        <v>56</v>
      </c>
      <c r="B58">
        <v>660</v>
      </c>
      <c r="C58">
        <v>91</v>
      </c>
      <c r="D58">
        <v>2.2833999999999999</v>
      </c>
    </row>
    <row r="59" spans="1:4">
      <c r="A59">
        <v>57</v>
      </c>
      <c r="B59">
        <v>670</v>
      </c>
      <c r="C59">
        <v>91</v>
      </c>
      <c r="D59">
        <v>2.6259999999999994</v>
      </c>
    </row>
    <row r="60" spans="1:4">
      <c r="A60">
        <v>58</v>
      </c>
      <c r="B60">
        <v>680</v>
      </c>
      <c r="C60">
        <v>91</v>
      </c>
      <c r="D60">
        <v>3.0199000000000003</v>
      </c>
    </row>
    <row r="61" spans="1:4">
      <c r="A61">
        <v>59</v>
      </c>
      <c r="B61">
        <v>690</v>
      </c>
      <c r="C61">
        <v>91</v>
      </c>
      <c r="D61">
        <v>3.4728999999999997</v>
      </c>
    </row>
    <row r="62" spans="1:4">
      <c r="A62">
        <v>60</v>
      </c>
      <c r="B62">
        <v>700</v>
      </c>
      <c r="C62">
        <v>91</v>
      </c>
      <c r="D62">
        <v>3.9939</v>
      </c>
    </row>
    <row r="63" spans="1:4">
      <c r="A63">
        <v>61</v>
      </c>
      <c r="B63">
        <v>710</v>
      </c>
      <c r="C63">
        <v>91</v>
      </c>
      <c r="D63">
        <v>4.593</v>
      </c>
    </row>
    <row r="64" spans="1:4">
      <c r="A64">
        <v>62</v>
      </c>
      <c r="B64">
        <v>720</v>
      </c>
      <c r="C64">
        <v>91</v>
      </c>
      <c r="D64">
        <v>5.282</v>
      </c>
    </row>
    <row r="65" spans="1:4">
      <c r="A65">
        <v>63</v>
      </c>
      <c r="B65">
        <v>730</v>
      </c>
      <c r="C65">
        <v>91</v>
      </c>
      <c r="D65">
        <v>6.0742999999999991</v>
      </c>
    </row>
    <row r="66" spans="1:4">
      <c r="A66">
        <v>64</v>
      </c>
      <c r="B66">
        <v>740</v>
      </c>
      <c r="C66">
        <v>91</v>
      </c>
      <c r="D66">
        <v>6.9854999999999992</v>
      </c>
    </row>
    <row r="67" spans="1:4">
      <c r="A67">
        <v>65</v>
      </c>
      <c r="B67">
        <v>750</v>
      </c>
      <c r="C67">
        <v>91</v>
      </c>
      <c r="D67">
        <v>8.0334000000000003</v>
      </c>
    </row>
    <row r="68" spans="1:4">
      <c r="A68">
        <v>66</v>
      </c>
      <c r="B68">
        <v>760</v>
      </c>
      <c r="C68">
        <v>91</v>
      </c>
      <c r="D68">
        <v>9.2385000000000002</v>
      </c>
    </row>
    <row r="69" spans="1:4">
      <c r="A69">
        <v>67</v>
      </c>
      <c r="B69">
        <v>770</v>
      </c>
      <c r="C69">
        <v>91</v>
      </c>
      <c r="D69">
        <v>10.6243</v>
      </c>
    </row>
    <row r="70" spans="1:4">
      <c r="A70">
        <v>68</v>
      </c>
      <c r="B70">
        <v>780</v>
      </c>
      <c r="C70">
        <v>91</v>
      </c>
      <c r="D70">
        <v>12.218</v>
      </c>
    </row>
    <row r="71" spans="1:4">
      <c r="A71">
        <v>69</v>
      </c>
      <c r="B71">
        <v>790</v>
      </c>
      <c r="C71">
        <v>91</v>
      </c>
      <c r="D71">
        <v>14.050699999999999</v>
      </c>
    </row>
    <row r="72" spans="1:4">
      <c r="A72">
        <v>70</v>
      </c>
      <c r="B72">
        <v>800</v>
      </c>
      <c r="C72">
        <v>91</v>
      </c>
      <c r="D72">
        <v>16.1584</v>
      </c>
    </row>
    <row r="73" spans="1:4">
      <c r="A73">
        <v>71</v>
      </c>
      <c r="B73">
        <v>810</v>
      </c>
      <c r="C73">
        <v>91</v>
      </c>
      <c r="D73">
        <v>18.5822</v>
      </c>
    </row>
    <row r="74" spans="1:4">
      <c r="A74">
        <v>72</v>
      </c>
      <c r="B74">
        <v>820</v>
      </c>
      <c r="C74">
        <v>91</v>
      </c>
      <c r="D74">
        <v>21.369600000000002</v>
      </c>
    </row>
    <row r="75" spans="1:4">
      <c r="A75">
        <v>73</v>
      </c>
      <c r="B75">
        <v>830</v>
      </c>
      <c r="C75">
        <v>91</v>
      </c>
      <c r="D75">
        <v>24.575100000000003</v>
      </c>
    </row>
    <row r="76" spans="1:4">
      <c r="A76">
        <v>74</v>
      </c>
      <c r="B76">
        <v>840</v>
      </c>
      <c r="C76">
        <v>91</v>
      </c>
      <c r="D76">
        <v>28.261400000000002</v>
      </c>
    </row>
    <row r="77" spans="1:4">
      <c r="A77">
        <v>75</v>
      </c>
      <c r="B77">
        <v>850</v>
      </c>
      <c r="C77">
        <v>91</v>
      </c>
      <c r="D77">
        <v>32.500700000000002</v>
      </c>
    </row>
    <row r="78" spans="1:4">
      <c r="A78">
        <v>76</v>
      </c>
      <c r="B78">
        <v>860</v>
      </c>
      <c r="C78">
        <v>91</v>
      </c>
      <c r="D78">
        <v>37.375900000000001</v>
      </c>
    </row>
    <row r="79" spans="1:4">
      <c r="A79">
        <v>77</v>
      </c>
      <c r="B79">
        <v>870</v>
      </c>
      <c r="C79">
        <v>91</v>
      </c>
      <c r="D79">
        <v>42.982300000000002</v>
      </c>
    </row>
    <row r="80" spans="1:4">
      <c r="A80">
        <v>78</v>
      </c>
      <c r="B80">
        <v>880</v>
      </c>
      <c r="C80">
        <v>91</v>
      </c>
      <c r="D80">
        <v>49.429700000000004</v>
      </c>
    </row>
    <row r="81" spans="1:4">
      <c r="A81">
        <v>79</v>
      </c>
      <c r="B81">
        <v>890</v>
      </c>
      <c r="C81">
        <v>91</v>
      </c>
      <c r="D81">
        <v>56.844200000000001</v>
      </c>
    </row>
    <row r="82" spans="1:4">
      <c r="A82">
        <v>80</v>
      </c>
      <c r="B82">
        <v>900</v>
      </c>
      <c r="C82">
        <v>91</v>
      </c>
      <c r="D82">
        <v>65.370900000000006</v>
      </c>
    </row>
    <row r="83" spans="1:4">
      <c r="A83">
        <v>81</v>
      </c>
      <c r="B83">
        <v>910</v>
      </c>
      <c r="C83">
        <v>91</v>
      </c>
      <c r="D83">
        <v>75.176599999999993</v>
      </c>
    </row>
    <row r="84" spans="1:4">
      <c r="A84">
        <v>82</v>
      </c>
      <c r="B84">
        <v>920</v>
      </c>
      <c r="C84">
        <v>91</v>
      </c>
      <c r="D84">
        <v>86.453099999999992</v>
      </c>
    </row>
    <row r="85" spans="1:4">
      <c r="A85">
        <v>83</v>
      </c>
      <c r="B85">
        <v>930</v>
      </c>
      <c r="C85">
        <v>91</v>
      </c>
      <c r="D85">
        <v>99.42110000000001</v>
      </c>
    </row>
    <row r="86" spans="1:4">
      <c r="A86">
        <v>84</v>
      </c>
      <c r="B86">
        <v>940</v>
      </c>
      <c r="C86">
        <v>91</v>
      </c>
      <c r="D86">
        <v>114.3343</v>
      </c>
    </row>
    <row r="87" spans="1:4">
      <c r="A87">
        <v>85</v>
      </c>
      <c r="B87">
        <v>950</v>
      </c>
      <c r="C87">
        <v>91</v>
      </c>
      <c r="D87">
        <v>131.4845</v>
      </c>
    </row>
    <row r="88" spans="1:4">
      <c r="A88">
        <v>86</v>
      </c>
      <c r="B88">
        <v>960</v>
      </c>
      <c r="C88">
        <v>91</v>
      </c>
      <c r="D88">
        <v>151.2072</v>
      </c>
    </row>
    <row r="89" spans="1:4">
      <c r="A89">
        <v>87</v>
      </c>
      <c r="B89">
        <v>970</v>
      </c>
      <c r="C89">
        <v>91</v>
      </c>
      <c r="D89">
        <v>173.88829999999999</v>
      </c>
    </row>
    <row r="90" spans="1:4">
      <c r="A90">
        <v>88</v>
      </c>
      <c r="B90">
        <v>980</v>
      </c>
      <c r="C90">
        <v>91</v>
      </c>
      <c r="D90">
        <v>199.9716</v>
      </c>
    </row>
    <row r="91" spans="1:4">
      <c r="A91">
        <v>89</v>
      </c>
      <c r="B91">
        <v>990</v>
      </c>
      <c r="C91">
        <v>91</v>
      </c>
      <c r="D91">
        <v>229.96739999999997</v>
      </c>
    </row>
    <row r="92" spans="1:4">
      <c r="A92">
        <v>90</v>
      </c>
      <c r="B92">
        <v>1000</v>
      </c>
      <c r="C92">
        <v>91</v>
      </c>
      <c r="D92">
        <v>264.46260000000001</v>
      </c>
    </row>
    <row r="93" spans="1:4">
      <c r="A93">
        <v>91</v>
      </c>
      <c r="B93">
        <v>1010</v>
      </c>
      <c r="C93">
        <v>91</v>
      </c>
      <c r="D93">
        <v>304.13199999999995</v>
      </c>
    </row>
    <row r="94" spans="1:4">
      <c r="A94">
        <v>92</v>
      </c>
      <c r="B94">
        <v>1020</v>
      </c>
      <c r="C94">
        <v>91</v>
      </c>
      <c r="D94">
        <v>349.7518</v>
      </c>
    </row>
    <row r="95" spans="1:4">
      <c r="A95">
        <v>93</v>
      </c>
      <c r="B95">
        <v>1030</v>
      </c>
      <c r="C95">
        <v>91</v>
      </c>
      <c r="D95">
        <v>402.21460000000002</v>
      </c>
    </row>
    <row r="96" spans="1:4">
      <c r="A96">
        <v>94</v>
      </c>
      <c r="B96">
        <v>1040</v>
      </c>
      <c r="C96">
        <v>91</v>
      </c>
      <c r="D96">
        <v>462.54680000000002</v>
      </c>
    </row>
    <row r="97" spans="1:4">
      <c r="A97">
        <v>95</v>
      </c>
      <c r="B97">
        <v>1050</v>
      </c>
      <c r="C97">
        <v>91</v>
      </c>
      <c r="D97">
        <v>531.9289</v>
      </c>
    </row>
    <row r="98" spans="1:4">
      <c r="A98">
        <v>96</v>
      </c>
      <c r="B98">
        <v>1060</v>
      </c>
      <c r="C98">
        <v>91</v>
      </c>
      <c r="D98">
        <v>611.7183</v>
      </c>
    </row>
    <row r="99" spans="1:4">
      <c r="A99">
        <v>97</v>
      </c>
      <c r="B99">
        <v>1070</v>
      </c>
      <c r="C99">
        <v>91</v>
      </c>
      <c r="D99">
        <v>703.47609999999997</v>
      </c>
    </row>
    <row r="100" spans="1:4">
      <c r="A100">
        <v>98</v>
      </c>
      <c r="B100">
        <v>1080</v>
      </c>
      <c r="C100">
        <v>91</v>
      </c>
      <c r="D100">
        <v>808.99759999999992</v>
      </c>
    </row>
    <row r="101" spans="1:4">
      <c r="A101">
        <v>99</v>
      </c>
      <c r="B101">
        <v>1090</v>
      </c>
      <c r="C101">
        <v>91</v>
      </c>
      <c r="D101">
        <v>930.3472999999999</v>
      </c>
    </row>
  </sheetData>
  <phoneticPr fontId="1" type="noConversion"/>
  <conditionalFormatting sqref="A1:D1048576">
    <cfRule type="expression" dxfId="8" priority="1">
      <formula>$C1=92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3AAC7-AFB1-4CF3-9E66-1D0C6477225E}">
  <dimension ref="A3:T104"/>
  <sheetViews>
    <sheetView topLeftCell="C1" workbookViewId="0">
      <selection activeCell="L36" sqref="L36"/>
    </sheetView>
  </sheetViews>
  <sheetFormatPr defaultRowHeight="16.5"/>
  <cols>
    <col min="8" max="10" width="14.125" customWidth="1"/>
    <col min="11" max="11" width="18.625" bestFit="1" customWidth="1"/>
    <col min="12" max="12" width="24.125" bestFit="1" customWidth="1"/>
    <col min="13" max="13" width="15" customWidth="1"/>
    <col min="16" max="16" width="18.625" bestFit="1" customWidth="1"/>
  </cols>
  <sheetData>
    <row r="3" spans="1:20">
      <c r="R3">
        <v>5.0000000000000001E-3</v>
      </c>
    </row>
    <row r="4" spans="1:20">
      <c r="A4" t="s">
        <v>87</v>
      </c>
      <c r="G4" t="s">
        <v>0</v>
      </c>
      <c r="H4" t="s">
        <v>3</v>
      </c>
      <c r="I4" t="s">
        <v>94</v>
      </c>
      <c r="J4" t="s">
        <v>88</v>
      </c>
      <c r="K4" t="s">
        <v>1</v>
      </c>
      <c r="L4" t="s">
        <v>89</v>
      </c>
      <c r="M4" t="s">
        <v>2</v>
      </c>
      <c r="Q4" t="s">
        <v>93</v>
      </c>
      <c r="R4" t="s">
        <v>95</v>
      </c>
      <c r="S4" t="s">
        <v>94</v>
      </c>
      <c r="T4" t="s">
        <v>96</v>
      </c>
    </row>
    <row r="5" spans="1:20">
      <c r="A5">
        <f>'Balance(Gacha)'!U30</f>
        <v>305.14195156249997</v>
      </c>
      <c r="G5">
        <v>0</v>
      </c>
      <c r="H5">
        <v>100</v>
      </c>
      <c r="I5">
        <f>SUM($H$5:H5)</f>
        <v>100</v>
      </c>
      <c r="J5">
        <f>I5/$A$5</f>
        <v>0.32771632837747561</v>
      </c>
      <c r="K5">
        <v>91</v>
      </c>
      <c r="L5" t="str">
        <f>IF(K5=91,"진 요도 피해량","요도 발동 필요 타수 감소")</f>
        <v>진 요도 피해량</v>
      </c>
      <c r="M5">
        <f>IF(MOD(G5,5)=4,5,VLOOKUP(G5,O:Q,3,FALSE)/100)</f>
        <v>0.1</v>
      </c>
      <c r="O5">
        <v>0</v>
      </c>
      <c r="P5" t="s">
        <v>92</v>
      </c>
      <c r="Q5">
        <v>10</v>
      </c>
      <c r="R5">
        <v>1</v>
      </c>
      <c r="S5">
        <f>Q5</f>
        <v>10</v>
      </c>
    </row>
    <row r="6" spans="1:20">
      <c r="G6">
        <v>1</v>
      </c>
      <c r="H6">
        <v>110</v>
      </c>
      <c r="I6">
        <f>SUM($H$5:H6)</f>
        <v>210</v>
      </c>
      <c r="J6">
        <f t="shared" ref="J6:J69" si="0">I6/$A$5</f>
        <v>0.68820428959269886</v>
      </c>
      <c r="K6">
        <v>91</v>
      </c>
      <c r="L6" t="str">
        <f t="shared" ref="L6:L69" si="1">IF(K6=91,"진 요도 피해량","요도 발동 필요 타수 감소")</f>
        <v>진 요도 피해량</v>
      </c>
      <c r="M6">
        <f>IF(MOD(G6,5)=4,5,VLOOKUP(G6,O:Q,3,FALSE)/100)</f>
        <v>0.01</v>
      </c>
      <c r="O6">
        <v>1</v>
      </c>
      <c r="P6" t="s">
        <v>92</v>
      </c>
      <c r="Q6">
        <v>1</v>
      </c>
      <c r="R6">
        <v>1.002</v>
      </c>
      <c r="S6">
        <f>Q6+S5</f>
        <v>11</v>
      </c>
      <c r="T6">
        <f>((S6-S5)/S5)*100</f>
        <v>10</v>
      </c>
    </row>
    <row r="7" spans="1:20">
      <c r="G7">
        <v>2</v>
      </c>
      <c r="H7">
        <v>120</v>
      </c>
      <c r="I7">
        <f>SUM($H$5:H7)</f>
        <v>330</v>
      </c>
      <c r="J7">
        <f t="shared" si="0"/>
        <v>1.0814638836456696</v>
      </c>
      <c r="K7">
        <v>91</v>
      </c>
      <c r="L7" t="str">
        <f t="shared" si="1"/>
        <v>진 요도 피해량</v>
      </c>
      <c r="M7">
        <f>IF(MOD(G7,5)=4,5,VLOOKUP(G7,O:Q,3,FALSE)/100)</f>
        <v>1.01E-2</v>
      </c>
      <c r="O7">
        <v>2</v>
      </c>
      <c r="P7" t="s">
        <v>92</v>
      </c>
      <c r="Q7">
        <f>ROUNDUP(Q6*R7,2)</f>
        <v>1.01</v>
      </c>
      <c r="R7">
        <v>1.004</v>
      </c>
      <c r="S7">
        <f t="shared" ref="S7:S44" si="2">Q7+S6</f>
        <v>12.01</v>
      </c>
      <c r="T7">
        <f t="shared" ref="T7:T70" si="3">((S7-S6)/S6)*100</f>
        <v>9.1818181818181799</v>
      </c>
    </row>
    <row r="8" spans="1:20">
      <c r="A8" t="s">
        <v>90</v>
      </c>
      <c r="B8" t="s">
        <v>91</v>
      </c>
      <c r="G8">
        <v>3</v>
      </c>
      <c r="H8">
        <v>130</v>
      </c>
      <c r="I8">
        <f>SUM($H$5:H8)</f>
        <v>460</v>
      </c>
      <c r="J8">
        <f t="shared" si="0"/>
        <v>1.5074951105363879</v>
      </c>
      <c r="K8">
        <v>91</v>
      </c>
      <c r="L8" t="str">
        <f t="shared" si="1"/>
        <v>진 요도 피해량</v>
      </c>
      <c r="M8">
        <f>IF(MOD(G8,5)=4,5,VLOOKUP(G8,O:Q,3,FALSE)/100)</f>
        <v>1.0200000000000001E-2</v>
      </c>
      <c r="O8">
        <v>3</v>
      </c>
      <c r="P8" t="s">
        <v>92</v>
      </c>
      <c r="Q8">
        <f t="shared" ref="Q8:Q44" si="4">ROUNDUP(Q7*R8,2)</f>
        <v>1.02</v>
      </c>
      <c r="R8">
        <v>1.006</v>
      </c>
      <c r="S8">
        <f t="shared" si="2"/>
        <v>13.03</v>
      </c>
      <c r="T8">
        <f t="shared" si="3"/>
        <v>8.4929225645295556</v>
      </c>
    </row>
    <row r="9" spans="1:20">
      <c r="A9">
        <f>SUMIFS(M:M,K:K,91)*100</f>
        <v>713258.30999999994</v>
      </c>
      <c r="B9">
        <f>SUMIFS(M:M,K:K,92)</f>
        <v>50</v>
      </c>
      <c r="G9">
        <v>4</v>
      </c>
      <c r="H9">
        <v>140</v>
      </c>
      <c r="I9">
        <f>SUM($H$5:H9)</f>
        <v>600</v>
      </c>
      <c r="J9">
        <f t="shared" si="0"/>
        <v>1.9662979702648538</v>
      </c>
      <c r="K9">
        <v>92</v>
      </c>
      <c r="L9" t="str">
        <f t="shared" si="1"/>
        <v>요도 발동 필요 타수 감소</v>
      </c>
      <c r="M9">
        <f>IF(MOD(G9,5)=4,5,VLOOKUP(G9,O:Q,3,FALSE)/100)</f>
        <v>5</v>
      </c>
      <c r="O9">
        <v>5</v>
      </c>
      <c r="P9" t="s">
        <v>92</v>
      </c>
      <c r="Q9">
        <f t="shared" si="4"/>
        <v>1.03</v>
      </c>
      <c r="R9">
        <v>1.008</v>
      </c>
      <c r="S9">
        <f t="shared" si="2"/>
        <v>14.059999999999999</v>
      </c>
      <c r="T9">
        <f t="shared" si="3"/>
        <v>7.9048349961626965</v>
      </c>
    </row>
    <row r="10" spans="1:20">
      <c r="G10">
        <v>5</v>
      </c>
      <c r="H10">
        <v>150</v>
      </c>
      <c r="I10">
        <f>SUM($H$5:H10)</f>
        <v>750</v>
      </c>
      <c r="J10">
        <f t="shared" si="0"/>
        <v>2.4578724628310673</v>
      </c>
      <c r="K10">
        <v>91</v>
      </c>
      <c r="L10" t="str">
        <f t="shared" si="1"/>
        <v>진 요도 피해량</v>
      </c>
      <c r="M10">
        <f>IF(MOD(G10,5)=4,5,VLOOKUP(G10,O:Q,3,FALSE)/100)</f>
        <v>1.03E-2</v>
      </c>
      <c r="O10">
        <v>6</v>
      </c>
      <c r="P10" t="s">
        <v>92</v>
      </c>
      <c r="Q10">
        <f t="shared" si="4"/>
        <v>1.05</v>
      </c>
      <c r="R10">
        <v>1.01</v>
      </c>
      <c r="S10">
        <f t="shared" si="2"/>
        <v>15.11</v>
      </c>
      <c r="T10">
        <f t="shared" si="3"/>
        <v>7.4679943100995789</v>
      </c>
    </row>
    <row r="11" spans="1:20">
      <c r="G11">
        <v>6</v>
      </c>
      <c r="H11">
        <v>160</v>
      </c>
      <c r="I11">
        <f>SUM($H$5:H11)</f>
        <v>910</v>
      </c>
      <c r="J11">
        <f t="shared" si="0"/>
        <v>2.9822185882350283</v>
      </c>
      <c r="K11">
        <v>91</v>
      </c>
      <c r="L11" t="str">
        <f t="shared" si="1"/>
        <v>진 요도 피해량</v>
      </c>
      <c r="M11">
        <f>IF(MOD(G11,5)=4,5,VLOOKUP(G11,O:Q,3,FALSE)/100)</f>
        <v>1.0500000000000001E-2</v>
      </c>
      <c r="O11">
        <v>7</v>
      </c>
      <c r="P11" t="s">
        <v>92</v>
      </c>
      <c r="Q11">
        <f t="shared" si="4"/>
        <v>1.07</v>
      </c>
      <c r="R11">
        <v>1.012</v>
      </c>
      <c r="S11">
        <f t="shared" si="2"/>
        <v>16.18</v>
      </c>
      <c r="T11">
        <f t="shared" si="3"/>
        <v>7.0814030443414984</v>
      </c>
    </row>
    <row r="12" spans="1:20">
      <c r="G12">
        <v>7</v>
      </c>
      <c r="H12">
        <v>170</v>
      </c>
      <c r="I12">
        <f>SUM($H$5:H12)</f>
        <v>1080</v>
      </c>
      <c r="J12">
        <f t="shared" si="0"/>
        <v>3.5393363464767367</v>
      </c>
      <c r="K12">
        <v>91</v>
      </c>
      <c r="L12" t="str">
        <f t="shared" si="1"/>
        <v>진 요도 피해량</v>
      </c>
      <c r="M12">
        <f>IF(MOD(G12,5)=4,5,VLOOKUP(G12,O:Q,3,FALSE)/100)</f>
        <v>1.0700000000000001E-2</v>
      </c>
      <c r="O12">
        <v>8</v>
      </c>
      <c r="P12" t="s">
        <v>92</v>
      </c>
      <c r="Q12">
        <f t="shared" si="4"/>
        <v>1.0900000000000001</v>
      </c>
      <c r="R12">
        <v>1.014</v>
      </c>
      <c r="S12">
        <f t="shared" si="2"/>
        <v>17.27</v>
      </c>
      <c r="T12">
        <f t="shared" si="3"/>
        <v>6.7367119901112478</v>
      </c>
    </row>
    <row r="13" spans="1:20">
      <c r="G13">
        <v>8</v>
      </c>
      <c r="H13">
        <v>180</v>
      </c>
      <c r="I13">
        <f>SUM($H$5:H13)</f>
        <v>1260</v>
      </c>
      <c r="J13">
        <f t="shared" si="0"/>
        <v>4.1292257375561929</v>
      </c>
      <c r="K13">
        <v>91</v>
      </c>
      <c r="L13" t="str">
        <f t="shared" si="1"/>
        <v>진 요도 피해량</v>
      </c>
      <c r="M13">
        <f>IF(MOD(G13,5)=4,5,VLOOKUP(G13,O:Q,3,FALSE)/100)</f>
        <v>1.09E-2</v>
      </c>
      <c r="O13">
        <v>10</v>
      </c>
      <c r="P13" t="s">
        <v>92</v>
      </c>
      <c r="Q13">
        <f t="shared" si="4"/>
        <v>1.1100000000000001</v>
      </c>
      <c r="R13">
        <v>1.016</v>
      </c>
      <c r="S13">
        <f t="shared" si="2"/>
        <v>18.38</v>
      </c>
      <c r="T13">
        <f t="shared" si="3"/>
        <v>6.4273306311522838</v>
      </c>
    </row>
    <row r="14" spans="1:20">
      <c r="G14">
        <v>9</v>
      </c>
      <c r="H14">
        <v>190</v>
      </c>
      <c r="I14">
        <f>SUM($H$5:H14)</f>
        <v>1450</v>
      </c>
      <c r="J14">
        <f t="shared" si="0"/>
        <v>4.7518867614733962</v>
      </c>
      <c r="K14">
        <v>92</v>
      </c>
      <c r="L14" t="str">
        <f t="shared" si="1"/>
        <v>요도 발동 필요 타수 감소</v>
      </c>
      <c r="M14">
        <f>IF(MOD(G14,5)=4,5,VLOOKUP(G14,O:Q,3,FALSE)/100)</f>
        <v>5</v>
      </c>
      <c r="O14">
        <v>11</v>
      </c>
      <c r="P14" t="s">
        <v>92</v>
      </c>
      <c r="Q14">
        <f t="shared" si="4"/>
        <v>1.1300000000000001</v>
      </c>
      <c r="R14">
        <v>1.018</v>
      </c>
      <c r="S14">
        <f t="shared" si="2"/>
        <v>19.509999999999998</v>
      </c>
      <c r="T14">
        <f t="shared" si="3"/>
        <v>6.1479869423286129</v>
      </c>
    </row>
    <row r="15" spans="1:20">
      <c r="G15">
        <v>10</v>
      </c>
      <c r="H15">
        <v>200</v>
      </c>
      <c r="I15">
        <f>SUM($H$5:H15)</f>
        <v>1650</v>
      </c>
      <c r="J15">
        <f t="shared" si="0"/>
        <v>5.4073194182283482</v>
      </c>
      <c r="K15">
        <v>91</v>
      </c>
      <c r="L15" t="str">
        <f t="shared" si="1"/>
        <v>진 요도 피해량</v>
      </c>
      <c r="M15">
        <f>IF(MOD(G15,5)=4,5,VLOOKUP(G15,O:Q,3,FALSE)/100)</f>
        <v>1.11E-2</v>
      </c>
      <c r="O15">
        <v>12</v>
      </c>
      <c r="P15" t="s">
        <v>92</v>
      </c>
      <c r="Q15">
        <f t="shared" si="4"/>
        <v>1.1599999999999999</v>
      </c>
      <c r="R15">
        <v>1.02</v>
      </c>
      <c r="S15">
        <f t="shared" si="2"/>
        <v>20.669999999999998</v>
      </c>
      <c r="T15">
        <f t="shared" si="3"/>
        <v>5.9456688877498731</v>
      </c>
    </row>
    <row r="16" spans="1:20">
      <c r="G16">
        <v>11</v>
      </c>
      <c r="H16">
        <v>210</v>
      </c>
      <c r="I16">
        <f>SUM($H$5:H16)</f>
        <v>1860</v>
      </c>
      <c r="J16">
        <f t="shared" si="0"/>
        <v>6.0955237078210462</v>
      </c>
      <c r="K16">
        <v>91</v>
      </c>
      <c r="L16" t="str">
        <f t="shared" si="1"/>
        <v>진 요도 피해량</v>
      </c>
      <c r="M16">
        <f>IF(MOD(G16,5)=4,5,VLOOKUP(G16,O:Q,3,FALSE)/100)</f>
        <v>1.1300000000000001E-2</v>
      </c>
      <c r="O16">
        <v>13</v>
      </c>
      <c r="P16" t="s">
        <v>92</v>
      </c>
      <c r="Q16">
        <f t="shared" si="4"/>
        <v>1.19</v>
      </c>
      <c r="R16">
        <v>1.022</v>
      </c>
      <c r="S16" s="26">
        <f t="shared" si="2"/>
        <v>21.86</v>
      </c>
      <c r="T16">
        <f t="shared" si="3"/>
        <v>5.7571359458151976</v>
      </c>
    </row>
    <row r="17" spans="7:20">
      <c r="G17">
        <v>12</v>
      </c>
      <c r="H17">
        <v>220</v>
      </c>
      <c r="I17">
        <f>SUM($H$5:H17)</f>
        <v>2080</v>
      </c>
      <c r="J17">
        <f t="shared" si="0"/>
        <v>6.8164996302514931</v>
      </c>
      <c r="K17">
        <v>91</v>
      </c>
      <c r="L17" t="str">
        <f t="shared" si="1"/>
        <v>진 요도 피해량</v>
      </c>
      <c r="M17">
        <f>IF(MOD(G17,5)=4,5,VLOOKUP(G17,O:Q,3,FALSE)/100)</f>
        <v>1.1599999999999999E-2</v>
      </c>
      <c r="O17">
        <v>15</v>
      </c>
      <c r="P17" t="s">
        <v>92</v>
      </c>
      <c r="Q17">
        <f t="shared" si="4"/>
        <v>1.22</v>
      </c>
      <c r="R17">
        <v>1.024</v>
      </c>
      <c r="S17">
        <f t="shared" si="2"/>
        <v>23.08</v>
      </c>
      <c r="T17">
        <f t="shared" si="3"/>
        <v>5.5809698078682475</v>
      </c>
    </row>
    <row r="18" spans="7:20">
      <c r="G18" s="26">
        <v>13</v>
      </c>
      <c r="H18">
        <v>230</v>
      </c>
      <c r="I18">
        <f>SUM($H$5:H18)</f>
        <v>2310</v>
      </c>
      <c r="J18">
        <f t="shared" si="0"/>
        <v>7.5702471855196869</v>
      </c>
      <c r="K18">
        <v>91</v>
      </c>
      <c r="L18" t="str">
        <f t="shared" si="1"/>
        <v>진 요도 피해량</v>
      </c>
      <c r="M18">
        <f>IF(MOD(G18,5)=4,5,VLOOKUP(G18,O:Q,3,FALSE)/100)</f>
        <v>1.1899999999999999E-2</v>
      </c>
      <c r="O18">
        <v>16</v>
      </c>
      <c r="P18" t="s">
        <v>92</v>
      </c>
      <c r="Q18">
        <f t="shared" si="4"/>
        <v>1.26</v>
      </c>
      <c r="R18">
        <v>1.026</v>
      </c>
      <c r="S18">
        <f t="shared" si="2"/>
        <v>24.34</v>
      </c>
      <c r="T18">
        <f t="shared" si="3"/>
        <v>5.4592720970537334</v>
      </c>
    </row>
    <row r="19" spans="7:20">
      <c r="G19" s="26">
        <v>14</v>
      </c>
      <c r="H19">
        <v>240</v>
      </c>
      <c r="I19">
        <f>SUM($H$5:H19)</f>
        <v>2550</v>
      </c>
      <c r="J19">
        <f t="shared" si="0"/>
        <v>8.3567663736256286</v>
      </c>
      <c r="K19">
        <v>92</v>
      </c>
      <c r="L19" t="str">
        <f t="shared" si="1"/>
        <v>요도 발동 필요 타수 감소</v>
      </c>
      <c r="M19">
        <f>IF(MOD(G19,5)=4,5,VLOOKUP(G19,O:Q,3,FALSE)/100)</f>
        <v>5</v>
      </c>
      <c r="O19">
        <v>17</v>
      </c>
      <c r="P19" t="s">
        <v>92</v>
      </c>
      <c r="Q19">
        <f t="shared" si="4"/>
        <v>1.3</v>
      </c>
      <c r="R19">
        <v>1.028</v>
      </c>
      <c r="S19">
        <f t="shared" si="2"/>
        <v>25.64</v>
      </c>
      <c r="T19">
        <f t="shared" si="3"/>
        <v>5.3410024650780636</v>
      </c>
    </row>
    <row r="20" spans="7:20">
      <c r="G20">
        <v>15</v>
      </c>
      <c r="H20">
        <v>250</v>
      </c>
      <c r="I20">
        <f>SUM($H$5:H20)</f>
        <v>2800</v>
      </c>
      <c r="J20">
        <f t="shared" si="0"/>
        <v>9.1760571945693172</v>
      </c>
      <c r="K20">
        <v>91</v>
      </c>
      <c r="L20" t="str">
        <f t="shared" si="1"/>
        <v>진 요도 피해량</v>
      </c>
      <c r="M20">
        <f>IF(MOD(G20,5)=4,5,VLOOKUP(G20,O:Q,3,FALSE)/100)</f>
        <v>1.2199999999999999E-2</v>
      </c>
      <c r="O20">
        <v>18</v>
      </c>
      <c r="P20" t="s">
        <v>92</v>
      </c>
      <c r="Q20">
        <f t="shared" si="4"/>
        <v>1.34</v>
      </c>
      <c r="R20">
        <v>1.03</v>
      </c>
      <c r="S20">
        <f t="shared" si="2"/>
        <v>26.98</v>
      </c>
      <c r="T20">
        <f t="shared" si="3"/>
        <v>5.2262090483619339</v>
      </c>
    </row>
    <row r="21" spans="7:20">
      <c r="G21">
        <v>16</v>
      </c>
      <c r="H21">
        <v>260</v>
      </c>
      <c r="I21">
        <f>SUM($H$5:H21)</f>
        <v>3060</v>
      </c>
      <c r="J21">
        <f t="shared" si="0"/>
        <v>10.028119648350755</v>
      </c>
      <c r="K21">
        <v>91</v>
      </c>
      <c r="L21" t="str">
        <f t="shared" si="1"/>
        <v>진 요도 피해량</v>
      </c>
      <c r="M21">
        <f>IF(MOD(G21,5)=4,5,VLOOKUP(G21,O:Q,3,FALSE)/100)</f>
        <v>1.26E-2</v>
      </c>
      <c r="O21">
        <v>20</v>
      </c>
      <c r="P21" t="s">
        <v>92</v>
      </c>
      <c r="Q21">
        <f t="shared" si="4"/>
        <v>1.39</v>
      </c>
      <c r="R21">
        <v>1.032</v>
      </c>
      <c r="S21">
        <f t="shared" si="2"/>
        <v>28.37</v>
      </c>
      <c r="T21">
        <f t="shared" si="3"/>
        <v>5.1519644180874744</v>
      </c>
    </row>
    <row r="22" spans="7:20">
      <c r="G22">
        <v>17</v>
      </c>
      <c r="H22">
        <v>270</v>
      </c>
      <c r="I22">
        <f>SUM($H$5:H22)</f>
        <v>3330</v>
      </c>
      <c r="J22">
        <f t="shared" si="0"/>
        <v>10.912953734969939</v>
      </c>
      <c r="K22">
        <v>91</v>
      </c>
      <c r="L22" t="str">
        <f t="shared" si="1"/>
        <v>진 요도 피해량</v>
      </c>
      <c r="M22">
        <f>IF(MOD(G22,5)=4,5,VLOOKUP(G22,O:Q,3,FALSE)/100)</f>
        <v>1.3000000000000001E-2</v>
      </c>
      <c r="O22">
        <v>21</v>
      </c>
      <c r="P22" t="s">
        <v>92</v>
      </c>
      <c r="Q22">
        <f t="shared" si="4"/>
        <v>1.44</v>
      </c>
      <c r="R22">
        <v>1.034</v>
      </c>
      <c r="S22">
        <f t="shared" si="2"/>
        <v>29.810000000000002</v>
      </c>
      <c r="T22">
        <f t="shared" si="3"/>
        <v>5.0757842791681398</v>
      </c>
    </row>
    <row r="23" spans="7:20">
      <c r="G23">
        <v>18</v>
      </c>
      <c r="H23">
        <v>280</v>
      </c>
      <c r="I23">
        <f>SUM($H$5:H23)</f>
        <v>3610</v>
      </c>
      <c r="J23">
        <f t="shared" si="0"/>
        <v>11.83055945442687</v>
      </c>
      <c r="K23">
        <v>91</v>
      </c>
      <c r="L23" t="str">
        <f t="shared" si="1"/>
        <v>진 요도 피해량</v>
      </c>
      <c r="M23">
        <f>IF(MOD(G23,5)=4,5,VLOOKUP(G23,O:Q,3,FALSE)/100)</f>
        <v>1.34E-2</v>
      </c>
      <c r="O23" s="25">
        <v>22</v>
      </c>
      <c r="P23" t="s">
        <v>92</v>
      </c>
      <c r="Q23">
        <f t="shared" si="4"/>
        <v>1.5</v>
      </c>
      <c r="R23">
        <v>1.036</v>
      </c>
      <c r="S23">
        <f t="shared" si="2"/>
        <v>31.310000000000002</v>
      </c>
      <c r="T23">
        <f t="shared" si="3"/>
        <v>5.0318685005031867</v>
      </c>
    </row>
    <row r="24" spans="7:20">
      <c r="G24">
        <v>19</v>
      </c>
      <c r="H24">
        <v>290</v>
      </c>
      <c r="I24">
        <f>SUM($H$5:H24)</f>
        <v>3900</v>
      </c>
      <c r="J24">
        <f t="shared" si="0"/>
        <v>12.780936806721549</v>
      </c>
      <c r="K24">
        <v>92</v>
      </c>
      <c r="L24" t="str">
        <f t="shared" si="1"/>
        <v>요도 발동 필요 타수 감소</v>
      </c>
      <c r="M24">
        <f>IF(MOD(G24,5)=4,5,VLOOKUP(G24,O:Q,3,FALSE)/100)</f>
        <v>5</v>
      </c>
      <c r="O24">
        <v>23</v>
      </c>
      <c r="P24" t="s">
        <v>92</v>
      </c>
      <c r="Q24">
        <f t="shared" si="4"/>
        <v>3</v>
      </c>
      <c r="R24">
        <v>2</v>
      </c>
      <c r="S24">
        <f t="shared" si="2"/>
        <v>34.31</v>
      </c>
      <c r="T24">
        <f t="shared" si="3"/>
        <v>9.5816033216224845</v>
      </c>
    </row>
    <row r="25" spans="7:20">
      <c r="G25">
        <v>20</v>
      </c>
      <c r="H25">
        <v>300</v>
      </c>
      <c r="I25">
        <f>SUM($H$5:H25)</f>
        <v>4200</v>
      </c>
      <c r="J25">
        <f t="shared" si="0"/>
        <v>13.764085791853976</v>
      </c>
      <c r="K25">
        <v>91</v>
      </c>
      <c r="L25" t="str">
        <f t="shared" si="1"/>
        <v>진 요도 피해량</v>
      </c>
      <c r="M25">
        <f>IF(MOD(G25,5)=4,5,VLOOKUP(G25,O:Q,3,FALSE)/100)</f>
        <v>1.3899999999999999E-2</v>
      </c>
      <c r="O25">
        <v>25</v>
      </c>
      <c r="P25" t="s">
        <v>92</v>
      </c>
      <c r="Q25">
        <f t="shared" si="4"/>
        <v>6</v>
      </c>
      <c r="R25">
        <v>2</v>
      </c>
      <c r="S25">
        <f t="shared" si="2"/>
        <v>40.31</v>
      </c>
      <c r="T25">
        <f t="shared" si="3"/>
        <v>17.487612940833575</v>
      </c>
    </row>
    <row r="26" spans="7:20">
      <c r="G26">
        <v>21</v>
      </c>
      <c r="H26">
        <v>310</v>
      </c>
      <c r="I26">
        <f>SUM($H$5:H26)</f>
        <v>4510</v>
      </c>
      <c r="J26">
        <f t="shared" si="0"/>
        <v>14.78000640982415</v>
      </c>
      <c r="K26">
        <v>91</v>
      </c>
      <c r="L26" t="str">
        <f t="shared" si="1"/>
        <v>진 요도 피해량</v>
      </c>
      <c r="M26">
        <f>IF(MOD(G26,5)=4,5,VLOOKUP(G26,O:Q,3,FALSE)/100)</f>
        <v>1.44E-2</v>
      </c>
      <c r="O26">
        <v>26</v>
      </c>
      <c r="P26" t="s">
        <v>92</v>
      </c>
      <c r="Q26">
        <f t="shared" si="4"/>
        <v>6.9</v>
      </c>
      <c r="R26">
        <v>1.1499999999999999</v>
      </c>
      <c r="S26">
        <f t="shared" si="2"/>
        <v>47.21</v>
      </c>
      <c r="T26">
        <f t="shared" si="3"/>
        <v>17.1173406102704</v>
      </c>
    </row>
    <row r="27" spans="7:20">
      <c r="G27" s="25">
        <v>22</v>
      </c>
      <c r="H27">
        <v>320</v>
      </c>
      <c r="I27">
        <f>SUM($H$5:H27)</f>
        <v>4830</v>
      </c>
      <c r="J27">
        <f t="shared" si="0"/>
        <v>15.828698660632073</v>
      </c>
      <c r="K27">
        <v>91</v>
      </c>
      <c r="L27" t="str">
        <f t="shared" si="1"/>
        <v>진 요도 피해량</v>
      </c>
      <c r="M27">
        <f>IF(MOD(G27,5)=4,5,VLOOKUP(G27,O:Q,3,FALSE)/100)</f>
        <v>1.4999999999999999E-2</v>
      </c>
      <c r="O27">
        <v>27</v>
      </c>
      <c r="P27" t="s">
        <v>92</v>
      </c>
      <c r="Q27">
        <f t="shared" si="4"/>
        <v>7.9399999999999995</v>
      </c>
      <c r="R27">
        <v>1.1499999999999999</v>
      </c>
      <c r="S27">
        <f t="shared" si="2"/>
        <v>55.15</v>
      </c>
      <c r="T27">
        <f t="shared" si="3"/>
        <v>16.818470662995122</v>
      </c>
    </row>
    <row r="28" spans="7:20">
      <c r="G28">
        <v>23</v>
      </c>
      <c r="H28">
        <v>330</v>
      </c>
      <c r="I28">
        <f>SUM($H$5:H28)</f>
        <v>5160</v>
      </c>
      <c r="J28">
        <f t="shared" si="0"/>
        <v>16.910162544277743</v>
      </c>
      <c r="K28">
        <v>91</v>
      </c>
      <c r="L28" t="str">
        <f t="shared" si="1"/>
        <v>진 요도 피해량</v>
      </c>
      <c r="M28">
        <f>IF(MOD(G28,5)=4,5,VLOOKUP(G28,O:Q,3,FALSE)/100)</f>
        <v>0.03</v>
      </c>
      <c r="O28">
        <v>28</v>
      </c>
      <c r="P28" t="s">
        <v>92</v>
      </c>
      <c r="Q28">
        <f t="shared" si="4"/>
        <v>9.14</v>
      </c>
      <c r="R28">
        <v>1.1499999999999999</v>
      </c>
      <c r="S28">
        <f t="shared" si="2"/>
        <v>64.289999999999992</v>
      </c>
      <c r="T28">
        <f t="shared" si="3"/>
        <v>16.572982774252029</v>
      </c>
    </row>
    <row r="29" spans="7:20">
      <c r="G29">
        <v>24</v>
      </c>
      <c r="H29">
        <v>340</v>
      </c>
      <c r="I29">
        <f>SUM($H$5:H29)</f>
        <v>5500</v>
      </c>
      <c r="J29">
        <f t="shared" si="0"/>
        <v>18.024398060761158</v>
      </c>
      <c r="K29">
        <v>92</v>
      </c>
      <c r="L29" t="str">
        <f t="shared" si="1"/>
        <v>요도 발동 필요 타수 감소</v>
      </c>
      <c r="M29">
        <f>IF(MOD(G29,5)=4,5,VLOOKUP(G29,O:Q,3,FALSE)/100)</f>
        <v>5</v>
      </c>
      <c r="O29">
        <v>30</v>
      </c>
      <c r="P29" t="s">
        <v>92</v>
      </c>
      <c r="Q29">
        <f t="shared" si="4"/>
        <v>10.52</v>
      </c>
      <c r="R29">
        <v>1.1499999999999999</v>
      </c>
      <c r="S29">
        <f t="shared" si="2"/>
        <v>74.809999999999988</v>
      </c>
      <c r="T29">
        <f t="shared" si="3"/>
        <v>16.363353554207492</v>
      </c>
    </row>
    <row r="30" spans="7:20">
      <c r="G30">
        <v>25</v>
      </c>
      <c r="H30">
        <v>350</v>
      </c>
      <c r="I30">
        <f>SUM($H$5:H30)</f>
        <v>5850</v>
      </c>
      <c r="J30">
        <f t="shared" si="0"/>
        <v>19.171405210082323</v>
      </c>
      <c r="K30">
        <v>91</v>
      </c>
      <c r="L30" t="str">
        <f t="shared" si="1"/>
        <v>진 요도 피해량</v>
      </c>
      <c r="M30">
        <f>IF(MOD(G30,5)=4,5,VLOOKUP(G30,O:Q,3,FALSE)/100)</f>
        <v>0.06</v>
      </c>
      <c r="O30">
        <v>31</v>
      </c>
      <c r="P30" t="s">
        <v>92</v>
      </c>
      <c r="Q30">
        <f t="shared" si="4"/>
        <v>12.1</v>
      </c>
      <c r="R30">
        <v>1.1499999999999999</v>
      </c>
      <c r="S30">
        <f t="shared" si="2"/>
        <v>86.909999999999982</v>
      </c>
      <c r="T30">
        <f t="shared" si="3"/>
        <v>16.174308247560482</v>
      </c>
    </row>
    <row r="31" spans="7:20">
      <c r="G31">
        <v>26</v>
      </c>
      <c r="H31">
        <v>360</v>
      </c>
      <c r="I31">
        <f>SUM($H$5:H31)</f>
        <v>6210</v>
      </c>
      <c r="J31">
        <f t="shared" si="0"/>
        <v>20.351183992241236</v>
      </c>
      <c r="K31">
        <v>91</v>
      </c>
      <c r="L31" t="str">
        <f t="shared" si="1"/>
        <v>진 요도 피해량</v>
      </c>
      <c r="M31">
        <f>IF(MOD(G31,5)=4,5,VLOOKUP(G31,O:Q,3,FALSE)/100)</f>
        <v>6.9000000000000006E-2</v>
      </c>
      <c r="O31">
        <v>32</v>
      </c>
      <c r="P31" t="s">
        <v>92</v>
      </c>
      <c r="Q31">
        <f t="shared" si="4"/>
        <v>13.92</v>
      </c>
      <c r="R31">
        <v>1.1499999999999999</v>
      </c>
      <c r="S31">
        <f t="shared" si="2"/>
        <v>100.82999999999998</v>
      </c>
      <c r="T31">
        <f t="shared" si="3"/>
        <v>16.016568864342428</v>
      </c>
    </row>
    <row r="32" spans="7:20">
      <c r="G32">
        <v>27</v>
      </c>
      <c r="H32">
        <v>370</v>
      </c>
      <c r="I32">
        <f>SUM($H$5:H32)</f>
        <v>6580</v>
      </c>
      <c r="J32">
        <f t="shared" si="0"/>
        <v>21.563734407237895</v>
      </c>
      <c r="K32">
        <v>91</v>
      </c>
      <c r="L32" t="str">
        <f t="shared" si="1"/>
        <v>진 요도 피해량</v>
      </c>
      <c r="M32">
        <f>IF(MOD(G32,5)=4,5,VLOOKUP(G32,O:Q,3,FALSE)/100)</f>
        <v>7.9399999999999998E-2</v>
      </c>
      <c r="O32">
        <v>33</v>
      </c>
      <c r="P32" t="s">
        <v>92</v>
      </c>
      <c r="Q32">
        <f t="shared" si="4"/>
        <v>16.010000000000002</v>
      </c>
      <c r="R32">
        <v>1.1499999999999999</v>
      </c>
      <c r="S32">
        <f t="shared" si="2"/>
        <v>116.83999999999999</v>
      </c>
      <c r="T32">
        <f t="shared" si="3"/>
        <v>15.878210849945459</v>
      </c>
    </row>
    <row r="33" spans="7:20">
      <c r="G33">
        <v>28</v>
      </c>
      <c r="H33">
        <v>380</v>
      </c>
      <c r="I33">
        <f>SUM($H$5:H33)</f>
        <v>6960</v>
      </c>
      <c r="J33">
        <f t="shared" si="0"/>
        <v>22.809056455072302</v>
      </c>
      <c r="K33">
        <v>91</v>
      </c>
      <c r="L33" t="str">
        <f t="shared" si="1"/>
        <v>진 요도 피해량</v>
      </c>
      <c r="M33">
        <f>IF(MOD(G33,5)=4,5,VLOOKUP(G33,O:Q,3,FALSE)/100)</f>
        <v>9.1400000000000009E-2</v>
      </c>
      <c r="O33">
        <v>35</v>
      </c>
      <c r="P33" t="s">
        <v>92</v>
      </c>
      <c r="Q33">
        <f t="shared" si="4"/>
        <v>18.420000000000002</v>
      </c>
      <c r="R33">
        <v>1.1499999999999999</v>
      </c>
      <c r="S33">
        <f t="shared" si="2"/>
        <v>135.26</v>
      </c>
      <c r="T33">
        <f t="shared" si="3"/>
        <v>15.765148921602194</v>
      </c>
    </row>
    <row r="34" spans="7:20">
      <c r="G34">
        <v>29</v>
      </c>
      <c r="H34">
        <v>390</v>
      </c>
      <c r="I34">
        <f>SUM($H$5:H34)</f>
        <v>7350</v>
      </c>
      <c r="J34">
        <f t="shared" si="0"/>
        <v>24.087150135744459</v>
      </c>
      <c r="K34">
        <v>92</v>
      </c>
      <c r="L34" t="str">
        <f t="shared" si="1"/>
        <v>요도 발동 필요 타수 감소</v>
      </c>
      <c r="M34">
        <f>IF(MOD(G34,5)=4,5,VLOOKUP(G34,O:Q,3,FALSE)/100)</f>
        <v>5</v>
      </c>
      <c r="O34">
        <v>36</v>
      </c>
      <c r="P34" t="s">
        <v>92</v>
      </c>
      <c r="Q34">
        <f t="shared" si="4"/>
        <v>21.19</v>
      </c>
      <c r="R34">
        <v>1.1499999999999999</v>
      </c>
      <c r="S34">
        <f t="shared" si="2"/>
        <v>156.44999999999999</v>
      </c>
      <c r="T34">
        <f t="shared" si="3"/>
        <v>15.666124500961113</v>
      </c>
    </row>
    <row r="35" spans="7:20">
      <c r="G35">
        <v>30</v>
      </c>
      <c r="H35">
        <v>400</v>
      </c>
      <c r="I35">
        <f>SUM($H$5:H35)</f>
        <v>7750</v>
      </c>
      <c r="J35">
        <f t="shared" si="0"/>
        <v>25.398015449254359</v>
      </c>
      <c r="K35">
        <v>91</v>
      </c>
      <c r="L35" t="str">
        <f t="shared" si="1"/>
        <v>진 요도 피해량</v>
      </c>
      <c r="M35">
        <f>IF(MOD(G35,5)=4,5,VLOOKUP(G35,O:Q,3,FALSE)/100)</f>
        <v>0.1052</v>
      </c>
      <c r="O35">
        <v>37</v>
      </c>
      <c r="P35" t="s">
        <v>92</v>
      </c>
      <c r="Q35">
        <f t="shared" si="4"/>
        <v>24.37</v>
      </c>
      <c r="R35">
        <v>1.1499999999999999</v>
      </c>
      <c r="S35">
        <f t="shared" si="2"/>
        <v>180.82</v>
      </c>
      <c r="T35">
        <f t="shared" si="3"/>
        <v>15.576861617130078</v>
      </c>
    </row>
    <row r="36" spans="7:20">
      <c r="G36">
        <v>31</v>
      </c>
      <c r="H36">
        <v>410</v>
      </c>
      <c r="I36">
        <f>SUM($H$5:H36)</f>
        <v>8160</v>
      </c>
      <c r="J36">
        <f t="shared" si="0"/>
        <v>26.74165239560201</v>
      </c>
      <c r="K36">
        <v>91</v>
      </c>
      <c r="L36" t="str">
        <f t="shared" si="1"/>
        <v>진 요도 피해량</v>
      </c>
      <c r="M36">
        <f>IF(MOD(G36,5)=4,5,VLOOKUP(G36,O:Q,3,FALSE)/100)</f>
        <v>0.121</v>
      </c>
      <c r="O36">
        <v>38</v>
      </c>
      <c r="P36" t="s">
        <v>92</v>
      </c>
      <c r="Q36">
        <f t="shared" si="4"/>
        <v>28.03</v>
      </c>
      <c r="R36">
        <v>1.1499999999999999</v>
      </c>
      <c r="S36">
        <f t="shared" si="2"/>
        <v>208.85</v>
      </c>
      <c r="T36">
        <f t="shared" si="3"/>
        <v>15.501603804888841</v>
      </c>
    </row>
    <row r="37" spans="7:20">
      <c r="G37">
        <v>32</v>
      </c>
      <c r="H37">
        <v>420</v>
      </c>
      <c r="I37">
        <f>SUM($H$5:H37)</f>
        <v>8580</v>
      </c>
      <c r="J37">
        <f t="shared" si="0"/>
        <v>28.118060974787408</v>
      </c>
      <c r="K37">
        <v>91</v>
      </c>
      <c r="L37" t="str">
        <f t="shared" si="1"/>
        <v>진 요도 피해량</v>
      </c>
      <c r="M37">
        <f>IF(MOD(G37,5)=4,5,VLOOKUP(G37,O:Q,3,FALSE)/100)</f>
        <v>0.13919999999999999</v>
      </c>
      <c r="O37">
        <v>40</v>
      </c>
      <c r="P37" t="s">
        <v>92</v>
      </c>
      <c r="Q37">
        <f t="shared" si="4"/>
        <v>32.239999999999995</v>
      </c>
      <c r="R37">
        <v>1.1499999999999999</v>
      </c>
      <c r="S37">
        <f t="shared" si="2"/>
        <v>241.08999999999997</v>
      </c>
      <c r="T37">
        <f t="shared" si="3"/>
        <v>15.436916447210908</v>
      </c>
    </row>
    <row r="38" spans="7:20">
      <c r="G38">
        <v>33</v>
      </c>
      <c r="H38">
        <v>430</v>
      </c>
      <c r="I38">
        <f>SUM($H$5:H38)</f>
        <v>9010</v>
      </c>
      <c r="J38">
        <f t="shared" si="0"/>
        <v>29.527241186810553</v>
      </c>
      <c r="K38">
        <v>91</v>
      </c>
      <c r="L38" t="str">
        <f t="shared" si="1"/>
        <v>진 요도 피해량</v>
      </c>
      <c r="M38">
        <f>IF(MOD(G38,5)=4,5,VLOOKUP(G38,O:Q,3,FALSE)/100)</f>
        <v>0.16010000000000002</v>
      </c>
      <c r="O38">
        <v>41</v>
      </c>
      <c r="P38" t="s">
        <v>92</v>
      </c>
      <c r="Q38">
        <f t="shared" si="4"/>
        <v>37.08</v>
      </c>
      <c r="R38">
        <v>1.1499999999999999</v>
      </c>
      <c r="S38">
        <f t="shared" si="2"/>
        <v>278.16999999999996</v>
      </c>
      <c r="T38">
        <f t="shared" si="3"/>
        <v>15.380148492264295</v>
      </c>
    </row>
    <row r="39" spans="7:20">
      <c r="G39">
        <v>34</v>
      </c>
      <c r="H39">
        <v>440</v>
      </c>
      <c r="I39">
        <f>SUM($H$5:H39)</f>
        <v>9450</v>
      </c>
      <c r="J39">
        <f t="shared" si="0"/>
        <v>30.969193031671445</v>
      </c>
      <c r="K39">
        <v>92</v>
      </c>
      <c r="L39" t="str">
        <f t="shared" si="1"/>
        <v>요도 발동 필요 타수 감소</v>
      </c>
      <c r="M39">
        <f>IF(MOD(G39,5)=4,5,VLOOKUP(G39,O:Q,3,FALSE)/100)</f>
        <v>5</v>
      </c>
      <c r="O39">
        <v>42</v>
      </c>
      <c r="P39" t="s">
        <v>92</v>
      </c>
      <c r="Q39">
        <f t="shared" si="4"/>
        <v>42.65</v>
      </c>
      <c r="R39">
        <v>1.1499999999999999</v>
      </c>
      <c r="S39">
        <f t="shared" si="2"/>
        <v>320.81999999999994</v>
      </c>
      <c r="T39">
        <f t="shared" si="3"/>
        <v>15.332350720782252</v>
      </c>
    </row>
    <row r="40" spans="7:20">
      <c r="G40">
        <v>35</v>
      </c>
      <c r="H40">
        <v>450</v>
      </c>
      <c r="I40">
        <f>SUM($H$5:H40)</f>
        <v>9900</v>
      </c>
      <c r="J40">
        <f t="shared" si="0"/>
        <v>32.443916509370084</v>
      </c>
      <c r="K40">
        <v>91</v>
      </c>
      <c r="L40" t="str">
        <f t="shared" si="1"/>
        <v>진 요도 피해량</v>
      </c>
      <c r="M40">
        <f>IF(MOD(G40,5)=4,5,VLOOKUP(G40,O:Q,3,FALSE)/100)</f>
        <v>0.18420000000000003</v>
      </c>
      <c r="O40">
        <v>43</v>
      </c>
      <c r="P40" t="s">
        <v>92</v>
      </c>
      <c r="Q40">
        <f t="shared" si="4"/>
        <v>49.05</v>
      </c>
      <c r="R40">
        <v>1.1499999999999999</v>
      </c>
      <c r="S40">
        <f t="shared" si="2"/>
        <v>369.86999999999995</v>
      </c>
      <c r="T40">
        <f t="shared" si="3"/>
        <v>15.288947073125122</v>
      </c>
    </row>
    <row r="41" spans="7:20">
      <c r="G41">
        <v>36</v>
      </c>
      <c r="H41">
        <v>460</v>
      </c>
      <c r="I41">
        <f>SUM($H$5:H41)</f>
        <v>10360</v>
      </c>
      <c r="J41">
        <f t="shared" si="0"/>
        <v>33.951411619906473</v>
      </c>
      <c r="K41">
        <v>91</v>
      </c>
      <c r="L41" t="str">
        <f t="shared" si="1"/>
        <v>진 요도 피해량</v>
      </c>
      <c r="M41">
        <f>IF(MOD(G41,5)=4,5,VLOOKUP(G41,O:Q,3,FALSE)/100)</f>
        <v>0.21190000000000001</v>
      </c>
      <c r="O41">
        <v>45</v>
      </c>
      <c r="P41" t="s">
        <v>92</v>
      </c>
      <c r="Q41">
        <f t="shared" si="4"/>
        <v>56.41</v>
      </c>
      <c r="R41">
        <v>1.1499999999999999</v>
      </c>
      <c r="S41">
        <f t="shared" si="2"/>
        <v>426.28</v>
      </c>
      <c r="T41">
        <f t="shared" si="3"/>
        <v>15.251304512396258</v>
      </c>
    </row>
    <row r="42" spans="7:20">
      <c r="G42">
        <v>37</v>
      </c>
      <c r="H42">
        <v>470</v>
      </c>
      <c r="I42">
        <f>SUM($H$5:H42)</f>
        <v>10830</v>
      </c>
      <c r="J42">
        <f t="shared" si="0"/>
        <v>35.491678363280613</v>
      </c>
      <c r="K42">
        <v>91</v>
      </c>
      <c r="L42" t="str">
        <f t="shared" si="1"/>
        <v>진 요도 피해량</v>
      </c>
      <c r="M42">
        <f>IF(MOD(G42,5)=4,5,VLOOKUP(G42,O:Q,3,FALSE)/100)</f>
        <v>0.2437</v>
      </c>
      <c r="O42">
        <v>46</v>
      </c>
      <c r="P42" t="s">
        <v>92</v>
      </c>
      <c r="Q42">
        <f t="shared" si="4"/>
        <v>64.88000000000001</v>
      </c>
      <c r="R42">
        <v>1.1499999999999999</v>
      </c>
      <c r="S42">
        <f t="shared" si="2"/>
        <v>491.15999999999997</v>
      </c>
      <c r="T42">
        <f t="shared" si="3"/>
        <v>15.220043164117481</v>
      </c>
    </row>
    <row r="43" spans="7:20">
      <c r="G43">
        <v>38</v>
      </c>
      <c r="H43">
        <v>480</v>
      </c>
      <c r="I43">
        <f>SUM($H$5:H43)</f>
        <v>11310</v>
      </c>
      <c r="J43">
        <f t="shared" si="0"/>
        <v>37.064716739492489</v>
      </c>
      <c r="K43">
        <v>91</v>
      </c>
      <c r="L43" t="str">
        <f t="shared" si="1"/>
        <v>진 요도 피해량</v>
      </c>
      <c r="M43">
        <f>IF(MOD(G43,5)=4,5,VLOOKUP(G43,O:Q,3,FALSE)/100)</f>
        <v>0.28029999999999999</v>
      </c>
      <c r="O43">
        <v>47</v>
      </c>
      <c r="P43" t="s">
        <v>92</v>
      </c>
      <c r="Q43">
        <f t="shared" si="4"/>
        <v>74.62</v>
      </c>
      <c r="R43">
        <v>1.1499999999999999</v>
      </c>
      <c r="S43">
        <f t="shared" si="2"/>
        <v>565.78</v>
      </c>
      <c r="T43">
        <f t="shared" si="3"/>
        <v>15.192605261014744</v>
      </c>
    </row>
    <row r="44" spans="7:20">
      <c r="G44">
        <v>39</v>
      </c>
      <c r="H44">
        <v>490</v>
      </c>
      <c r="I44">
        <f>SUM($H$5:H44)</f>
        <v>11800</v>
      </c>
      <c r="J44">
        <f t="shared" si="0"/>
        <v>38.670526748542123</v>
      </c>
      <c r="K44">
        <v>92</v>
      </c>
      <c r="L44" t="str">
        <f t="shared" si="1"/>
        <v>요도 발동 필요 타수 감소</v>
      </c>
      <c r="M44">
        <f>IF(MOD(G44,5)=4,5,VLOOKUP(G44,O:Q,3,FALSE)/100)</f>
        <v>5</v>
      </c>
      <c r="O44">
        <v>48</v>
      </c>
      <c r="P44" t="s">
        <v>92</v>
      </c>
      <c r="Q44">
        <f t="shared" si="4"/>
        <v>85.820000000000007</v>
      </c>
      <c r="R44">
        <v>1.1499999999999999</v>
      </c>
      <c r="S44">
        <f t="shared" si="2"/>
        <v>651.6</v>
      </c>
      <c r="T44">
        <f t="shared" si="3"/>
        <v>15.168440029693532</v>
      </c>
    </row>
    <row r="45" spans="7:20">
      <c r="G45">
        <v>40</v>
      </c>
      <c r="H45">
        <v>500</v>
      </c>
      <c r="I45">
        <f>SUM($H$5:H45)</f>
        <v>12300</v>
      </c>
      <c r="J45">
        <f t="shared" si="0"/>
        <v>40.3091083904295</v>
      </c>
      <c r="K45">
        <v>91</v>
      </c>
      <c r="L45" t="str">
        <f t="shared" si="1"/>
        <v>진 요도 피해량</v>
      </c>
      <c r="M45">
        <f>IF(MOD(G45,5)=4,5,VLOOKUP(G45,O:Q,3,FALSE)/100)</f>
        <v>0.32239999999999996</v>
      </c>
      <c r="O45">
        <v>50</v>
      </c>
      <c r="P45" t="s">
        <v>92</v>
      </c>
      <c r="Q45">
        <f t="shared" ref="Q45:Q46" si="5">ROUNDUP(Q44*R45,2)</f>
        <v>98.7</v>
      </c>
      <c r="R45">
        <v>1.1499999999999999</v>
      </c>
      <c r="S45">
        <f t="shared" ref="S45:S46" si="6">Q45+S44</f>
        <v>750.30000000000007</v>
      </c>
      <c r="T45">
        <f t="shared" si="3"/>
        <v>15.147329650092086</v>
      </c>
    </row>
    <row r="46" spans="7:20">
      <c r="G46">
        <v>41</v>
      </c>
      <c r="H46">
        <v>510</v>
      </c>
      <c r="I46">
        <f>SUM($H$5:H46)</f>
        <v>12810</v>
      </c>
      <c r="J46">
        <f t="shared" si="0"/>
        <v>41.980461665154628</v>
      </c>
      <c r="K46">
        <v>91</v>
      </c>
      <c r="L46" t="str">
        <f t="shared" si="1"/>
        <v>진 요도 피해량</v>
      </c>
      <c r="M46">
        <f>IF(MOD(G46,5)=4,5,VLOOKUP(G46,O:Q,3,FALSE)/100)</f>
        <v>0.37079999999999996</v>
      </c>
      <c r="O46">
        <v>51</v>
      </c>
      <c r="P46" t="s">
        <v>92</v>
      </c>
      <c r="Q46">
        <f t="shared" si="5"/>
        <v>113.51</v>
      </c>
      <c r="R46">
        <v>1.1499999999999999</v>
      </c>
      <c r="S46">
        <f t="shared" si="6"/>
        <v>863.81000000000006</v>
      </c>
      <c r="T46">
        <f t="shared" si="3"/>
        <v>15.128615220578432</v>
      </c>
    </row>
    <row r="47" spans="7:20">
      <c r="G47">
        <v>42</v>
      </c>
      <c r="H47">
        <v>520</v>
      </c>
      <c r="I47">
        <f>SUM($H$5:H47)</f>
        <v>13330</v>
      </c>
      <c r="J47">
        <f t="shared" si="0"/>
        <v>43.6845865727175</v>
      </c>
      <c r="K47">
        <v>91</v>
      </c>
      <c r="L47" t="str">
        <f t="shared" si="1"/>
        <v>진 요도 피해량</v>
      </c>
      <c r="M47">
        <f>IF(MOD(G47,5)=4,5,VLOOKUP(G47,O:Q,3,FALSE)/100)</f>
        <v>0.42649999999999999</v>
      </c>
      <c r="O47">
        <v>52</v>
      </c>
      <c r="P47" t="s">
        <v>92</v>
      </c>
      <c r="Q47">
        <f t="shared" ref="Q47:Q69" si="7">ROUNDUP(Q46*R47,2)</f>
        <v>130.54</v>
      </c>
      <c r="R47">
        <v>1.1499999999999999</v>
      </c>
      <c r="S47">
        <f t="shared" ref="S47:S69" si="8">Q47+S46</f>
        <v>994.35</v>
      </c>
      <c r="T47">
        <f t="shared" si="3"/>
        <v>15.112119563329893</v>
      </c>
    </row>
    <row r="48" spans="7:20">
      <c r="G48">
        <v>43</v>
      </c>
      <c r="H48">
        <v>530</v>
      </c>
      <c r="I48">
        <f>SUM($H$5:H48)</f>
        <v>13860</v>
      </c>
      <c r="J48">
        <f t="shared" si="0"/>
        <v>45.421483113118121</v>
      </c>
      <c r="K48">
        <v>91</v>
      </c>
      <c r="L48" t="str">
        <f t="shared" si="1"/>
        <v>진 요도 피해량</v>
      </c>
      <c r="M48">
        <f>IF(MOD(G48,5)=4,5,VLOOKUP(G48,O:Q,3,FALSE)/100)</f>
        <v>0.49049999999999999</v>
      </c>
      <c r="O48">
        <v>53</v>
      </c>
      <c r="P48" t="s">
        <v>92</v>
      </c>
      <c r="Q48">
        <f t="shared" si="7"/>
        <v>150.13</v>
      </c>
      <c r="R48">
        <v>1.1499999999999999</v>
      </c>
      <c r="S48">
        <f t="shared" si="8"/>
        <v>1144.48</v>
      </c>
      <c r="T48">
        <f t="shared" si="3"/>
        <v>15.098305425654951</v>
      </c>
    </row>
    <row r="49" spans="7:20">
      <c r="G49">
        <v>44</v>
      </c>
      <c r="H49">
        <v>540</v>
      </c>
      <c r="I49">
        <f>SUM($H$5:H49)</f>
        <v>14400</v>
      </c>
      <c r="J49">
        <f t="shared" si="0"/>
        <v>47.191151286356487</v>
      </c>
      <c r="K49">
        <v>92</v>
      </c>
      <c r="L49" t="str">
        <f t="shared" si="1"/>
        <v>요도 발동 필요 타수 감소</v>
      </c>
      <c r="M49">
        <f>IF(MOD(G49,5)=4,5,VLOOKUP(G49,O:Q,3,FALSE)/100)</f>
        <v>5</v>
      </c>
      <c r="O49">
        <v>54</v>
      </c>
      <c r="P49" t="s">
        <v>92</v>
      </c>
      <c r="Q49">
        <f t="shared" si="7"/>
        <v>172.64999999999998</v>
      </c>
      <c r="R49">
        <v>1.1499999999999999</v>
      </c>
      <c r="S49">
        <f t="shared" si="8"/>
        <v>1317.13</v>
      </c>
      <c r="T49">
        <f t="shared" si="3"/>
        <v>15.08545365580876</v>
      </c>
    </row>
    <row r="50" spans="7:20">
      <c r="G50">
        <v>45</v>
      </c>
      <c r="H50">
        <v>550</v>
      </c>
      <c r="I50">
        <f>SUM($H$5:H50)</f>
        <v>14950</v>
      </c>
      <c r="J50">
        <f t="shared" si="0"/>
        <v>48.993591092432602</v>
      </c>
      <c r="K50">
        <v>91</v>
      </c>
      <c r="L50" t="str">
        <f t="shared" si="1"/>
        <v>진 요도 피해량</v>
      </c>
      <c r="M50">
        <f>IF(MOD(G50,5)=4,5,VLOOKUP(G50,O:Q,3,FALSE)/100)</f>
        <v>0.56409999999999993</v>
      </c>
      <c r="O50">
        <v>55</v>
      </c>
      <c r="P50" t="s">
        <v>92</v>
      </c>
      <c r="Q50">
        <f t="shared" si="7"/>
        <v>198.54999999999998</v>
      </c>
      <c r="R50">
        <v>1.1499999999999999</v>
      </c>
      <c r="S50">
        <f t="shared" si="8"/>
        <v>1515.68</v>
      </c>
      <c r="T50">
        <f t="shared" si="3"/>
        <v>15.07444215832909</v>
      </c>
    </row>
    <row r="51" spans="7:20">
      <c r="G51">
        <v>46</v>
      </c>
      <c r="H51">
        <v>560</v>
      </c>
      <c r="I51">
        <f>SUM($H$5:H51)</f>
        <v>15510</v>
      </c>
      <c r="J51">
        <f t="shared" si="0"/>
        <v>50.828802531346469</v>
      </c>
      <c r="K51">
        <v>91</v>
      </c>
      <c r="L51" t="str">
        <f t="shared" si="1"/>
        <v>진 요도 피해량</v>
      </c>
      <c r="M51">
        <f>IF(MOD(G51,5)=4,5,VLOOKUP(G51,O:Q,3,FALSE)/100)</f>
        <v>0.64880000000000004</v>
      </c>
      <c r="O51">
        <v>56</v>
      </c>
      <c r="P51" t="s">
        <v>92</v>
      </c>
      <c r="Q51">
        <f t="shared" si="7"/>
        <v>228.34</v>
      </c>
      <c r="R51">
        <v>1.1499999999999999</v>
      </c>
      <c r="S51">
        <f t="shared" si="8"/>
        <v>1744.02</v>
      </c>
      <c r="T51">
        <f t="shared" si="3"/>
        <v>15.065185263380126</v>
      </c>
    </row>
    <row r="52" spans="7:20">
      <c r="G52">
        <v>47</v>
      </c>
      <c r="H52">
        <v>570</v>
      </c>
      <c r="I52">
        <f>SUM($H$5:H52)</f>
        <v>16080</v>
      </c>
      <c r="J52">
        <f t="shared" si="0"/>
        <v>52.696785603098078</v>
      </c>
      <c r="K52">
        <v>91</v>
      </c>
      <c r="L52" t="str">
        <f t="shared" si="1"/>
        <v>진 요도 피해량</v>
      </c>
      <c r="M52">
        <f>IF(MOD(G52,5)=4,5,VLOOKUP(G52,O:Q,3,FALSE)/100)</f>
        <v>0.74620000000000009</v>
      </c>
      <c r="O52">
        <v>57</v>
      </c>
      <c r="P52" t="s">
        <v>92</v>
      </c>
      <c r="Q52">
        <f t="shared" si="7"/>
        <v>262.59999999999997</v>
      </c>
      <c r="R52">
        <v>1.1499999999999999</v>
      </c>
      <c r="S52">
        <f t="shared" si="8"/>
        <v>2006.62</v>
      </c>
      <c r="T52">
        <f t="shared" si="3"/>
        <v>15.057166775610368</v>
      </c>
    </row>
    <row r="53" spans="7:20">
      <c r="G53">
        <v>48</v>
      </c>
      <c r="H53">
        <v>580</v>
      </c>
      <c r="I53">
        <f>SUM($H$5:H53)</f>
        <v>16660</v>
      </c>
      <c r="J53">
        <f t="shared" si="0"/>
        <v>54.597540307687439</v>
      </c>
      <c r="K53">
        <v>91</v>
      </c>
      <c r="L53" t="str">
        <f t="shared" si="1"/>
        <v>진 요도 피해량</v>
      </c>
      <c r="M53">
        <f>IF(MOD(G53,5)=4,5,VLOOKUP(G53,O:Q,3,FALSE)/100)</f>
        <v>0.85820000000000007</v>
      </c>
      <c r="O53">
        <v>58</v>
      </c>
      <c r="P53" t="s">
        <v>92</v>
      </c>
      <c r="Q53">
        <f t="shared" si="7"/>
        <v>301.99</v>
      </c>
      <c r="R53">
        <v>1.1499999999999999</v>
      </c>
      <c r="S53">
        <f t="shared" si="8"/>
        <v>2308.6099999999997</v>
      </c>
      <c r="T53">
        <f t="shared" si="3"/>
        <v>15.049685540859745</v>
      </c>
    </row>
    <row r="54" spans="7:20">
      <c r="G54">
        <v>49</v>
      </c>
      <c r="H54">
        <v>590</v>
      </c>
      <c r="I54">
        <f>SUM($H$5:H54)</f>
        <v>17250</v>
      </c>
      <c r="J54">
        <f t="shared" si="0"/>
        <v>56.531066645114542</v>
      </c>
      <c r="K54">
        <v>92</v>
      </c>
      <c r="L54" t="str">
        <f t="shared" si="1"/>
        <v>요도 발동 필요 타수 감소</v>
      </c>
      <c r="M54">
        <f>IF(MOD(G54,5)=4,5,VLOOKUP(G54,O:Q,3,FALSE)/100)</f>
        <v>5</v>
      </c>
      <c r="O54">
        <v>59</v>
      </c>
      <c r="P54" t="s">
        <v>92</v>
      </c>
      <c r="Q54">
        <f t="shared" si="7"/>
        <v>347.28999999999996</v>
      </c>
      <c r="R54">
        <v>1.1499999999999999</v>
      </c>
      <c r="S54">
        <f t="shared" si="8"/>
        <v>2655.8999999999996</v>
      </c>
      <c r="T54">
        <f t="shared" si="3"/>
        <v>15.043251133799126</v>
      </c>
    </row>
    <row r="55" spans="7:20">
      <c r="G55">
        <v>50</v>
      </c>
      <c r="H55">
        <v>600</v>
      </c>
      <c r="I55">
        <f>SUM($H$5:H55)</f>
        <v>17850</v>
      </c>
      <c r="J55">
        <f t="shared" si="0"/>
        <v>58.497364615379396</v>
      </c>
      <c r="K55">
        <v>91</v>
      </c>
      <c r="L55" t="str">
        <f t="shared" si="1"/>
        <v>진 요도 피해량</v>
      </c>
      <c r="M55">
        <f>VLOOKUP(G55,O:Q,3,FALSE)/100</f>
        <v>0.98699999999999999</v>
      </c>
      <c r="O55">
        <v>60</v>
      </c>
      <c r="P55" t="s">
        <v>92</v>
      </c>
      <c r="Q55">
        <f t="shared" si="7"/>
        <v>399.39</v>
      </c>
      <c r="R55">
        <v>1.1499999999999999</v>
      </c>
      <c r="S55">
        <f t="shared" si="8"/>
        <v>3055.2899999999995</v>
      </c>
      <c r="T55">
        <f t="shared" si="3"/>
        <v>15.037840280131027</v>
      </c>
    </row>
    <row r="56" spans="7:20">
      <c r="G56">
        <v>51</v>
      </c>
      <c r="H56">
        <v>610</v>
      </c>
      <c r="I56">
        <f>SUM($H$5:H56)</f>
        <v>18460</v>
      </c>
      <c r="J56">
        <f t="shared" si="0"/>
        <v>60.496434218482001</v>
      </c>
      <c r="K56">
        <v>91</v>
      </c>
      <c r="L56" t="str">
        <f t="shared" si="1"/>
        <v>진 요도 피해량</v>
      </c>
      <c r="M56">
        <f t="shared" ref="M56:M104" si="9">VLOOKUP(G56,O:Q,3,FALSE)/100</f>
        <v>1.1351</v>
      </c>
      <c r="O56">
        <v>61</v>
      </c>
      <c r="P56" t="s">
        <v>92</v>
      </c>
      <c r="Q56">
        <f t="shared" si="7"/>
        <v>459.3</v>
      </c>
      <c r="R56">
        <v>1.1499999999999999</v>
      </c>
      <c r="S56">
        <f t="shared" si="8"/>
        <v>3514.5899999999997</v>
      </c>
      <c r="T56">
        <f t="shared" si="3"/>
        <v>15.032942863034288</v>
      </c>
    </row>
    <row r="57" spans="7:20">
      <c r="G57">
        <v>52</v>
      </c>
      <c r="H57">
        <v>620</v>
      </c>
      <c r="I57">
        <f>SUM($H$5:H57)</f>
        <v>19080</v>
      </c>
      <c r="J57">
        <f t="shared" si="0"/>
        <v>62.528275454422349</v>
      </c>
      <c r="K57">
        <v>91</v>
      </c>
      <c r="L57" t="str">
        <f t="shared" si="1"/>
        <v>진 요도 피해량</v>
      </c>
      <c r="M57">
        <f t="shared" si="9"/>
        <v>1.3053999999999999</v>
      </c>
      <c r="O57">
        <v>62</v>
      </c>
      <c r="P57" t="s">
        <v>92</v>
      </c>
      <c r="Q57">
        <f t="shared" si="7"/>
        <v>528.20000000000005</v>
      </c>
      <c r="R57">
        <v>1.1499999999999999</v>
      </c>
      <c r="S57">
        <f t="shared" si="8"/>
        <v>4042.79</v>
      </c>
      <c r="T57">
        <f t="shared" si="3"/>
        <v>15.028780028395925</v>
      </c>
    </row>
    <row r="58" spans="7:20">
      <c r="G58">
        <v>53</v>
      </c>
      <c r="H58">
        <v>630</v>
      </c>
      <c r="I58">
        <f>SUM($H$5:H58)</f>
        <v>19710</v>
      </c>
      <c r="J58">
        <f t="shared" si="0"/>
        <v>64.592888323200441</v>
      </c>
      <c r="K58">
        <v>91</v>
      </c>
      <c r="L58" t="str">
        <f t="shared" si="1"/>
        <v>진 요도 피해량</v>
      </c>
      <c r="M58">
        <f t="shared" si="9"/>
        <v>1.5012999999999999</v>
      </c>
      <c r="O58">
        <v>63</v>
      </c>
      <c r="P58" t="s">
        <v>92</v>
      </c>
      <c r="Q58">
        <f t="shared" si="7"/>
        <v>607.42999999999995</v>
      </c>
      <c r="R58">
        <v>1.1499999999999999</v>
      </c>
      <c r="S58">
        <f t="shared" si="8"/>
        <v>4650.22</v>
      </c>
      <c r="T58">
        <f t="shared" si="3"/>
        <v>15.025019850152995</v>
      </c>
    </row>
    <row r="59" spans="7:20">
      <c r="G59">
        <v>54</v>
      </c>
      <c r="H59">
        <v>640</v>
      </c>
      <c r="I59">
        <f>SUM($H$5:H59)</f>
        <v>20350</v>
      </c>
      <c r="J59">
        <f t="shared" si="0"/>
        <v>66.69027282481629</v>
      </c>
      <c r="K59">
        <v>91</v>
      </c>
      <c r="L59" t="str">
        <f t="shared" si="1"/>
        <v>진 요도 피해량</v>
      </c>
      <c r="M59">
        <f t="shared" si="9"/>
        <v>1.7264999999999997</v>
      </c>
      <c r="O59">
        <v>64</v>
      </c>
      <c r="P59" t="s">
        <v>92</v>
      </c>
      <c r="Q59">
        <f t="shared" si="7"/>
        <v>698.55</v>
      </c>
      <c r="R59">
        <v>1.1499999999999999</v>
      </c>
      <c r="S59">
        <f t="shared" si="8"/>
        <v>5348.77</v>
      </c>
      <c r="T59">
        <f t="shared" si="3"/>
        <v>15.021869933035429</v>
      </c>
    </row>
    <row r="60" spans="7:20">
      <c r="G60">
        <v>55</v>
      </c>
      <c r="H60">
        <v>650</v>
      </c>
      <c r="I60">
        <f>SUM($H$5:H60)</f>
        <v>21000</v>
      </c>
      <c r="J60">
        <f t="shared" si="0"/>
        <v>68.820428959269876</v>
      </c>
      <c r="K60">
        <v>91</v>
      </c>
      <c r="L60" t="str">
        <f t="shared" si="1"/>
        <v>진 요도 피해량</v>
      </c>
      <c r="M60">
        <f t="shared" si="9"/>
        <v>1.9854999999999998</v>
      </c>
      <c r="O60">
        <v>65</v>
      </c>
      <c r="P60" t="s">
        <v>92</v>
      </c>
      <c r="Q60">
        <f t="shared" si="7"/>
        <v>803.34</v>
      </c>
      <c r="R60">
        <v>1.1499999999999999</v>
      </c>
      <c r="S60">
        <f t="shared" si="8"/>
        <v>6152.1100000000006</v>
      </c>
      <c r="T60">
        <f t="shared" si="3"/>
        <v>15.01915393632555</v>
      </c>
    </row>
    <row r="61" spans="7:20">
      <c r="G61">
        <v>56</v>
      </c>
      <c r="H61">
        <v>660</v>
      </c>
      <c r="I61">
        <f>SUM($H$5:H61)</f>
        <v>21660</v>
      </c>
      <c r="J61">
        <f t="shared" si="0"/>
        <v>70.983356726561226</v>
      </c>
      <c r="K61">
        <v>91</v>
      </c>
      <c r="L61" t="str">
        <f t="shared" si="1"/>
        <v>진 요도 피해량</v>
      </c>
      <c r="M61">
        <f t="shared" si="9"/>
        <v>2.2833999999999999</v>
      </c>
      <c r="O61">
        <v>66</v>
      </c>
      <c r="P61" t="s">
        <v>92</v>
      </c>
      <c r="Q61">
        <f t="shared" si="7"/>
        <v>923.85</v>
      </c>
      <c r="R61">
        <v>1.1499999999999999</v>
      </c>
      <c r="S61">
        <f t="shared" si="8"/>
        <v>7075.9600000000009</v>
      </c>
      <c r="T61">
        <f t="shared" si="3"/>
        <v>15.016799114450169</v>
      </c>
    </row>
    <row r="62" spans="7:20">
      <c r="G62">
        <v>57</v>
      </c>
      <c r="H62">
        <v>670</v>
      </c>
      <c r="I62">
        <f>SUM($H$5:H62)</f>
        <v>22330</v>
      </c>
      <c r="J62">
        <f t="shared" si="0"/>
        <v>73.179056126690313</v>
      </c>
      <c r="K62">
        <v>91</v>
      </c>
      <c r="L62" t="str">
        <f t="shared" si="1"/>
        <v>진 요도 피해량</v>
      </c>
      <c r="M62">
        <f t="shared" si="9"/>
        <v>2.6259999999999994</v>
      </c>
      <c r="O62">
        <v>67</v>
      </c>
      <c r="P62" t="s">
        <v>92</v>
      </c>
      <c r="Q62">
        <f t="shared" si="7"/>
        <v>1062.43</v>
      </c>
      <c r="R62">
        <v>1.1499999999999999</v>
      </c>
      <c r="S62">
        <f t="shared" si="8"/>
        <v>8138.3900000000012</v>
      </c>
      <c r="T62">
        <f t="shared" si="3"/>
        <v>15.01464112290064</v>
      </c>
    </row>
    <row r="63" spans="7:20">
      <c r="G63">
        <v>58</v>
      </c>
      <c r="H63">
        <v>680</v>
      </c>
      <c r="I63">
        <f>SUM($H$5:H63)</f>
        <v>23010</v>
      </c>
      <c r="J63">
        <f t="shared" si="0"/>
        <v>75.407527159657135</v>
      </c>
      <c r="K63">
        <v>91</v>
      </c>
      <c r="L63" t="str">
        <f t="shared" si="1"/>
        <v>진 요도 피해량</v>
      </c>
      <c r="M63">
        <f t="shared" si="9"/>
        <v>3.0199000000000003</v>
      </c>
      <c r="O63">
        <v>68</v>
      </c>
      <c r="P63" t="s">
        <v>92</v>
      </c>
      <c r="Q63">
        <f t="shared" si="7"/>
        <v>1221.8</v>
      </c>
      <c r="R63">
        <v>1.1499999999999999</v>
      </c>
      <c r="S63">
        <f t="shared" si="8"/>
        <v>9360.19</v>
      </c>
      <c r="T63">
        <f t="shared" si="3"/>
        <v>15.012797371470269</v>
      </c>
    </row>
    <row r="64" spans="7:20">
      <c r="G64">
        <v>59</v>
      </c>
      <c r="H64">
        <v>690</v>
      </c>
      <c r="I64">
        <f>SUM($H$5:H64)</f>
        <v>23700</v>
      </c>
      <c r="J64">
        <f t="shared" si="0"/>
        <v>77.668769825461723</v>
      </c>
      <c r="K64">
        <v>91</v>
      </c>
      <c r="L64" t="str">
        <f t="shared" si="1"/>
        <v>진 요도 피해량</v>
      </c>
      <c r="M64">
        <f t="shared" si="9"/>
        <v>3.4728999999999997</v>
      </c>
      <c r="O64">
        <v>69</v>
      </c>
      <c r="P64" t="s">
        <v>92</v>
      </c>
      <c r="Q64">
        <f t="shared" si="7"/>
        <v>1405.07</v>
      </c>
      <c r="R64">
        <v>1.1499999999999999</v>
      </c>
      <c r="S64">
        <f t="shared" si="8"/>
        <v>10765.26</v>
      </c>
      <c r="T64">
        <f t="shared" si="3"/>
        <v>15.011126910885352</v>
      </c>
    </row>
    <row r="65" spans="7:20">
      <c r="G65">
        <v>60</v>
      </c>
      <c r="H65">
        <v>700</v>
      </c>
      <c r="I65">
        <f>SUM($H$5:H65)</f>
        <v>24400</v>
      </c>
      <c r="J65">
        <f t="shared" si="0"/>
        <v>79.962784124104047</v>
      </c>
      <c r="K65">
        <v>91</v>
      </c>
      <c r="L65" t="str">
        <f t="shared" si="1"/>
        <v>진 요도 피해량</v>
      </c>
      <c r="M65">
        <f t="shared" si="9"/>
        <v>3.9939</v>
      </c>
      <c r="O65">
        <v>70</v>
      </c>
      <c r="P65" t="s">
        <v>92</v>
      </c>
      <c r="Q65">
        <f t="shared" si="7"/>
        <v>1615.84</v>
      </c>
      <c r="R65">
        <v>1.1499999999999999</v>
      </c>
      <c r="S65">
        <f t="shared" si="8"/>
        <v>12381.1</v>
      </c>
      <c r="T65">
        <f t="shared" si="3"/>
        <v>15.009762885429614</v>
      </c>
    </row>
    <row r="66" spans="7:20">
      <c r="G66">
        <v>61</v>
      </c>
      <c r="H66">
        <v>710</v>
      </c>
      <c r="I66">
        <f>SUM($H$5:H66)</f>
        <v>25110</v>
      </c>
      <c r="J66">
        <f t="shared" si="0"/>
        <v>82.289570055584122</v>
      </c>
      <c r="K66">
        <v>91</v>
      </c>
      <c r="L66" t="str">
        <f t="shared" si="1"/>
        <v>진 요도 피해량</v>
      </c>
      <c r="M66">
        <f t="shared" si="9"/>
        <v>4.593</v>
      </c>
      <c r="O66">
        <v>71</v>
      </c>
      <c r="P66" t="s">
        <v>92</v>
      </c>
      <c r="Q66">
        <f t="shared" si="7"/>
        <v>1858.22</v>
      </c>
      <c r="R66">
        <v>1.1499999999999999</v>
      </c>
      <c r="S66">
        <f t="shared" si="8"/>
        <v>14239.32</v>
      </c>
      <c r="T66">
        <f t="shared" si="3"/>
        <v>15.008521052248986</v>
      </c>
    </row>
    <row r="67" spans="7:20">
      <c r="G67">
        <v>62</v>
      </c>
      <c r="H67">
        <v>720</v>
      </c>
      <c r="I67">
        <f>SUM($H$5:H67)</f>
        <v>25830</v>
      </c>
      <c r="J67">
        <f t="shared" si="0"/>
        <v>84.649127619901947</v>
      </c>
      <c r="K67">
        <v>91</v>
      </c>
      <c r="L67" t="str">
        <f t="shared" si="1"/>
        <v>진 요도 피해량</v>
      </c>
      <c r="M67">
        <f t="shared" si="9"/>
        <v>5.282</v>
      </c>
      <c r="O67">
        <v>72</v>
      </c>
      <c r="P67" t="s">
        <v>92</v>
      </c>
      <c r="Q67">
        <f t="shared" si="7"/>
        <v>2136.96</v>
      </c>
      <c r="R67">
        <v>1.1499999999999999</v>
      </c>
      <c r="S67">
        <f t="shared" si="8"/>
        <v>16376.279999999999</v>
      </c>
      <c r="T67">
        <f t="shared" si="3"/>
        <v>15.007458221319553</v>
      </c>
    </row>
    <row r="68" spans="7:20">
      <c r="G68">
        <v>63</v>
      </c>
      <c r="H68">
        <v>730</v>
      </c>
      <c r="I68">
        <f>SUM($H$5:H68)</f>
        <v>26560</v>
      </c>
      <c r="J68">
        <f t="shared" si="0"/>
        <v>87.041456817057522</v>
      </c>
      <c r="K68">
        <v>91</v>
      </c>
      <c r="L68" t="str">
        <f t="shared" si="1"/>
        <v>진 요도 피해량</v>
      </c>
      <c r="M68">
        <f t="shared" si="9"/>
        <v>6.0742999999999991</v>
      </c>
      <c r="O68">
        <v>73</v>
      </c>
      <c r="P68" t="s">
        <v>92</v>
      </c>
      <c r="Q68">
        <f t="shared" si="7"/>
        <v>2457.5100000000002</v>
      </c>
      <c r="R68">
        <v>1.1499999999999999</v>
      </c>
      <c r="S68">
        <f t="shared" si="8"/>
        <v>18833.79</v>
      </c>
      <c r="T68">
        <f t="shared" si="3"/>
        <v>15.006521627622405</v>
      </c>
    </row>
    <row r="69" spans="7:20">
      <c r="G69">
        <v>64</v>
      </c>
      <c r="H69">
        <v>740</v>
      </c>
      <c r="I69">
        <f>SUM($H$5:H69)</f>
        <v>27300</v>
      </c>
      <c r="J69">
        <f t="shared" si="0"/>
        <v>89.466557647050848</v>
      </c>
      <c r="K69">
        <v>91</v>
      </c>
      <c r="L69" t="str">
        <f t="shared" si="1"/>
        <v>진 요도 피해량</v>
      </c>
      <c r="M69">
        <f t="shared" si="9"/>
        <v>6.9854999999999992</v>
      </c>
      <c r="O69">
        <v>74</v>
      </c>
      <c r="P69" t="s">
        <v>92</v>
      </c>
      <c r="Q69">
        <f t="shared" si="7"/>
        <v>2826.1400000000003</v>
      </c>
      <c r="R69">
        <v>1.1499999999999999</v>
      </c>
      <c r="S69">
        <f t="shared" si="8"/>
        <v>21659.93</v>
      </c>
      <c r="T69">
        <f t="shared" si="3"/>
        <v>15.005689242579423</v>
      </c>
    </row>
    <row r="70" spans="7:20">
      <c r="G70">
        <v>65</v>
      </c>
      <c r="H70">
        <v>750</v>
      </c>
      <c r="I70">
        <f>SUM($H$5:H70)</f>
        <v>28050</v>
      </c>
      <c r="J70">
        <f t="shared" ref="J70:J104" si="10">I70/$A$5</f>
        <v>91.924430109881911</v>
      </c>
      <c r="K70">
        <v>91</v>
      </c>
      <c r="L70" t="str">
        <f t="shared" ref="L70:L104" si="11">IF(K70=91,"진 요도 피해량","요도 발동 필요 타수 감소")</f>
        <v>진 요도 피해량</v>
      </c>
      <c r="M70">
        <f t="shared" si="9"/>
        <v>8.0334000000000003</v>
      </c>
      <c r="O70">
        <v>75</v>
      </c>
      <c r="P70" t="s">
        <v>92</v>
      </c>
      <c r="Q70">
        <f t="shared" ref="Q70:Q96" si="12">ROUNDUP(Q69*R70,2)</f>
        <v>3250.07</v>
      </c>
      <c r="R70">
        <v>1.1499999999999999</v>
      </c>
      <c r="S70">
        <f t="shared" ref="S70:S96" si="13">Q70+S69</f>
        <v>24910</v>
      </c>
      <c r="T70">
        <f t="shared" si="3"/>
        <v>15.004988474108641</v>
      </c>
    </row>
    <row r="71" spans="7:20">
      <c r="G71">
        <v>66</v>
      </c>
      <c r="H71">
        <v>760</v>
      </c>
      <c r="I71">
        <f>SUM($H$5:H71)</f>
        <v>28810</v>
      </c>
      <c r="J71">
        <f t="shared" si="10"/>
        <v>94.415074205550724</v>
      </c>
      <c r="K71">
        <v>91</v>
      </c>
      <c r="L71" t="str">
        <f t="shared" si="11"/>
        <v>진 요도 피해량</v>
      </c>
      <c r="M71">
        <f t="shared" si="9"/>
        <v>9.2385000000000002</v>
      </c>
      <c r="O71">
        <v>76</v>
      </c>
      <c r="P71" t="s">
        <v>92</v>
      </c>
      <c r="Q71">
        <f t="shared" si="12"/>
        <v>3737.59</v>
      </c>
      <c r="R71">
        <v>1.1499999999999999</v>
      </c>
      <c r="S71">
        <f t="shared" si="13"/>
        <v>28647.59</v>
      </c>
      <c r="T71">
        <f t="shared" ref="T71:T96" si="14">((S71-S70)/S70)*100</f>
        <v>15.004375752709755</v>
      </c>
    </row>
    <row r="72" spans="7:20">
      <c r="G72">
        <v>67</v>
      </c>
      <c r="H72">
        <v>770</v>
      </c>
      <c r="I72">
        <f>SUM($H$5:H72)</f>
        <v>29580</v>
      </c>
      <c r="J72">
        <f t="shared" si="10"/>
        <v>96.938489934057287</v>
      </c>
      <c r="K72">
        <v>91</v>
      </c>
      <c r="L72" t="str">
        <f t="shared" si="11"/>
        <v>진 요도 피해량</v>
      </c>
      <c r="M72">
        <f t="shared" si="9"/>
        <v>10.6243</v>
      </c>
      <c r="O72">
        <v>77</v>
      </c>
      <c r="P72" t="s">
        <v>92</v>
      </c>
      <c r="Q72">
        <f t="shared" si="12"/>
        <v>4298.2300000000005</v>
      </c>
      <c r="R72">
        <v>1.1499999999999999</v>
      </c>
      <c r="S72">
        <f t="shared" si="13"/>
        <v>32945.82</v>
      </c>
      <c r="T72">
        <f t="shared" si="14"/>
        <v>15.00381009362393</v>
      </c>
    </row>
    <row r="73" spans="7:20">
      <c r="G73">
        <v>68</v>
      </c>
      <c r="H73">
        <v>780</v>
      </c>
      <c r="I73">
        <f>SUM($H$5:H73)</f>
        <v>30360</v>
      </c>
      <c r="J73">
        <f t="shared" si="10"/>
        <v>99.494677295401601</v>
      </c>
      <c r="K73">
        <v>91</v>
      </c>
      <c r="L73" t="str">
        <f t="shared" si="11"/>
        <v>진 요도 피해량</v>
      </c>
      <c r="M73">
        <f t="shared" si="9"/>
        <v>12.218</v>
      </c>
      <c r="O73">
        <v>78</v>
      </c>
      <c r="P73" t="s">
        <v>92</v>
      </c>
      <c r="Q73">
        <f t="shared" si="12"/>
        <v>4942.97</v>
      </c>
      <c r="R73">
        <v>1.1499999999999999</v>
      </c>
      <c r="S73">
        <f t="shared" si="13"/>
        <v>37888.79</v>
      </c>
      <c r="T73">
        <f t="shared" si="14"/>
        <v>15.003329709201353</v>
      </c>
    </row>
    <row r="74" spans="7:20">
      <c r="G74">
        <v>69</v>
      </c>
      <c r="H74">
        <v>790</v>
      </c>
      <c r="I74">
        <f>SUM($H$5:H74)</f>
        <v>31150</v>
      </c>
      <c r="J74">
        <f t="shared" si="10"/>
        <v>102.08363628958365</v>
      </c>
      <c r="K74">
        <v>91</v>
      </c>
      <c r="L74" t="str">
        <f t="shared" si="11"/>
        <v>진 요도 피해량</v>
      </c>
      <c r="M74">
        <f t="shared" si="9"/>
        <v>14.050699999999999</v>
      </c>
      <c r="O74">
        <v>79</v>
      </c>
      <c r="P74" t="s">
        <v>92</v>
      </c>
      <c r="Q74">
        <f t="shared" si="12"/>
        <v>5684.42</v>
      </c>
      <c r="R74">
        <v>1.1499999999999999</v>
      </c>
      <c r="S74">
        <f t="shared" si="13"/>
        <v>43573.21</v>
      </c>
      <c r="T74">
        <f t="shared" si="14"/>
        <v>15.002907192338416</v>
      </c>
    </row>
    <row r="75" spans="7:20">
      <c r="G75">
        <v>70</v>
      </c>
      <c r="H75">
        <v>800</v>
      </c>
      <c r="I75">
        <f>SUM($H$5:H75)</f>
        <v>31950</v>
      </c>
      <c r="J75">
        <f t="shared" si="10"/>
        <v>104.70536691660347</v>
      </c>
      <c r="K75">
        <v>91</v>
      </c>
      <c r="L75" t="str">
        <f t="shared" si="11"/>
        <v>진 요도 피해량</v>
      </c>
      <c r="M75">
        <f t="shared" si="9"/>
        <v>16.1584</v>
      </c>
      <c r="O75">
        <v>80</v>
      </c>
      <c r="P75" t="s">
        <v>92</v>
      </c>
      <c r="Q75">
        <f t="shared" si="12"/>
        <v>6537.09</v>
      </c>
      <c r="R75">
        <v>1.1499999999999999</v>
      </c>
      <c r="S75">
        <f t="shared" si="13"/>
        <v>50110.3</v>
      </c>
      <c r="T75">
        <f t="shared" si="14"/>
        <v>15.00254399434883</v>
      </c>
    </row>
    <row r="76" spans="7:20">
      <c r="G76">
        <v>71</v>
      </c>
      <c r="H76">
        <v>810</v>
      </c>
      <c r="I76">
        <f>SUM($H$5:H76)</f>
        <v>32760</v>
      </c>
      <c r="J76">
        <f t="shared" si="10"/>
        <v>107.35986917646102</v>
      </c>
      <c r="K76">
        <v>91</v>
      </c>
      <c r="L76" t="str">
        <f t="shared" si="11"/>
        <v>진 요도 피해량</v>
      </c>
      <c r="M76">
        <f t="shared" si="9"/>
        <v>18.5822</v>
      </c>
      <c r="O76">
        <v>81</v>
      </c>
      <c r="P76" t="s">
        <v>92</v>
      </c>
      <c r="Q76">
        <f t="shared" si="12"/>
        <v>7517.66</v>
      </c>
      <c r="R76">
        <v>1.1499999999999999</v>
      </c>
      <c r="S76">
        <f t="shared" si="13"/>
        <v>57627.960000000006</v>
      </c>
      <c r="T76">
        <f t="shared" si="14"/>
        <v>15.00222509144827</v>
      </c>
    </row>
    <row r="77" spans="7:20">
      <c r="G77">
        <v>72</v>
      </c>
      <c r="H77">
        <v>820</v>
      </c>
      <c r="I77">
        <f>SUM($H$5:H77)</f>
        <v>33580</v>
      </c>
      <c r="J77">
        <f t="shared" si="10"/>
        <v>110.04714306915632</v>
      </c>
      <c r="K77">
        <v>91</v>
      </c>
      <c r="L77" t="str">
        <f t="shared" si="11"/>
        <v>진 요도 피해량</v>
      </c>
      <c r="M77">
        <f t="shared" si="9"/>
        <v>21.369600000000002</v>
      </c>
      <c r="O77">
        <v>82</v>
      </c>
      <c r="P77" t="s">
        <v>92</v>
      </c>
      <c r="Q77">
        <f t="shared" si="12"/>
        <v>8645.31</v>
      </c>
      <c r="R77">
        <v>1.1499999999999999</v>
      </c>
      <c r="S77">
        <f t="shared" si="13"/>
        <v>66273.27</v>
      </c>
      <c r="T77">
        <f t="shared" si="14"/>
        <v>15.001936559961512</v>
      </c>
    </row>
    <row r="78" spans="7:20">
      <c r="G78">
        <v>73</v>
      </c>
      <c r="H78">
        <v>830</v>
      </c>
      <c r="I78">
        <f>SUM($H$5:H78)</f>
        <v>34410</v>
      </c>
      <c r="J78">
        <f t="shared" si="10"/>
        <v>112.76718859468936</v>
      </c>
      <c r="K78">
        <v>91</v>
      </c>
      <c r="L78" t="str">
        <f t="shared" si="11"/>
        <v>진 요도 피해량</v>
      </c>
      <c r="M78">
        <f t="shared" si="9"/>
        <v>24.575100000000003</v>
      </c>
      <c r="O78">
        <v>83</v>
      </c>
      <c r="P78" t="s">
        <v>92</v>
      </c>
      <c r="Q78">
        <f t="shared" si="12"/>
        <v>9942.11</v>
      </c>
      <c r="R78">
        <v>1.1499999999999999</v>
      </c>
      <c r="S78">
        <f t="shared" si="13"/>
        <v>76215.38</v>
      </c>
      <c r="T78">
        <f t="shared" si="14"/>
        <v>15.001689217990904</v>
      </c>
    </row>
    <row r="79" spans="7:20">
      <c r="G79">
        <v>74</v>
      </c>
      <c r="H79">
        <v>840</v>
      </c>
      <c r="I79">
        <f>SUM($H$5:H79)</f>
        <v>35250</v>
      </c>
      <c r="J79">
        <f t="shared" si="10"/>
        <v>115.52000575306016</v>
      </c>
      <c r="K79">
        <v>91</v>
      </c>
      <c r="L79" t="str">
        <f t="shared" si="11"/>
        <v>진 요도 피해량</v>
      </c>
      <c r="M79">
        <f t="shared" si="9"/>
        <v>28.261400000000002</v>
      </c>
      <c r="O79">
        <v>84</v>
      </c>
      <c r="P79" t="s">
        <v>92</v>
      </c>
      <c r="Q79">
        <f t="shared" si="12"/>
        <v>11433.43</v>
      </c>
      <c r="R79">
        <v>1.1499999999999999</v>
      </c>
      <c r="S79">
        <f t="shared" si="13"/>
        <v>87648.81</v>
      </c>
      <c r="T79">
        <f t="shared" si="14"/>
        <v>15.001473455882516</v>
      </c>
    </row>
    <row r="80" spans="7:20">
      <c r="G80">
        <v>75</v>
      </c>
      <c r="H80">
        <v>850</v>
      </c>
      <c r="I80">
        <f>SUM($H$5:H80)</f>
        <v>36100</v>
      </c>
      <c r="J80">
        <f t="shared" si="10"/>
        <v>118.3055945442687</v>
      </c>
      <c r="K80">
        <v>91</v>
      </c>
      <c r="L80" t="str">
        <f t="shared" si="11"/>
        <v>진 요도 피해량</v>
      </c>
      <c r="M80">
        <f t="shared" si="9"/>
        <v>32.500700000000002</v>
      </c>
      <c r="O80">
        <v>85</v>
      </c>
      <c r="P80" t="s">
        <v>92</v>
      </c>
      <c r="Q80">
        <f t="shared" si="12"/>
        <v>13148.45</v>
      </c>
      <c r="R80">
        <v>1.1499999999999999</v>
      </c>
      <c r="S80">
        <f t="shared" si="13"/>
        <v>100797.26</v>
      </c>
      <c r="T80">
        <f t="shared" si="14"/>
        <v>15.001287524610998</v>
      </c>
    </row>
    <row r="81" spans="7:20">
      <c r="G81">
        <v>76</v>
      </c>
      <c r="H81">
        <v>860</v>
      </c>
      <c r="I81">
        <f>SUM($H$5:H81)</f>
        <v>36960</v>
      </c>
      <c r="J81">
        <f t="shared" si="10"/>
        <v>121.12395496831499</v>
      </c>
      <c r="K81">
        <v>91</v>
      </c>
      <c r="L81" t="str">
        <f t="shared" si="11"/>
        <v>진 요도 피해량</v>
      </c>
      <c r="M81">
        <f t="shared" si="9"/>
        <v>37.375900000000001</v>
      </c>
      <c r="O81">
        <v>86</v>
      </c>
      <c r="P81" t="s">
        <v>92</v>
      </c>
      <c r="Q81">
        <f t="shared" si="12"/>
        <v>15120.72</v>
      </c>
      <c r="R81">
        <v>1.1499999999999999</v>
      </c>
      <c r="S81">
        <f t="shared" si="13"/>
        <v>115917.98</v>
      </c>
      <c r="T81">
        <f t="shared" si="14"/>
        <v>15.001122054309812</v>
      </c>
    </row>
    <row r="82" spans="7:20">
      <c r="G82">
        <v>77</v>
      </c>
      <c r="H82">
        <v>870</v>
      </c>
      <c r="I82">
        <f>SUM($H$5:H82)</f>
        <v>37830</v>
      </c>
      <c r="J82">
        <f t="shared" si="10"/>
        <v>123.97508702519903</v>
      </c>
      <c r="K82">
        <v>91</v>
      </c>
      <c r="L82" t="str">
        <f t="shared" si="11"/>
        <v>진 요도 피해량</v>
      </c>
      <c r="M82">
        <f t="shared" si="9"/>
        <v>42.982300000000002</v>
      </c>
      <c r="O82">
        <v>87</v>
      </c>
      <c r="P82" t="s">
        <v>92</v>
      </c>
      <c r="Q82">
        <f t="shared" si="12"/>
        <v>17388.829999999998</v>
      </c>
      <c r="R82">
        <v>1.1499999999999999</v>
      </c>
      <c r="S82">
        <f t="shared" si="13"/>
        <v>133306.81</v>
      </c>
      <c r="T82">
        <f t="shared" si="14"/>
        <v>15.000977415237916</v>
      </c>
    </row>
    <row r="83" spans="7:20">
      <c r="G83">
        <v>78</v>
      </c>
      <c r="H83">
        <v>880</v>
      </c>
      <c r="I83">
        <f>SUM($H$5:H83)</f>
        <v>38710</v>
      </c>
      <c r="J83">
        <f t="shared" si="10"/>
        <v>126.85899071492081</v>
      </c>
      <c r="K83">
        <v>91</v>
      </c>
      <c r="L83" t="str">
        <f t="shared" si="11"/>
        <v>진 요도 피해량</v>
      </c>
      <c r="M83">
        <f t="shared" si="9"/>
        <v>49.429700000000004</v>
      </c>
      <c r="O83">
        <v>88</v>
      </c>
      <c r="P83" t="s">
        <v>92</v>
      </c>
      <c r="Q83">
        <f t="shared" si="12"/>
        <v>19997.16</v>
      </c>
      <c r="R83">
        <v>1.1499999999999999</v>
      </c>
      <c r="S83">
        <f t="shared" si="13"/>
        <v>153303.97</v>
      </c>
      <c r="T83">
        <f t="shared" si="14"/>
        <v>15.000854044890882</v>
      </c>
    </row>
    <row r="84" spans="7:20">
      <c r="G84">
        <v>79</v>
      </c>
      <c r="H84">
        <v>890</v>
      </c>
      <c r="I84">
        <f>SUM($H$5:H84)</f>
        <v>39600</v>
      </c>
      <c r="J84">
        <f t="shared" si="10"/>
        <v>129.77566603748033</v>
      </c>
      <c r="K84">
        <v>91</v>
      </c>
      <c r="L84" t="str">
        <f t="shared" si="11"/>
        <v>진 요도 피해량</v>
      </c>
      <c r="M84">
        <f t="shared" si="9"/>
        <v>56.844200000000001</v>
      </c>
      <c r="O84">
        <v>89</v>
      </c>
      <c r="P84" t="s">
        <v>92</v>
      </c>
      <c r="Q84">
        <f t="shared" si="12"/>
        <v>22996.739999999998</v>
      </c>
      <c r="R84">
        <v>1.1499999999999999</v>
      </c>
      <c r="S84">
        <f t="shared" si="13"/>
        <v>176300.71</v>
      </c>
      <c r="T84">
        <f t="shared" si="14"/>
        <v>15.000746556008949</v>
      </c>
    </row>
    <row r="85" spans="7:20">
      <c r="G85">
        <v>80</v>
      </c>
      <c r="H85">
        <v>900</v>
      </c>
      <c r="I85">
        <f>SUM($H$5:H85)</f>
        <v>40500</v>
      </c>
      <c r="J85">
        <f t="shared" si="10"/>
        <v>132.72511299287763</v>
      </c>
      <c r="K85">
        <v>91</v>
      </c>
      <c r="L85" t="str">
        <f t="shared" si="11"/>
        <v>진 요도 피해량</v>
      </c>
      <c r="M85">
        <f t="shared" si="9"/>
        <v>65.370900000000006</v>
      </c>
      <c r="O85">
        <v>90</v>
      </c>
      <c r="P85" t="s">
        <v>92</v>
      </c>
      <c r="Q85">
        <f t="shared" si="12"/>
        <v>26446.26</v>
      </c>
      <c r="R85">
        <v>1.1499999999999999</v>
      </c>
      <c r="S85">
        <f t="shared" si="13"/>
        <v>202746.97</v>
      </c>
      <c r="T85">
        <f t="shared" si="14"/>
        <v>15.00065427983813</v>
      </c>
    </row>
    <row r="86" spans="7:20">
      <c r="G86">
        <v>81</v>
      </c>
      <c r="H86">
        <v>910</v>
      </c>
      <c r="I86">
        <f>SUM($H$5:H86)</f>
        <v>41410</v>
      </c>
      <c r="J86">
        <f t="shared" si="10"/>
        <v>135.70733158111264</v>
      </c>
      <c r="K86">
        <v>91</v>
      </c>
      <c r="L86" t="str">
        <f t="shared" si="11"/>
        <v>진 요도 피해량</v>
      </c>
      <c r="M86">
        <f t="shared" si="9"/>
        <v>75.176599999999993</v>
      </c>
      <c r="O86">
        <v>91</v>
      </c>
      <c r="P86" t="s">
        <v>92</v>
      </c>
      <c r="Q86">
        <f t="shared" si="12"/>
        <v>30413.199999999997</v>
      </c>
      <c r="R86">
        <v>1.1499999999999999</v>
      </c>
      <c r="S86">
        <f t="shared" si="13"/>
        <v>233160.16999999998</v>
      </c>
      <c r="T86">
        <f t="shared" si="14"/>
        <v>15.000569428978389</v>
      </c>
    </row>
    <row r="87" spans="7:20">
      <c r="G87">
        <v>82</v>
      </c>
      <c r="H87">
        <v>920</v>
      </c>
      <c r="I87">
        <f>SUM($H$5:H87)</f>
        <v>42330</v>
      </c>
      <c r="J87">
        <f t="shared" si="10"/>
        <v>138.72232180218543</v>
      </c>
      <c r="K87">
        <v>91</v>
      </c>
      <c r="L87" t="str">
        <f t="shared" si="11"/>
        <v>진 요도 피해량</v>
      </c>
      <c r="M87">
        <f t="shared" si="9"/>
        <v>86.453099999999992</v>
      </c>
      <c r="O87">
        <v>92</v>
      </c>
      <c r="P87" t="s">
        <v>92</v>
      </c>
      <c r="Q87">
        <f t="shared" si="12"/>
        <v>34975.18</v>
      </c>
      <c r="R87">
        <v>1.1499999999999999</v>
      </c>
      <c r="S87">
        <f t="shared" si="13"/>
        <v>268135.34999999998</v>
      </c>
      <c r="T87">
        <f t="shared" si="14"/>
        <v>15.000495153181607</v>
      </c>
    </row>
    <row r="88" spans="7:20">
      <c r="G88">
        <v>83</v>
      </c>
      <c r="H88">
        <v>930</v>
      </c>
      <c r="I88">
        <f>SUM($H$5:H88)</f>
        <v>43260</v>
      </c>
      <c r="J88">
        <f t="shared" si="10"/>
        <v>141.77008365609595</v>
      </c>
      <c r="K88">
        <v>91</v>
      </c>
      <c r="L88" t="str">
        <f t="shared" si="11"/>
        <v>진 요도 피해량</v>
      </c>
      <c r="M88">
        <f t="shared" si="9"/>
        <v>99.42110000000001</v>
      </c>
      <c r="O88">
        <v>93</v>
      </c>
      <c r="P88" t="s">
        <v>92</v>
      </c>
      <c r="Q88">
        <f t="shared" si="12"/>
        <v>40221.46</v>
      </c>
      <c r="R88">
        <v>1.1499999999999999</v>
      </c>
      <c r="S88">
        <f t="shared" si="13"/>
        <v>308356.81</v>
      </c>
      <c r="T88">
        <f t="shared" si="14"/>
        <v>15.000431684968069</v>
      </c>
    </row>
    <row r="89" spans="7:20">
      <c r="G89">
        <v>84</v>
      </c>
      <c r="H89">
        <v>940</v>
      </c>
      <c r="I89">
        <f>SUM($H$5:H89)</f>
        <v>44200</v>
      </c>
      <c r="J89">
        <f t="shared" si="10"/>
        <v>144.85061714284421</v>
      </c>
      <c r="K89">
        <v>91</v>
      </c>
      <c r="L89" t="str">
        <f t="shared" si="11"/>
        <v>진 요도 피해량</v>
      </c>
      <c r="M89">
        <f t="shared" si="9"/>
        <v>114.3343</v>
      </c>
      <c r="O89">
        <v>94</v>
      </c>
      <c r="P89" t="s">
        <v>92</v>
      </c>
      <c r="Q89">
        <f t="shared" si="12"/>
        <v>46254.68</v>
      </c>
      <c r="R89">
        <v>1.1499999999999999</v>
      </c>
      <c r="S89">
        <f t="shared" si="13"/>
        <v>354611.49</v>
      </c>
      <c r="T89">
        <f t="shared" si="14"/>
        <v>15.000375701123641</v>
      </c>
    </row>
    <row r="90" spans="7:20">
      <c r="G90">
        <v>85</v>
      </c>
      <c r="H90">
        <v>950</v>
      </c>
      <c r="I90">
        <f>SUM($H$5:H90)</f>
        <v>45150</v>
      </c>
      <c r="J90">
        <f t="shared" si="10"/>
        <v>147.96392226243023</v>
      </c>
      <c r="K90">
        <v>91</v>
      </c>
      <c r="L90" t="str">
        <f t="shared" si="11"/>
        <v>진 요도 피해량</v>
      </c>
      <c r="M90">
        <f t="shared" si="9"/>
        <v>131.4845</v>
      </c>
      <c r="O90">
        <v>95</v>
      </c>
      <c r="P90" t="s">
        <v>92</v>
      </c>
      <c r="Q90">
        <f t="shared" si="12"/>
        <v>53192.89</v>
      </c>
      <c r="R90">
        <v>1.1499999999999999</v>
      </c>
      <c r="S90">
        <f t="shared" si="13"/>
        <v>407804.38</v>
      </c>
      <c r="T90">
        <f t="shared" si="14"/>
        <v>15.000328951552024</v>
      </c>
    </row>
    <row r="91" spans="7:20">
      <c r="G91">
        <v>86</v>
      </c>
      <c r="H91">
        <v>960</v>
      </c>
      <c r="I91">
        <f>SUM($H$5:H91)</f>
        <v>46110</v>
      </c>
      <c r="J91">
        <f t="shared" si="10"/>
        <v>151.109999014854</v>
      </c>
      <c r="K91">
        <v>91</v>
      </c>
      <c r="L91" t="str">
        <f t="shared" si="11"/>
        <v>진 요도 피해량</v>
      </c>
      <c r="M91">
        <f t="shared" si="9"/>
        <v>151.2072</v>
      </c>
      <c r="O91">
        <v>96</v>
      </c>
      <c r="P91" t="s">
        <v>92</v>
      </c>
      <c r="Q91">
        <f t="shared" si="12"/>
        <v>61171.83</v>
      </c>
      <c r="R91">
        <v>1.1499999999999999</v>
      </c>
      <c r="S91">
        <f t="shared" si="13"/>
        <v>468976.21</v>
      </c>
      <c r="T91">
        <f t="shared" si="14"/>
        <v>15.000287637911104</v>
      </c>
    </row>
    <row r="92" spans="7:20">
      <c r="G92">
        <v>87</v>
      </c>
      <c r="H92">
        <v>970</v>
      </c>
      <c r="I92">
        <f>SUM($H$5:H92)</f>
        <v>47080</v>
      </c>
      <c r="J92">
        <f t="shared" si="10"/>
        <v>154.28884740011551</v>
      </c>
      <c r="K92">
        <v>91</v>
      </c>
      <c r="L92" t="str">
        <f t="shared" si="11"/>
        <v>진 요도 피해량</v>
      </c>
      <c r="M92">
        <f t="shared" si="9"/>
        <v>173.88829999999999</v>
      </c>
      <c r="O92">
        <v>97</v>
      </c>
      <c r="P92" t="s">
        <v>92</v>
      </c>
      <c r="Q92">
        <f t="shared" si="12"/>
        <v>70347.61</v>
      </c>
      <c r="R92">
        <v>1.1499999999999999</v>
      </c>
      <c r="S92">
        <f t="shared" si="13"/>
        <v>539323.82000000007</v>
      </c>
      <c r="T92">
        <f t="shared" si="14"/>
        <v>15.000251292064481</v>
      </c>
    </row>
    <row r="93" spans="7:20">
      <c r="G93">
        <v>88</v>
      </c>
      <c r="H93">
        <v>980</v>
      </c>
      <c r="I93">
        <f>SUM($H$5:H93)</f>
        <v>48060</v>
      </c>
      <c r="J93">
        <f t="shared" si="10"/>
        <v>157.50046741821478</v>
      </c>
      <c r="K93">
        <v>91</v>
      </c>
      <c r="L93" t="str">
        <f t="shared" si="11"/>
        <v>진 요도 피해량</v>
      </c>
      <c r="M93">
        <f t="shared" si="9"/>
        <v>199.9716</v>
      </c>
      <c r="O93">
        <v>98</v>
      </c>
      <c r="P93" t="s">
        <v>92</v>
      </c>
      <c r="Q93">
        <f t="shared" si="12"/>
        <v>80899.759999999995</v>
      </c>
      <c r="R93">
        <v>1.1499999999999999</v>
      </c>
      <c r="S93">
        <f t="shared" si="13"/>
        <v>620223.58000000007</v>
      </c>
      <c r="T93">
        <f t="shared" si="14"/>
        <v>15.000220090408764</v>
      </c>
    </row>
    <row r="94" spans="7:20">
      <c r="G94">
        <v>89</v>
      </c>
      <c r="H94">
        <v>990</v>
      </c>
      <c r="I94">
        <f>SUM($H$5:H94)</f>
        <v>49050</v>
      </c>
      <c r="J94">
        <f t="shared" si="10"/>
        <v>160.7448590691518</v>
      </c>
      <c r="K94">
        <v>91</v>
      </c>
      <c r="L94" t="str">
        <f t="shared" si="11"/>
        <v>진 요도 피해량</v>
      </c>
      <c r="M94">
        <f t="shared" si="9"/>
        <v>229.96739999999997</v>
      </c>
      <c r="O94">
        <v>99</v>
      </c>
      <c r="P94" t="s">
        <v>92</v>
      </c>
      <c r="Q94">
        <f t="shared" si="12"/>
        <v>93034.73</v>
      </c>
      <c r="R94">
        <v>1.1499999999999999</v>
      </c>
      <c r="S94">
        <f t="shared" si="13"/>
        <v>713258.31</v>
      </c>
      <c r="T94">
        <f t="shared" si="14"/>
        <v>15.000192349990945</v>
      </c>
    </row>
    <row r="95" spans="7:20">
      <c r="G95">
        <v>90</v>
      </c>
      <c r="H95">
        <v>1000</v>
      </c>
      <c r="I95">
        <f>SUM($H$5:H95)</f>
        <v>50050</v>
      </c>
      <c r="J95">
        <f t="shared" si="10"/>
        <v>164.02202235292654</v>
      </c>
      <c r="K95">
        <v>91</v>
      </c>
      <c r="L95" t="str">
        <f t="shared" si="11"/>
        <v>진 요도 피해량</v>
      </c>
      <c r="M95">
        <f t="shared" si="9"/>
        <v>264.46260000000001</v>
      </c>
    </row>
    <row r="96" spans="7:20">
      <c r="G96">
        <v>91</v>
      </c>
      <c r="H96">
        <v>1010</v>
      </c>
      <c r="I96">
        <f>SUM($H$5:H96)</f>
        <v>51060</v>
      </c>
      <c r="J96">
        <f t="shared" si="10"/>
        <v>167.33195726953906</v>
      </c>
      <c r="K96">
        <v>91</v>
      </c>
      <c r="L96" t="str">
        <f t="shared" si="11"/>
        <v>진 요도 피해량</v>
      </c>
      <c r="M96">
        <f t="shared" si="9"/>
        <v>304.13199999999995</v>
      </c>
    </row>
    <row r="97" spans="7:13">
      <c r="G97">
        <v>92</v>
      </c>
      <c r="H97">
        <v>1020</v>
      </c>
      <c r="I97">
        <f>SUM($H$5:H97)</f>
        <v>52080</v>
      </c>
      <c r="J97">
        <f t="shared" si="10"/>
        <v>170.6746638189893</v>
      </c>
      <c r="K97">
        <v>91</v>
      </c>
      <c r="L97" t="str">
        <f t="shared" si="11"/>
        <v>진 요도 피해량</v>
      </c>
      <c r="M97">
        <f t="shared" si="9"/>
        <v>349.7518</v>
      </c>
    </row>
    <row r="98" spans="7:13">
      <c r="G98">
        <v>93</v>
      </c>
      <c r="H98">
        <v>1030</v>
      </c>
      <c r="I98">
        <f>SUM($H$5:H98)</f>
        <v>53110</v>
      </c>
      <c r="J98">
        <f t="shared" si="10"/>
        <v>174.05014200127729</v>
      </c>
      <c r="K98">
        <v>91</v>
      </c>
      <c r="L98" t="str">
        <f t="shared" si="11"/>
        <v>진 요도 피해량</v>
      </c>
      <c r="M98">
        <f t="shared" si="9"/>
        <v>402.21460000000002</v>
      </c>
    </row>
    <row r="99" spans="7:13">
      <c r="G99">
        <v>94</v>
      </c>
      <c r="H99">
        <v>1040</v>
      </c>
      <c r="I99">
        <f>SUM($H$5:H99)</f>
        <v>54150</v>
      </c>
      <c r="J99">
        <f t="shared" si="10"/>
        <v>177.45839181640304</v>
      </c>
      <c r="K99">
        <v>91</v>
      </c>
      <c r="L99" t="str">
        <f t="shared" si="11"/>
        <v>진 요도 피해량</v>
      </c>
      <c r="M99">
        <f t="shared" si="9"/>
        <v>462.54680000000002</v>
      </c>
    </row>
    <row r="100" spans="7:13">
      <c r="G100">
        <v>95</v>
      </c>
      <c r="H100">
        <v>1050</v>
      </c>
      <c r="I100">
        <f>SUM($H$5:H100)</f>
        <v>55200</v>
      </c>
      <c r="J100">
        <f t="shared" si="10"/>
        <v>180.89941326436653</v>
      </c>
      <c r="K100">
        <v>91</v>
      </c>
      <c r="L100" t="str">
        <f t="shared" si="11"/>
        <v>진 요도 피해량</v>
      </c>
      <c r="M100">
        <f t="shared" si="9"/>
        <v>531.9289</v>
      </c>
    </row>
    <row r="101" spans="7:13">
      <c r="G101">
        <v>96</v>
      </c>
      <c r="H101">
        <v>1060</v>
      </c>
      <c r="I101">
        <f>SUM($H$5:H101)</f>
        <v>56260</v>
      </c>
      <c r="J101">
        <f t="shared" si="10"/>
        <v>184.37320634516777</v>
      </c>
      <c r="K101">
        <v>91</v>
      </c>
      <c r="L101" t="str">
        <f t="shared" si="11"/>
        <v>진 요도 피해량</v>
      </c>
      <c r="M101">
        <f t="shared" si="9"/>
        <v>611.7183</v>
      </c>
    </row>
    <row r="102" spans="7:13">
      <c r="G102">
        <v>97</v>
      </c>
      <c r="H102">
        <v>1070</v>
      </c>
      <c r="I102">
        <f>SUM($H$5:H102)</f>
        <v>57330</v>
      </c>
      <c r="J102">
        <f t="shared" si="10"/>
        <v>187.87977105880677</v>
      </c>
      <c r="K102">
        <v>91</v>
      </c>
      <c r="L102" t="str">
        <f t="shared" si="11"/>
        <v>진 요도 피해량</v>
      </c>
      <c r="M102">
        <f t="shared" si="9"/>
        <v>703.47609999999997</v>
      </c>
    </row>
    <row r="103" spans="7:13">
      <c r="G103">
        <v>98</v>
      </c>
      <c r="H103">
        <v>1080</v>
      </c>
      <c r="I103">
        <f>SUM($H$5:H103)</f>
        <v>58410</v>
      </c>
      <c r="J103">
        <f t="shared" si="10"/>
        <v>191.41910740528351</v>
      </c>
      <c r="K103">
        <v>91</v>
      </c>
      <c r="L103" t="str">
        <f t="shared" si="11"/>
        <v>진 요도 피해량</v>
      </c>
      <c r="M103">
        <f t="shared" si="9"/>
        <v>808.99759999999992</v>
      </c>
    </row>
    <row r="104" spans="7:13">
      <c r="G104">
        <v>99</v>
      </c>
      <c r="H104">
        <v>1090</v>
      </c>
      <c r="I104">
        <f>SUM($H$5:H104)</f>
        <v>59500</v>
      </c>
      <c r="J104">
        <f t="shared" si="10"/>
        <v>194.99121538459801</v>
      </c>
      <c r="K104">
        <v>91</v>
      </c>
      <c r="L104" t="str">
        <f t="shared" si="11"/>
        <v>진 요도 피해량</v>
      </c>
      <c r="M104">
        <f t="shared" si="9"/>
        <v>930.3472999999999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BC1071-2B2D-491A-BEE8-0317001AD37D}">
  <dimension ref="A2:AB103"/>
  <sheetViews>
    <sheetView topLeftCell="A51" workbookViewId="0">
      <selection activeCell="N81" sqref="N81"/>
    </sheetView>
  </sheetViews>
  <sheetFormatPr defaultRowHeight="16.5"/>
  <cols>
    <col min="3" max="3" width="10.5" bestFit="1" customWidth="1"/>
    <col min="4" max="4" width="11.625" style="1" bestFit="1" customWidth="1"/>
    <col min="5" max="5" width="9.625" style="1" bestFit="1" customWidth="1"/>
    <col min="6" max="6" width="9.625" style="1" customWidth="1"/>
    <col min="7" max="7" width="9.625" style="1" bestFit="1" customWidth="1"/>
    <col min="8" max="9" width="9.625" style="1" customWidth="1"/>
    <col min="10" max="10" width="10.5" style="1" bestFit="1" customWidth="1"/>
    <col min="11" max="11" width="20.375" customWidth="1"/>
    <col min="12" max="13" width="14" customWidth="1"/>
    <col min="18" max="18" width="9.5" bestFit="1" customWidth="1"/>
    <col min="20" max="20" width="16.5" bestFit="1" customWidth="1"/>
    <col min="24" max="26" width="13.125" bestFit="1" customWidth="1"/>
    <col min="27" max="27" width="12.75" bestFit="1" customWidth="1"/>
  </cols>
  <sheetData>
    <row r="2" spans="1:28">
      <c r="C2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N2" t="s">
        <v>10</v>
      </c>
      <c r="O2">
        <v>90</v>
      </c>
      <c r="Q2" t="s">
        <v>86</v>
      </c>
    </row>
    <row r="3" spans="1:28">
      <c r="A3" t="s">
        <v>11</v>
      </c>
      <c r="B3" t="s">
        <v>12</v>
      </c>
      <c r="C3" s="1" t="s">
        <v>13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85</v>
      </c>
      <c r="J3" t="s">
        <v>19</v>
      </c>
      <c r="K3" s="1" t="s">
        <v>20</v>
      </c>
      <c r="L3" s="2" t="s">
        <v>21</v>
      </c>
      <c r="M3" s="2"/>
      <c r="Q3">
        <v>10</v>
      </c>
      <c r="R3" s="1"/>
    </row>
    <row r="4" spans="1:28">
      <c r="B4">
        <v>0</v>
      </c>
      <c r="C4" s="3">
        <v>0.999</v>
      </c>
      <c r="D4" s="3">
        <v>1E-3</v>
      </c>
      <c r="E4" s="3">
        <v>0</v>
      </c>
      <c r="F4" s="3">
        <v>0</v>
      </c>
      <c r="G4" s="3">
        <v>0</v>
      </c>
      <c r="H4" s="3">
        <v>0</v>
      </c>
      <c r="I4" s="3">
        <v>0</v>
      </c>
      <c r="J4" s="4">
        <v>10</v>
      </c>
      <c r="K4" s="5">
        <v>9028</v>
      </c>
      <c r="L4">
        <v>1</v>
      </c>
      <c r="M4" s="1"/>
      <c r="N4" t="s">
        <v>22</v>
      </c>
      <c r="O4" t="s">
        <v>23</v>
      </c>
      <c r="Q4" t="s">
        <v>24</v>
      </c>
    </row>
    <row r="5" spans="1:28">
      <c r="B5">
        <v>1</v>
      </c>
      <c r="C5" s="3">
        <v>0.998</v>
      </c>
      <c r="D5" s="3">
        <v>2E-3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4">
        <v>10</v>
      </c>
      <c r="K5" s="5">
        <v>9028</v>
      </c>
      <c r="L5">
        <v>1</v>
      </c>
      <c r="M5" s="1"/>
      <c r="N5">
        <v>1</v>
      </c>
      <c r="O5">
        <v>40</v>
      </c>
      <c r="Q5">
        <f>VLOOKUP($O$2,$B:$J,9,FALSE)*$Q$3</f>
        <v>530</v>
      </c>
    </row>
    <row r="6" spans="1:28">
      <c r="B6">
        <v>2</v>
      </c>
      <c r="C6" s="3">
        <v>0.997</v>
      </c>
      <c r="D6" s="3">
        <v>3.0000000000000001E-3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4">
        <v>10</v>
      </c>
      <c r="K6" s="5">
        <v>9028</v>
      </c>
      <c r="L6">
        <v>1</v>
      </c>
      <c r="M6" s="1"/>
      <c r="N6">
        <v>2</v>
      </c>
      <c r="O6">
        <v>30</v>
      </c>
    </row>
    <row r="7" spans="1:28">
      <c r="B7">
        <v>3</v>
      </c>
      <c r="C7" s="3">
        <v>0.996</v>
      </c>
      <c r="D7" s="3">
        <v>4.0000000000000001E-3</v>
      </c>
      <c r="E7" s="3">
        <v>0</v>
      </c>
      <c r="F7" s="3">
        <v>0</v>
      </c>
      <c r="G7" s="3">
        <v>0</v>
      </c>
      <c r="H7" s="3">
        <v>0</v>
      </c>
      <c r="I7" s="3">
        <v>0</v>
      </c>
      <c r="J7" s="4">
        <v>10</v>
      </c>
      <c r="K7" s="5">
        <v>9028</v>
      </c>
      <c r="L7">
        <v>1</v>
      </c>
      <c r="M7" s="1"/>
      <c r="N7">
        <v>3</v>
      </c>
      <c r="O7">
        <v>20</v>
      </c>
    </row>
    <row r="8" spans="1:28">
      <c r="B8">
        <v>4</v>
      </c>
      <c r="C8" s="3">
        <v>0.995</v>
      </c>
      <c r="D8" s="3">
        <v>5.0000000000000001E-3</v>
      </c>
      <c r="E8" s="3">
        <v>0</v>
      </c>
      <c r="F8" s="3">
        <v>0</v>
      </c>
      <c r="G8" s="3">
        <v>0</v>
      </c>
      <c r="H8" s="3">
        <v>0</v>
      </c>
      <c r="I8" s="3">
        <v>0</v>
      </c>
      <c r="J8" s="4">
        <v>10</v>
      </c>
      <c r="K8" s="5">
        <v>9028</v>
      </c>
      <c r="L8">
        <v>1</v>
      </c>
      <c r="M8" s="1"/>
      <c r="N8" s="6">
        <v>4</v>
      </c>
      <c r="O8" s="6">
        <v>10</v>
      </c>
    </row>
    <row r="9" spans="1:28">
      <c r="B9">
        <v>5</v>
      </c>
      <c r="C9" s="3">
        <v>0.99399999999999999</v>
      </c>
      <c r="D9" s="3">
        <v>6.0000000000000001E-3</v>
      </c>
      <c r="E9" s="3">
        <v>0</v>
      </c>
      <c r="F9" s="3">
        <v>0</v>
      </c>
      <c r="G9" s="3">
        <v>0</v>
      </c>
      <c r="H9" s="3">
        <v>0</v>
      </c>
      <c r="I9" s="3">
        <v>0</v>
      </c>
      <c r="J9" s="4">
        <v>10</v>
      </c>
      <c r="K9" s="5">
        <v>9028</v>
      </c>
      <c r="L9">
        <v>1</v>
      </c>
      <c r="M9" s="1"/>
      <c r="O9">
        <f>SUM(O5:O8)</f>
        <v>100</v>
      </c>
    </row>
    <row r="10" spans="1:28">
      <c r="B10">
        <v>6</v>
      </c>
      <c r="C10" s="3">
        <v>0.99299999999999999</v>
      </c>
      <c r="D10" s="3">
        <v>7.0000000000000001E-3</v>
      </c>
      <c r="E10" s="3">
        <v>0</v>
      </c>
      <c r="F10" s="3">
        <v>0</v>
      </c>
      <c r="G10" s="3">
        <v>0</v>
      </c>
      <c r="H10" s="3">
        <v>0</v>
      </c>
      <c r="I10" s="3">
        <v>0</v>
      </c>
      <c r="J10" s="4">
        <v>10</v>
      </c>
      <c r="K10" s="5">
        <v>9028</v>
      </c>
      <c r="L10">
        <v>1</v>
      </c>
      <c r="M10" s="1"/>
      <c r="N10" t="s">
        <v>25</v>
      </c>
    </row>
    <row r="11" spans="1:28">
      <c r="B11">
        <v>7</v>
      </c>
      <c r="C11" s="3">
        <v>0.99199999999999999</v>
      </c>
      <c r="D11" s="3">
        <v>8.0000000000000002E-3</v>
      </c>
      <c r="E11" s="3">
        <v>0</v>
      </c>
      <c r="F11" s="3">
        <v>0</v>
      </c>
      <c r="G11" s="3">
        <v>0</v>
      </c>
      <c r="H11" s="3">
        <v>0</v>
      </c>
      <c r="I11" s="3">
        <v>0</v>
      </c>
      <c r="J11" s="4">
        <v>10</v>
      </c>
      <c r="K11" s="5">
        <v>9028</v>
      </c>
      <c r="L11">
        <v>1</v>
      </c>
      <c r="M11" s="1"/>
      <c r="N11" t="s">
        <v>26</v>
      </c>
      <c r="O11">
        <v>1</v>
      </c>
      <c r="P11">
        <v>2</v>
      </c>
      <c r="Q11">
        <v>3</v>
      </c>
      <c r="R11">
        <v>4</v>
      </c>
      <c r="S11" t="s">
        <v>27</v>
      </c>
      <c r="W11" t="s">
        <v>26</v>
      </c>
      <c r="X11">
        <v>1</v>
      </c>
      <c r="Y11">
        <v>2</v>
      </c>
      <c r="Z11">
        <v>3</v>
      </c>
      <c r="AA11">
        <v>4</v>
      </c>
      <c r="AB11" t="s">
        <v>28</v>
      </c>
    </row>
    <row r="12" spans="1:28">
      <c r="B12">
        <v>8</v>
      </c>
      <c r="C12" s="3">
        <v>0.99099999999999999</v>
      </c>
      <c r="D12" s="3">
        <v>8.9999999999999993E-3</v>
      </c>
      <c r="E12" s="3">
        <v>0</v>
      </c>
      <c r="F12" s="3">
        <v>0</v>
      </c>
      <c r="G12" s="3">
        <v>0</v>
      </c>
      <c r="H12" s="3">
        <v>0</v>
      </c>
      <c r="I12" s="3">
        <v>0</v>
      </c>
      <c r="J12" s="4">
        <v>12</v>
      </c>
      <c r="K12" s="5">
        <v>9028</v>
      </c>
      <c r="L12">
        <v>1</v>
      </c>
      <c r="M12" s="1"/>
      <c r="N12" t="s">
        <v>4</v>
      </c>
      <c r="O12">
        <f>VLOOKUP($O$2,$B:$J,2,FALSE)*$O$5</f>
        <v>0</v>
      </c>
      <c r="P12">
        <f>VLOOKUP($O$2,$B:$J,2,FALSE)*$O$6</f>
        <v>0</v>
      </c>
      <c r="Q12">
        <f>VLOOKUP($O$2,$B:$J,2,FALSE)*$O$7</f>
        <v>0</v>
      </c>
      <c r="R12">
        <f>VLOOKUP($O$2,$B:$J,2,FALSE)*$O$8</f>
        <v>0</v>
      </c>
      <c r="S12">
        <f>SUM(O12:R12)</f>
        <v>0</v>
      </c>
      <c r="W12" t="s">
        <v>4</v>
      </c>
      <c r="X12" s="7">
        <v>1</v>
      </c>
      <c r="Y12" s="7">
        <f>X12*AB12</f>
        <v>2</v>
      </c>
      <c r="Z12" s="7">
        <f>Y12*AB12</f>
        <v>4</v>
      </c>
      <c r="AA12" s="7">
        <f>Z12*AB12</f>
        <v>8</v>
      </c>
      <c r="AB12">
        <v>2</v>
      </c>
    </row>
    <row r="13" spans="1:28" ht="17.25" thickBot="1">
      <c r="B13" s="8">
        <v>9</v>
      </c>
      <c r="C13" s="9">
        <v>0.9899</v>
      </c>
      <c r="D13" s="9">
        <v>0.01</v>
      </c>
      <c r="E13" s="9">
        <v>1E-4</v>
      </c>
      <c r="F13" s="9">
        <v>0</v>
      </c>
      <c r="G13" s="9">
        <v>0</v>
      </c>
      <c r="H13" s="9">
        <v>0</v>
      </c>
      <c r="I13" s="9">
        <v>0</v>
      </c>
      <c r="J13" s="10">
        <v>12</v>
      </c>
      <c r="K13" s="11">
        <v>9028</v>
      </c>
      <c r="L13" s="8">
        <v>1</v>
      </c>
      <c r="M13" s="1"/>
      <c r="N13" t="s">
        <v>5</v>
      </c>
      <c r="O13">
        <f>VLOOKUP($O$2,$B:$J,3,FALSE)*$O$5</f>
        <v>26.111999999999995</v>
      </c>
      <c r="P13">
        <f>VLOOKUP($O$2,$B:$J,3,FALSE)*$O$6</f>
        <v>19.583999999999996</v>
      </c>
      <c r="Q13">
        <f>VLOOKUP($O$2,$B:$J,3,FALSE)*$O$7</f>
        <v>13.055999999999997</v>
      </c>
      <c r="R13">
        <f>VLOOKUP($O$2,$B:$J,3,FALSE)*$O$8</f>
        <v>6.5279999999999987</v>
      </c>
      <c r="S13">
        <f t="shared" ref="S13:S18" si="0">SUM(O13:R13)</f>
        <v>65.279999999999987</v>
      </c>
      <c r="W13" t="s">
        <v>5</v>
      </c>
      <c r="X13" s="7">
        <f t="shared" ref="X13:X19" si="1">AA12*AB12</f>
        <v>16</v>
      </c>
      <c r="Y13" s="7">
        <f t="shared" ref="Y13:Y18" si="2">X13*AB13</f>
        <v>32</v>
      </c>
      <c r="Z13" s="7">
        <f t="shared" ref="Z13:Z18" si="3">Y13*AB13</f>
        <v>64</v>
      </c>
      <c r="AA13" s="7">
        <f t="shared" ref="AA13:AA18" si="4">Z13*AB13</f>
        <v>128</v>
      </c>
      <c r="AB13">
        <v>2</v>
      </c>
    </row>
    <row r="14" spans="1:28">
      <c r="B14">
        <v>10</v>
      </c>
      <c r="C14" s="12">
        <f>100%-(D14+E14+F14+G14)</f>
        <v>0.98487999999999998</v>
      </c>
      <c r="D14" s="12">
        <v>1.4999999999999999E-2</v>
      </c>
      <c r="E14" s="12">
        <v>1.2E-4</v>
      </c>
      <c r="F14" s="12">
        <v>0</v>
      </c>
      <c r="G14" s="12">
        <v>0</v>
      </c>
      <c r="H14" s="12">
        <v>0</v>
      </c>
      <c r="I14" s="12">
        <v>0</v>
      </c>
      <c r="J14" s="4">
        <v>12</v>
      </c>
      <c r="K14" s="5">
        <v>9028</v>
      </c>
      <c r="L14">
        <v>1</v>
      </c>
      <c r="M14" s="1"/>
      <c r="N14" t="s">
        <v>6</v>
      </c>
      <c r="O14">
        <f>VLOOKUP($O$2,$B:$J,4,FALSE)*$O$5</f>
        <v>12.200000000000008</v>
      </c>
      <c r="P14">
        <f>VLOOKUP($O$2,$B:$J,4,FALSE)*$O$6</f>
        <v>9.1500000000000057</v>
      </c>
      <c r="Q14">
        <f>VLOOKUP($O$2,$B:$J,4,FALSE)*$O$7</f>
        <v>6.1000000000000041</v>
      </c>
      <c r="R14">
        <f>VLOOKUP($O$2,$B:$J,4,FALSE)*$O$8</f>
        <v>3.050000000000002</v>
      </c>
      <c r="S14">
        <f t="shared" si="0"/>
        <v>30.500000000000021</v>
      </c>
      <c r="W14" t="s">
        <v>6</v>
      </c>
      <c r="X14" s="7">
        <f t="shared" si="1"/>
        <v>256</v>
      </c>
      <c r="Y14" s="7">
        <f t="shared" si="2"/>
        <v>512</v>
      </c>
      <c r="Z14" s="7">
        <f t="shared" si="3"/>
        <v>1024</v>
      </c>
      <c r="AA14" s="7">
        <f t="shared" si="4"/>
        <v>2048</v>
      </c>
      <c r="AB14">
        <v>2</v>
      </c>
    </row>
    <row r="15" spans="1:28">
      <c r="B15">
        <v>11</v>
      </c>
      <c r="C15" s="12">
        <f t="shared" ref="C15:C43" si="5">100%-(D15+E15+F15+G15)</f>
        <v>0.97985999999999995</v>
      </c>
      <c r="D15" s="12">
        <v>0.02</v>
      </c>
      <c r="E15" s="12">
        <v>1.3999999999999999E-4</v>
      </c>
      <c r="F15" s="12">
        <v>0</v>
      </c>
      <c r="G15" s="12">
        <v>0</v>
      </c>
      <c r="H15" s="12">
        <v>0</v>
      </c>
      <c r="I15" s="12">
        <v>0</v>
      </c>
      <c r="J15" s="4">
        <v>12</v>
      </c>
      <c r="K15" s="5">
        <v>9028</v>
      </c>
      <c r="L15">
        <v>1</v>
      </c>
      <c r="M15" s="1"/>
      <c r="N15" t="s">
        <v>7</v>
      </c>
      <c r="O15">
        <f>VLOOKUP($O$2,$B:$J,5,FALSE)*$O$5</f>
        <v>1.4000000000000008</v>
      </c>
      <c r="P15">
        <f>VLOOKUP($O$2,$B:$J,5,FALSE)*$O$6</f>
        <v>1.0500000000000005</v>
      </c>
      <c r="Q15">
        <f>VLOOKUP($O$2,$B:$J,5,FALSE)*$O$7</f>
        <v>0.7000000000000004</v>
      </c>
      <c r="R15">
        <f>VLOOKUP($O$2,$B:$J,5,FALSE)*$O$8</f>
        <v>0.3500000000000002</v>
      </c>
      <c r="S15">
        <f t="shared" si="0"/>
        <v>3.5000000000000013</v>
      </c>
      <c r="W15" t="s">
        <v>7</v>
      </c>
      <c r="X15" s="7">
        <f t="shared" si="1"/>
        <v>4096</v>
      </c>
      <c r="Y15" s="7">
        <f t="shared" si="2"/>
        <v>8192</v>
      </c>
      <c r="Z15" s="7">
        <f t="shared" si="3"/>
        <v>16384</v>
      </c>
      <c r="AA15" s="7">
        <f t="shared" si="4"/>
        <v>32768</v>
      </c>
      <c r="AB15">
        <v>2</v>
      </c>
    </row>
    <row r="16" spans="1:28">
      <c r="B16">
        <v>12</v>
      </c>
      <c r="C16" s="12">
        <f t="shared" si="5"/>
        <v>0.96984000000000004</v>
      </c>
      <c r="D16" s="12">
        <v>0.03</v>
      </c>
      <c r="E16" s="12">
        <v>1.6000000000000001E-4</v>
      </c>
      <c r="F16" s="12">
        <v>0</v>
      </c>
      <c r="G16" s="12">
        <v>0</v>
      </c>
      <c r="H16" s="12">
        <v>0</v>
      </c>
      <c r="I16" s="12">
        <v>0</v>
      </c>
      <c r="J16" s="4">
        <v>12</v>
      </c>
      <c r="K16" s="5">
        <v>9028</v>
      </c>
      <c r="L16">
        <v>1</v>
      </c>
      <c r="M16" s="1"/>
      <c r="N16" t="s">
        <v>8</v>
      </c>
      <c r="O16">
        <f>VLOOKUP($O$2,$B:$J,6,FALSE)*$O$5</f>
        <v>0.20400000000000001</v>
      </c>
      <c r="P16">
        <f>VLOOKUP($O$2,$B:$J,6,FALSE)*$O$6</f>
        <v>0.15300000000000002</v>
      </c>
      <c r="Q16">
        <f>VLOOKUP($O$2,$B:$J,6,FALSE)*$O$7</f>
        <v>0.10200000000000001</v>
      </c>
      <c r="R16">
        <f>VLOOKUP($O$2,$B:$J,6,FALSE)*$O$8</f>
        <v>5.1000000000000004E-2</v>
      </c>
      <c r="S16">
        <f t="shared" si="0"/>
        <v>0.51000000000000012</v>
      </c>
      <c r="W16" t="s">
        <v>8</v>
      </c>
      <c r="X16" s="7">
        <f t="shared" si="1"/>
        <v>65536</v>
      </c>
      <c r="Y16" s="7">
        <f t="shared" si="2"/>
        <v>131072</v>
      </c>
      <c r="Z16" s="7">
        <f t="shared" si="3"/>
        <v>262144</v>
      </c>
      <c r="AA16" s="7">
        <f t="shared" si="4"/>
        <v>524288</v>
      </c>
      <c r="AB16">
        <v>2</v>
      </c>
    </row>
    <row r="17" spans="2:28">
      <c r="B17">
        <v>13</v>
      </c>
      <c r="C17" s="12">
        <f t="shared" si="5"/>
        <v>0.95982000000000001</v>
      </c>
      <c r="D17" s="12">
        <v>0.04</v>
      </c>
      <c r="E17" s="12">
        <v>1.8000000000000001E-4</v>
      </c>
      <c r="F17" s="12">
        <v>0</v>
      </c>
      <c r="G17" s="12">
        <v>0</v>
      </c>
      <c r="H17" s="12">
        <v>0</v>
      </c>
      <c r="I17" s="12">
        <v>0</v>
      </c>
      <c r="J17" s="4">
        <v>12</v>
      </c>
      <c r="K17" s="5">
        <v>9028</v>
      </c>
      <c r="L17">
        <v>1</v>
      </c>
      <c r="M17" s="1"/>
      <c r="N17" t="s">
        <v>9</v>
      </c>
      <c r="O17">
        <f>VLOOKUP($O$2,$B:$J,7,FALSE)*$O$5</f>
        <v>8.4000000000000019E-2</v>
      </c>
      <c r="P17">
        <f>VLOOKUP($O$2,$B:$J,7,FALSE)*$O$6</f>
        <v>6.3000000000000014E-2</v>
      </c>
      <c r="Q17">
        <f>VLOOKUP($O$2,$B:$J,7,FALSE)*$O$7</f>
        <v>4.200000000000001E-2</v>
      </c>
      <c r="R17">
        <f>VLOOKUP($O$2,$B:$J,7,FALSE)*$O$8</f>
        <v>2.1000000000000005E-2</v>
      </c>
      <c r="S17">
        <f t="shared" si="0"/>
        <v>0.21000000000000002</v>
      </c>
      <c r="W17" t="s">
        <v>9</v>
      </c>
      <c r="X17" s="7">
        <f t="shared" si="1"/>
        <v>1048576</v>
      </c>
      <c r="Y17" s="7">
        <f t="shared" si="2"/>
        <v>2097152</v>
      </c>
      <c r="Z17" s="7">
        <f t="shared" si="3"/>
        <v>4194304</v>
      </c>
      <c r="AA17" s="7">
        <f t="shared" si="4"/>
        <v>8388608</v>
      </c>
      <c r="AB17">
        <v>2</v>
      </c>
    </row>
    <row r="18" spans="2:28">
      <c r="B18">
        <v>14</v>
      </c>
      <c r="C18" s="12">
        <f t="shared" si="5"/>
        <v>0.94979999999999998</v>
      </c>
      <c r="D18" s="12">
        <v>0.05</v>
      </c>
      <c r="E18" s="12">
        <v>2.0000000000000001E-4</v>
      </c>
      <c r="F18" s="12">
        <v>0</v>
      </c>
      <c r="G18" s="12">
        <v>0</v>
      </c>
      <c r="H18" s="12">
        <v>0</v>
      </c>
      <c r="I18" s="12">
        <v>0</v>
      </c>
      <c r="J18" s="4">
        <v>12</v>
      </c>
      <c r="K18" s="5">
        <v>9028</v>
      </c>
      <c r="L18">
        <v>1</v>
      </c>
      <c r="M18" s="1"/>
      <c r="N18" t="s">
        <v>30</v>
      </c>
      <c r="O18">
        <f>VLOOKUP($O$2,$B:$J,8,FALSE)*$O$5</f>
        <v>2.8000000000000001E-2</v>
      </c>
      <c r="P18">
        <f>VLOOKUP($O$2,$B:$J,8,FALSE)*$O$6</f>
        <v>2.1000000000000001E-2</v>
      </c>
      <c r="Q18">
        <f>VLOOKUP($O$2,$B:$J,8,FALSE)*$O$7</f>
        <v>1.4E-2</v>
      </c>
      <c r="R18">
        <f>VLOOKUP($O$2,$B:$J,8,FALSE)*$O$8</f>
        <v>7.0000000000000001E-3</v>
      </c>
      <c r="S18">
        <f t="shared" si="0"/>
        <v>7.0000000000000007E-2</v>
      </c>
      <c r="W18" t="s">
        <v>30</v>
      </c>
      <c r="X18" s="7">
        <f t="shared" si="1"/>
        <v>16777216</v>
      </c>
      <c r="Y18" s="7">
        <f t="shared" si="2"/>
        <v>33554432</v>
      </c>
      <c r="Z18" s="7">
        <f t="shared" si="3"/>
        <v>67108864</v>
      </c>
      <c r="AA18" s="7">
        <f t="shared" si="4"/>
        <v>134217728</v>
      </c>
      <c r="AB18">
        <v>2</v>
      </c>
    </row>
    <row r="19" spans="2:28">
      <c r="B19">
        <v>15</v>
      </c>
      <c r="C19" s="12">
        <f t="shared" si="5"/>
        <v>0.93974999999999997</v>
      </c>
      <c r="D19" s="12">
        <v>0.06</v>
      </c>
      <c r="E19" s="12">
        <v>2.5000000000000001E-4</v>
      </c>
      <c r="F19" s="12">
        <v>0</v>
      </c>
      <c r="G19" s="12">
        <v>0</v>
      </c>
      <c r="H19" s="12">
        <v>0</v>
      </c>
      <c r="I19" s="12">
        <v>0</v>
      </c>
      <c r="J19" s="4">
        <v>12</v>
      </c>
      <c r="K19" s="5">
        <v>9028</v>
      </c>
      <c r="L19">
        <v>1</v>
      </c>
      <c r="M19" s="1"/>
      <c r="R19" t="s">
        <v>29</v>
      </c>
      <c r="S19">
        <f>SUM(S12:S17)</f>
        <v>100</v>
      </c>
      <c r="W19" t="s">
        <v>31</v>
      </c>
      <c r="X19" s="7">
        <f t="shared" si="1"/>
        <v>268435456</v>
      </c>
      <c r="Y19" s="7"/>
      <c r="Z19" s="7"/>
      <c r="AA19" s="7"/>
      <c r="AB19">
        <v>2</v>
      </c>
    </row>
    <row r="20" spans="2:28">
      <c r="B20">
        <v>16</v>
      </c>
      <c r="C20" s="12">
        <f t="shared" si="5"/>
        <v>0.92969999999999997</v>
      </c>
      <c r="D20" s="12">
        <v>7.0000000000000007E-2</v>
      </c>
      <c r="E20" s="12">
        <v>2.9999999999999997E-4</v>
      </c>
      <c r="F20" s="12">
        <v>0</v>
      </c>
      <c r="G20" s="12">
        <v>0</v>
      </c>
      <c r="H20" s="12">
        <v>0</v>
      </c>
      <c r="I20" s="12">
        <v>0</v>
      </c>
      <c r="J20" s="4">
        <v>14</v>
      </c>
      <c r="K20" s="5">
        <v>9028</v>
      </c>
      <c r="L20">
        <v>1</v>
      </c>
      <c r="M20" s="1"/>
    </row>
    <row r="21" spans="2:28">
      <c r="B21">
        <v>17</v>
      </c>
      <c r="C21" s="12">
        <f t="shared" si="5"/>
        <v>0.91964999999999997</v>
      </c>
      <c r="D21" s="12">
        <v>0.08</v>
      </c>
      <c r="E21" s="12">
        <v>3.5E-4</v>
      </c>
      <c r="F21" s="12">
        <v>0</v>
      </c>
      <c r="G21" s="12">
        <v>0</v>
      </c>
      <c r="H21" s="12">
        <v>0</v>
      </c>
      <c r="I21" s="12">
        <v>0</v>
      </c>
      <c r="J21" s="4">
        <v>14</v>
      </c>
      <c r="K21" s="5">
        <v>9028</v>
      </c>
      <c r="L21">
        <v>1</v>
      </c>
      <c r="M21" s="1"/>
      <c r="N21" t="s">
        <v>32</v>
      </c>
      <c r="W21" t="s">
        <v>33</v>
      </c>
    </row>
    <row r="22" spans="2:28">
      <c r="B22">
        <v>18</v>
      </c>
      <c r="C22" s="12">
        <f t="shared" si="5"/>
        <v>0.90959999999999996</v>
      </c>
      <c r="D22" s="12">
        <v>0.09</v>
      </c>
      <c r="E22" s="12">
        <v>4.0000000000000002E-4</v>
      </c>
      <c r="F22" s="12">
        <v>0</v>
      </c>
      <c r="G22" s="12">
        <v>0</v>
      </c>
      <c r="H22" s="12">
        <v>0</v>
      </c>
      <c r="I22" s="12">
        <v>0</v>
      </c>
      <c r="J22" s="4">
        <v>14</v>
      </c>
      <c r="K22" s="5">
        <v>9028</v>
      </c>
      <c r="L22">
        <v>1</v>
      </c>
      <c r="M22" s="1"/>
      <c r="N22" t="s">
        <v>34</v>
      </c>
      <c r="O22">
        <v>1</v>
      </c>
      <c r="P22">
        <v>2</v>
      </c>
      <c r="Q22">
        <v>3</v>
      </c>
      <c r="R22">
        <v>4</v>
      </c>
      <c r="S22" t="s">
        <v>27</v>
      </c>
      <c r="T22" t="s">
        <v>35</v>
      </c>
      <c r="W22" t="s">
        <v>26</v>
      </c>
      <c r="X22">
        <v>4</v>
      </c>
      <c r="Y22">
        <v>3</v>
      </c>
      <c r="Z22">
        <v>2</v>
      </c>
      <c r="AA22">
        <v>1</v>
      </c>
    </row>
    <row r="23" spans="2:28" ht="17.25" thickBot="1">
      <c r="B23" s="8">
        <v>19</v>
      </c>
      <c r="C23" s="13">
        <f t="shared" si="5"/>
        <v>0.89949999999999997</v>
      </c>
      <c r="D23" s="13">
        <v>0.1</v>
      </c>
      <c r="E23" s="13">
        <v>5.0000000000000001E-4</v>
      </c>
      <c r="F23" s="13">
        <v>0</v>
      </c>
      <c r="G23" s="13">
        <v>0</v>
      </c>
      <c r="H23" s="13">
        <v>0</v>
      </c>
      <c r="I23" s="13">
        <v>0</v>
      </c>
      <c r="J23" s="10">
        <v>14</v>
      </c>
      <c r="K23" s="11">
        <v>9028</v>
      </c>
      <c r="L23" s="8">
        <v>1</v>
      </c>
      <c r="M23" s="1"/>
      <c r="N23" t="s">
        <v>36</v>
      </c>
      <c r="O23">
        <f t="shared" ref="O23:R29" si="6">O12*$Q$5/100</f>
        <v>0</v>
      </c>
      <c r="P23">
        <f t="shared" si="6"/>
        <v>0</v>
      </c>
      <c r="Q23">
        <f t="shared" si="6"/>
        <v>0</v>
      </c>
      <c r="R23">
        <f t="shared" si="6"/>
        <v>0</v>
      </c>
      <c r="S23">
        <f>SUM(O23:R23)</f>
        <v>0</v>
      </c>
      <c r="T23" s="7">
        <f t="shared" ref="T23:T29" si="7">O23*X12+P23*Y12+Q23*Z12+R23*AA12</f>
        <v>0</v>
      </c>
      <c r="W23" t="s">
        <v>8</v>
      </c>
      <c r="X23">
        <v>1</v>
      </c>
      <c r="Y23">
        <f>X23*2</f>
        <v>2</v>
      </c>
      <c r="Z23">
        <f t="shared" ref="Z23:AA24" si="8">Y23*2</f>
        <v>4</v>
      </c>
      <c r="AA23">
        <f t="shared" si="8"/>
        <v>8</v>
      </c>
    </row>
    <row r="24" spans="2:28">
      <c r="B24">
        <v>20</v>
      </c>
      <c r="C24" s="14">
        <f t="shared" si="5"/>
        <v>0.86944500000000002</v>
      </c>
      <c r="D24" s="14">
        <v>0.13</v>
      </c>
      <c r="E24" s="14">
        <v>5.5000000000000003E-4</v>
      </c>
      <c r="F24" s="14">
        <v>5.0000000000000004E-6</v>
      </c>
      <c r="G24" s="14">
        <v>0</v>
      </c>
      <c r="H24" s="14">
        <v>0</v>
      </c>
      <c r="I24" s="14">
        <v>0</v>
      </c>
      <c r="J24" s="4">
        <v>14</v>
      </c>
      <c r="K24" s="5">
        <v>9028</v>
      </c>
      <c r="L24">
        <v>1</v>
      </c>
      <c r="M24" s="1"/>
      <c r="N24" t="s">
        <v>37</v>
      </c>
      <c r="O24">
        <f t="shared" si="6"/>
        <v>138.39359999999996</v>
      </c>
      <c r="P24">
        <f t="shared" si="6"/>
        <v>103.79519999999998</v>
      </c>
      <c r="Q24">
        <f t="shared" si="6"/>
        <v>69.196799999999982</v>
      </c>
      <c r="R24">
        <f t="shared" si="6"/>
        <v>34.598399999999991</v>
      </c>
      <c r="S24">
        <f t="shared" ref="S24:S29" si="9">SUM(O24:R24)</f>
        <v>345.98399999999992</v>
      </c>
      <c r="T24" s="7">
        <f t="shared" si="7"/>
        <v>14392.934399999998</v>
      </c>
      <c r="W24" t="s">
        <v>9</v>
      </c>
      <c r="X24">
        <f>AA23*2</f>
        <v>16</v>
      </c>
      <c r="Y24">
        <f>X24*2</f>
        <v>32</v>
      </c>
      <c r="Z24">
        <f t="shared" si="8"/>
        <v>64</v>
      </c>
      <c r="AA24">
        <f t="shared" si="8"/>
        <v>128</v>
      </c>
    </row>
    <row r="25" spans="2:28">
      <c r="B25">
        <v>21</v>
      </c>
      <c r="C25" s="14">
        <f t="shared" si="5"/>
        <v>0.83938999999999997</v>
      </c>
      <c r="D25" s="14">
        <v>0.16</v>
      </c>
      <c r="E25" s="14">
        <v>5.9999999999999995E-4</v>
      </c>
      <c r="F25" s="14">
        <v>1.0000000000000001E-5</v>
      </c>
      <c r="G25" s="14">
        <v>0</v>
      </c>
      <c r="H25" s="14">
        <v>0</v>
      </c>
      <c r="I25" s="14">
        <v>0</v>
      </c>
      <c r="J25" s="4">
        <v>14</v>
      </c>
      <c r="K25" s="5">
        <v>9028</v>
      </c>
      <c r="L25">
        <v>1</v>
      </c>
      <c r="M25" s="1"/>
      <c r="N25" t="s">
        <v>38</v>
      </c>
      <c r="O25">
        <f t="shared" si="6"/>
        <v>64.660000000000039</v>
      </c>
      <c r="P25">
        <f t="shared" si="6"/>
        <v>48.495000000000026</v>
      </c>
      <c r="Q25">
        <f t="shared" si="6"/>
        <v>32.33000000000002</v>
      </c>
      <c r="R25">
        <f t="shared" si="6"/>
        <v>16.16500000000001</v>
      </c>
      <c r="S25">
        <f t="shared" si="9"/>
        <v>161.65000000000009</v>
      </c>
      <c r="T25" s="7">
        <f t="shared" si="7"/>
        <v>107594.24000000005</v>
      </c>
      <c r="W25" t="s">
        <v>30</v>
      </c>
      <c r="X25">
        <f t="shared" ref="X25:X26" si="10">AA24*2</f>
        <v>256</v>
      </c>
      <c r="Y25">
        <f t="shared" ref="Y25:AA25" si="11">X25*2</f>
        <v>512</v>
      </c>
      <c r="Z25">
        <f t="shared" si="11"/>
        <v>1024</v>
      </c>
      <c r="AA25">
        <f t="shared" si="11"/>
        <v>2048</v>
      </c>
    </row>
    <row r="26" spans="2:28">
      <c r="B26">
        <v>22</v>
      </c>
      <c r="C26" s="14">
        <f t="shared" si="5"/>
        <v>0.80932999999999999</v>
      </c>
      <c r="D26" s="14">
        <v>0.19</v>
      </c>
      <c r="E26" s="14">
        <v>6.4999999999999997E-4</v>
      </c>
      <c r="F26" s="14">
        <v>2.0000000000000002E-5</v>
      </c>
      <c r="G26" s="14">
        <v>0</v>
      </c>
      <c r="H26" s="14">
        <v>0</v>
      </c>
      <c r="I26" s="14">
        <v>0</v>
      </c>
      <c r="J26" s="4">
        <v>14</v>
      </c>
      <c r="K26" s="5">
        <v>9028</v>
      </c>
      <c r="L26">
        <v>1</v>
      </c>
      <c r="M26" s="1"/>
      <c r="N26" t="s">
        <v>39</v>
      </c>
      <c r="O26">
        <f t="shared" si="6"/>
        <v>7.4200000000000044</v>
      </c>
      <c r="P26">
        <f t="shared" si="6"/>
        <v>5.5650000000000022</v>
      </c>
      <c r="Q26">
        <f t="shared" si="6"/>
        <v>3.7100000000000022</v>
      </c>
      <c r="R26">
        <f t="shared" si="6"/>
        <v>1.8550000000000011</v>
      </c>
      <c r="S26">
        <f t="shared" si="9"/>
        <v>18.550000000000008</v>
      </c>
      <c r="T26" s="7">
        <f t="shared" si="7"/>
        <v>197550.0800000001</v>
      </c>
      <c r="W26" t="s">
        <v>31</v>
      </c>
      <c r="X26">
        <f t="shared" si="10"/>
        <v>4096</v>
      </c>
    </row>
    <row r="27" spans="2:28">
      <c r="B27">
        <v>23</v>
      </c>
      <c r="C27" s="14">
        <f t="shared" si="5"/>
        <v>0.77927000000000002</v>
      </c>
      <c r="D27" s="14">
        <v>0.22</v>
      </c>
      <c r="E27" s="14">
        <v>6.9999999999999999E-4</v>
      </c>
      <c r="F27" s="14">
        <v>3.0000000000000001E-5</v>
      </c>
      <c r="G27" s="14">
        <v>0</v>
      </c>
      <c r="H27" s="14">
        <v>0</v>
      </c>
      <c r="I27" s="14">
        <v>0</v>
      </c>
      <c r="J27" s="4">
        <v>14</v>
      </c>
      <c r="K27" s="5">
        <v>9028</v>
      </c>
      <c r="L27">
        <v>1</v>
      </c>
      <c r="M27" s="1"/>
      <c r="N27" t="s">
        <v>40</v>
      </c>
      <c r="O27">
        <f t="shared" si="6"/>
        <v>1.0811999999999999</v>
      </c>
      <c r="P27">
        <f t="shared" si="6"/>
        <v>0.81090000000000018</v>
      </c>
      <c r="Q27">
        <f t="shared" si="6"/>
        <v>0.54059999999999997</v>
      </c>
      <c r="R27">
        <f t="shared" si="6"/>
        <v>0.27029999999999998</v>
      </c>
      <c r="S27">
        <f t="shared" si="9"/>
        <v>2.7030000000000003</v>
      </c>
      <c r="T27" s="7">
        <f t="shared" si="7"/>
        <v>460573.9008</v>
      </c>
    </row>
    <row r="28" spans="2:28">
      <c r="B28">
        <v>24</v>
      </c>
      <c r="C28" s="14">
        <f t="shared" si="5"/>
        <v>0.74921000000000004</v>
      </c>
      <c r="D28" s="14">
        <v>0.25</v>
      </c>
      <c r="E28" s="14">
        <v>7.5000000000000002E-4</v>
      </c>
      <c r="F28" s="14">
        <v>4.0000000000000003E-5</v>
      </c>
      <c r="G28" s="14">
        <v>0</v>
      </c>
      <c r="H28" s="14">
        <v>0</v>
      </c>
      <c r="I28" s="14">
        <v>0</v>
      </c>
      <c r="J28" s="4">
        <v>17</v>
      </c>
      <c r="K28" s="5">
        <v>9028</v>
      </c>
      <c r="L28">
        <v>1</v>
      </c>
      <c r="M28" s="1"/>
      <c r="N28" t="s">
        <v>41</v>
      </c>
      <c r="O28">
        <f t="shared" si="6"/>
        <v>0.4452000000000001</v>
      </c>
      <c r="P28">
        <f t="shared" si="6"/>
        <v>0.33390000000000009</v>
      </c>
      <c r="Q28">
        <f t="shared" si="6"/>
        <v>0.22260000000000005</v>
      </c>
      <c r="R28">
        <f t="shared" si="6"/>
        <v>0.11130000000000002</v>
      </c>
      <c r="S28">
        <f t="shared" si="9"/>
        <v>1.1130000000000002</v>
      </c>
      <c r="T28" s="7">
        <f t="shared" si="7"/>
        <v>3034369.2288000006</v>
      </c>
    </row>
    <row r="29" spans="2:28">
      <c r="B29">
        <v>25</v>
      </c>
      <c r="C29" s="14">
        <f t="shared" si="5"/>
        <v>0.71914999999999996</v>
      </c>
      <c r="D29" s="14">
        <v>0.28000000000000003</v>
      </c>
      <c r="E29" s="14">
        <v>8.0000000000000004E-4</v>
      </c>
      <c r="F29" s="14">
        <v>5.0000000000000002E-5</v>
      </c>
      <c r="G29" s="14">
        <v>0</v>
      </c>
      <c r="H29" s="14">
        <v>0</v>
      </c>
      <c r="I29" s="14">
        <v>0</v>
      </c>
      <c r="J29" s="4">
        <v>17</v>
      </c>
      <c r="K29" s="5">
        <v>9028</v>
      </c>
      <c r="L29">
        <v>1</v>
      </c>
      <c r="M29" s="1"/>
      <c r="N29" t="s">
        <v>30</v>
      </c>
      <c r="O29">
        <f t="shared" si="6"/>
        <v>0.1484</v>
      </c>
      <c r="P29">
        <f t="shared" si="6"/>
        <v>0.11130000000000001</v>
      </c>
      <c r="Q29">
        <f t="shared" si="6"/>
        <v>7.4200000000000002E-2</v>
      </c>
      <c r="R29">
        <f t="shared" si="6"/>
        <v>3.7100000000000001E-2</v>
      </c>
      <c r="S29">
        <f t="shared" si="9"/>
        <v>0.37100000000000005</v>
      </c>
      <c r="T29" s="7">
        <f t="shared" si="7"/>
        <v>16183302.553599998</v>
      </c>
    </row>
    <row r="30" spans="2:28">
      <c r="B30">
        <v>26</v>
      </c>
      <c r="C30" s="14">
        <f t="shared" si="5"/>
        <v>0.68908999999999998</v>
      </c>
      <c r="D30" s="14">
        <v>0.31</v>
      </c>
      <c r="E30" s="14">
        <v>8.4999999999999898E-4</v>
      </c>
      <c r="F30" s="14">
        <v>6.0000000000000002E-5</v>
      </c>
      <c r="G30" s="14">
        <v>0</v>
      </c>
      <c r="H30" s="14">
        <v>0</v>
      </c>
      <c r="I30" s="14">
        <v>0</v>
      </c>
      <c r="J30" s="4">
        <v>17</v>
      </c>
      <c r="K30" s="5">
        <v>9028</v>
      </c>
      <c r="L30">
        <v>1</v>
      </c>
      <c r="M30" s="1"/>
      <c r="R30" t="s">
        <v>29</v>
      </c>
      <c r="S30">
        <f>SUM(S23:S28)</f>
        <v>530</v>
      </c>
      <c r="T30" s="7">
        <f>SUM(T23:T29)</f>
        <v>19997782.937599998</v>
      </c>
      <c r="U30">
        <f>(T30/X16)*X23</f>
        <v>305.14195156249997</v>
      </c>
    </row>
    <row r="31" spans="2:28">
      <c r="B31">
        <v>27</v>
      </c>
      <c r="C31" s="14">
        <f t="shared" si="5"/>
        <v>0.65903</v>
      </c>
      <c r="D31" s="14">
        <v>0.34</v>
      </c>
      <c r="E31" s="14">
        <v>8.99999999999999E-4</v>
      </c>
      <c r="F31" s="14">
        <v>6.9999999999999994E-5</v>
      </c>
      <c r="G31" s="14">
        <v>0</v>
      </c>
      <c r="H31" s="14">
        <v>0</v>
      </c>
      <c r="I31" s="14">
        <v>0</v>
      </c>
      <c r="J31" s="4">
        <v>17</v>
      </c>
      <c r="K31" s="5">
        <v>9028</v>
      </c>
      <c r="L31">
        <v>1</v>
      </c>
      <c r="M31" s="1"/>
      <c r="R31" s="15" t="s">
        <v>42</v>
      </c>
      <c r="T31" s="7"/>
    </row>
    <row r="32" spans="2:28">
      <c r="B32">
        <v>28</v>
      </c>
      <c r="C32" s="14">
        <f t="shared" si="5"/>
        <v>0.62897000000000003</v>
      </c>
      <c r="D32" s="14">
        <v>0.37</v>
      </c>
      <c r="E32" s="14">
        <v>9.4999999999999902E-4</v>
      </c>
      <c r="F32" s="14">
        <v>8.0000000000000007E-5</v>
      </c>
      <c r="G32" s="14">
        <v>0</v>
      </c>
      <c r="H32" s="14">
        <v>0</v>
      </c>
      <c r="I32" s="14">
        <v>0</v>
      </c>
      <c r="J32" s="4">
        <v>17</v>
      </c>
      <c r="K32" s="5">
        <v>9028</v>
      </c>
      <c r="L32">
        <v>1</v>
      </c>
      <c r="M32" s="1"/>
    </row>
    <row r="33" spans="1:27" ht="17.25" thickBot="1">
      <c r="B33" s="8">
        <v>29</v>
      </c>
      <c r="C33" s="16">
        <f t="shared" si="5"/>
        <v>0.58989999999999998</v>
      </c>
      <c r="D33" s="16">
        <v>0.4</v>
      </c>
      <c r="E33" s="16">
        <v>0.01</v>
      </c>
      <c r="F33" s="16">
        <v>1E-4</v>
      </c>
      <c r="G33" s="16">
        <v>0</v>
      </c>
      <c r="H33" s="16">
        <v>0</v>
      </c>
      <c r="I33" s="16">
        <v>0</v>
      </c>
      <c r="J33" s="10">
        <v>17</v>
      </c>
      <c r="K33" s="11">
        <v>9028</v>
      </c>
      <c r="L33" s="8">
        <v>1</v>
      </c>
      <c r="M33" s="1"/>
    </row>
    <row r="34" spans="1:27">
      <c r="B34">
        <v>30</v>
      </c>
      <c r="C34" s="17">
        <f t="shared" si="5"/>
        <v>0.57686999999999999</v>
      </c>
      <c r="D34" s="17">
        <v>0.41</v>
      </c>
      <c r="E34" s="17">
        <v>1.2999999999999999E-2</v>
      </c>
      <c r="F34" s="17">
        <v>1.2999999999999999E-4</v>
      </c>
      <c r="G34" s="17">
        <v>0</v>
      </c>
      <c r="H34" s="17">
        <v>0</v>
      </c>
      <c r="I34" s="17">
        <v>0</v>
      </c>
      <c r="J34" s="4">
        <v>17</v>
      </c>
      <c r="K34" s="5">
        <v>9028</v>
      </c>
      <c r="L34">
        <v>1</v>
      </c>
      <c r="M34" s="1"/>
    </row>
    <row r="35" spans="1:27">
      <c r="B35">
        <v>31</v>
      </c>
      <c r="C35" s="17">
        <f t="shared" si="5"/>
        <v>0.56384000000000001</v>
      </c>
      <c r="D35" s="17">
        <v>0.42</v>
      </c>
      <c r="E35" s="17">
        <v>1.6E-2</v>
      </c>
      <c r="F35" s="17">
        <v>1.6000000000000001E-4</v>
      </c>
      <c r="G35" s="17">
        <v>0</v>
      </c>
      <c r="H35" s="17">
        <v>0</v>
      </c>
      <c r="I35" s="17">
        <v>0</v>
      </c>
      <c r="J35" s="4">
        <v>17</v>
      </c>
      <c r="K35" s="5">
        <v>9028</v>
      </c>
      <c r="L35">
        <v>1</v>
      </c>
      <c r="M35" s="1"/>
    </row>
    <row r="36" spans="1:27">
      <c r="B36">
        <v>32</v>
      </c>
      <c r="C36" s="17">
        <f t="shared" si="5"/>
        <v>0.55081000000000002</v>
      </c>
      <c r="D36" s="17">
        <v>0.43</v>
      </c>
      <c r="E36" s="17">
        <v>1.9E-2</v>
      </c>
      <c r="F36" s="17">
        <v>1.9000000000000001E-4</v>
      </c>
      <c r="G36" s="17">
        <v>0</v>
      </c>
      <c r="H36" s="17">
        <v>0</v>
      </c>
      <c r="I36" s="17">
        <v>0</v>
      </c>
      <c r="J36" s="4">
        <v>20</v>
      </c>
      <c r="K36" s="5">
        <v>9028</v>
      </c>
      <c r="L36">
        <v>2</v>
      </c>
      <c r="M36" s="1"/>
    </row>
    <row r="37" spans="1:27">
      <c r="B37">
        <v>33</v>
      </c>
      <c r="C37" s="17">
        <f>100%-(D37+E37+F37+G37)</f>
        <v>0.53777999999999992</v>
      </c>
      <c r="D37" s="17">
        <v>0.44</v>
      </c>
      <c r="E37" s="17">
        <v>2.1999999999999999E-2</v>
      </c>
      <c r="F37" s="17">
        <v>2.2000000000000001E-4</v>
      </c>
      <c r="G37" s="17">
        <v>0</v>
      </c>
      <c r="H37" s="17">
        <v>0</v>
      </c>
      <c r="I37" s="17">
        <v>0</v>
      </c>
      <c r="J37" s="4">
        <v>20</v>
      </c>
      <c r="K37" s="5">
        <v>9028</v>
      </c>
      <c r="L37">
        <v>2</v>
      </c>
      <c r="M37" s="1"/>
    </row>
    <row r="38" spans="1:27">
      <c r="B38">
        <v>34</v>
      </c>
      <c r="C38" s="17">
        <f t="shared" si="5"/>
        <v>0.52475000000000005</v>
      </c>
      <c r="D38" s="17">
        <v>0.45</v>
      </c>
      <c r="E38" s="17">
        <v>2.5000000000000001E-2</v>
      </c>
      <c r="F38" s="17">
        <v>2.5000000000000001E-4</v>
      </c>
      <c r="G38" s="17">
        <v>0</v>
      </c>
      <c r="H38" s="17">
        <v>0</v>
      </c>
      <c r="I38" s="17">
        <v>0</v>
      </c>
      <c r="J38" s="4">
        <v>20</v>
      </c>
      <c r="K38" s="5">
        <v>9028</v>
      </c>
      <c r="L38">
        <v>2</v>
      </c>
      <c r="M38" s="1"/>
    </row>
    <row r="39" spans="1:27">
      <c r="B39">
        <v>35</v>
      </c>
      <c r="C39" s="17">
        <f t="shared" si="5"/>
        <v>0.50970000000000004</v>
      </c>
      <c r="D39" s="17">
        <v>0.46</v>
      </c>
      <c r="E39" s="17">
        <v>0.03</v>
      </c>
      <c r="F39" s="17">
        <v>2.9999999999999997E-4</v>
      </c>
      <c r="G39" s="17">
        <v>0</v>
      </c>
      <c r="H39" s="17">
        <v>0</v>
      </c>
      <c r="I39" s="17">
        <v>0</v>
      </c>
      <c r="J39" s="4">
        <v>20</v>
      </c>
      <c r="K39" s="5">
        <v>9028</v>
      </c>
      <c r="L39">
        <v>2</v>
      </c>
      <c r="M39" s="1"/>
    </row>
    <row r="40" spans="1:27">
      <c r="B40">
        <v>36</v>
      </c>
      <c r="C40" s="17">
        <f t="shared" si="5"/>
        <v>0.49465000000000003</v>
      </c>
      <c r="D40" s="17">
        <v>0.47</v>
      </c>
      <c r="E40" s="17">
        <v>3.5000000000000003E-2</v>
      </c>
      <c r="F40" s="17">
        <v>3.5E-4</v>
      </c>
      <c r="G40" s="17">
        <v>0</v>
      </c>
      <c r="H40" s="17">
        <v>0</v>
      </c>
      <c r="I40" s="17">
        <v>0</v>
      </c>
      <c r="J40" s="4">
        <v>20</v>
      </c>
      <c r="K40" s="5">
        <v>9028</v>
      </c>
      <c r="L40">
        <v>2</v>
      </c>
      <c r="M40" s="1"/>
    </row>
    <row r="41" spans="1:27">
      <c r="B41">
        <v>37</v>
      </c>
      <c r="C41" s="17">
        <f t="shared" si="5"/>
        <v>0.47960000000000003</v>
      </c>
      <c r="D41" s="17">
        <v>0.48</v>
      </c>
      <c r="E41" s="17">
        <v>0.04</v>
      </c>
      <c r="F41" s="17">
        <v>4.0000000000000002E-4</v>
      </c>
      <c r="G41" s="17">
        <v>0</v>
      </c>
      <c r="H41" s="17">
        <v>0</v>
      </c>
      <c r="I41" s="17">
        <v>0</v>
      </c>
      <c r="J41" s="4">
        <v>20</v>
      </c>
      <c r="K41" s="5">
        <v>9028</v>
      </c>
      <c r="L41">
        <v>2</v>
      </c>
      <c r="M41" s="1"/>
      <c r="N41" s="18" t="s">
        <v>43</v>
      </c>
      <c r="O41" s="18"/>
      <c r="P41" s="19"/>
      <c r="Q41" s="19"/>
    </row>
    <row r="42" spans="1:27" ht="17.25" thickBot="1">
      <c r="A42">
        <v>1.0000000000000002E+110</v>
      </c>
      <c r="B42">
        <v>38</v>
      </c>
      <c r="C42" s="17">
        <f t="shared" si="5"/>
        <v>0.46455000000000002</v>
      </c>
      <c r="D42" s="17">
        <v>0.49</v>
      </c>
      <c r="E42" s="17">
        <v>4.4999999999999998E-2</v>
      </c>
      <c r="F42" s="17">
        <v>4.4999999999999999E-4</v>
      </c>
      <c r="G42" s="17">
        <v>0</v>
      </c>
      <c r="H42" s="17">
        <v>0</v>
      </c>
      <c r="I42" s="17">
        <v>0</v>
      </c>
      <c r="J42" s="4">
        <v>20</v>
      </c>
      <c r="K42" s="5">
        <v>9028</v>
      </c>
      <c r="L42">
        <v>2</v>
      </c>
      <c r="M42" s="1"/>
      <c r="N42" s="20" t="s">
        <v>44</v>
      </c>
      <c r="O42" s="20" t="s">
        <v>45</v>
      </c>
      <c r="P42" s="20"/>
      <c r="Q42" s="20"/>
      <c r="T42" s="7"/>
    </row>
    <row r="43" spans="1:27" ht="18" thickTop="1" thickBot="1">
      <c r="A43">
        <v>1.0000000000000002E+111</v>
      </c>
      <c r="B43" s="8">
        <v>39</v>
      </c>
      <c r="C43" s="21">
        <f t="shared" si="5"/>
        <v>0.44950000000000001</v>
      </c>
      <c r="D43" s="21">
        <v>0.5</v>
      </c>
      <c r="E43" s="21">
        <v>0.05</v>
      </c>
      <c r="F43" s="21">
        <v>5.0000000000000001E-4</v>
      </c>
      <c r="G43" s="21">
        <v>0</v>
      </c>
      <c r="H43" s="21">
        <v>0</v>
      </c>
      <c r="I43" s="21">
        <v>0</v>
      </c>
      <c r="J43" s="10">
        <v>20</v>
      </c>
      <c r="K43" s="11">
        <v>9028</v>
      </c>
      <c r="L43" s="8">
        <v>2</v>
      </c>
      <c r="M43" s="1"/>
      <c r="N43" s="22" t="s">
        <v>46</v>
      </c>
      <c r="O43" s="22">
        <v>4</v>
      </c>
      <c r="P43" s="23">
        <f t="shared" ref="P43:P79" si="12">POWER(10,O43)</f>
        <v>10000</v>
      </c>
      <c r="Q43" s="23" t="str">
        <f t="shared" ref="Q43:Q79" si="13">RIGHT(P43,O43)</f>
        <v>0000</v>
      </c>
      <c r="T43" s="7"/>
    </row>
    <row r="44" spans="1:27">
      <c r="A44">
        <f>A43*10</f>
        <v>1.0000000000000001E+112</v>
      </c>
      <c r="B44">
        <v>40</v>
      </c>
      <c r="C44" s="24">
        <f>100%-(D44+E44+F44+G44)</f>
        <v>0.42489999999999994</v>
      </c>
      <c r="D44" s="1">
        <f>D43+0.01</f>
        <v>0.51</v>
      </c>
      <c r="E44" s="1">
        <f>E43+0.005</f>
        <v>5.5E-2</v>
      </c>
      <c r="F44" s="1">
        <v>0.01</v>
      </c>
      <c r="G44" s="1">
        <v>1E-4</v>
      </c>
      <c r="H44" s="1">
        <v>0</v>
      </c>
      <c r="I44" s="1">
        <v>0</v>
      </c>
      <c r="J44" s="4">
        <f>J36+4</f>
        <v>24</v>
      </c>
      <c r="K44" s="5">
        <v>9028</v>
      </c>
      <c r="L44">
        <v>2</v>
      </c>
      <c r="M44" s="1"/>
      <c r="N44" s="22" t="s">
        <v>47</v>
      </c>
      <c r="O44" s="22">
        <v>8</v>
      </c>
      <c r="P44" s="23">
        <f t="shared" si="12"/>
        <v>100000000</v>
      </c>
      <c r="Q44" s="23" t="str">
        <f t="shared" si="13"/>
        <v>00000000</v>
      </c>
      <c r="T44" s="7"/>
    </row>
    <row r="45" spans="1:27">
      <c r="A45">
        <f t="shared" ref="A45:A103" si="14">A44*10</f>
        <v>1.0000000000000002E+113</v>
      </c>
      <c r="B45">
        <v>41</v>
      </c>
      <c r="C45" s="24">
        <f t="shared" ref="C45:C71" si="15">100%-(D45+E45+F45+G45)</f>
        <v>0.4093</v>
      </c>
      <c r="D45" s="1">
        <f t="shared" ref="D45:D71" si="16">D44+0.01</f>
        <v>0.52</v>
      </c>
      <c r="E45" s="1">
        <f t="shared" ref="E45:E103" si="17">E44+0.005</f>
        <v>0.06</v>
      </c>
      <c r="F45" s="1">
        <f>F44+0.0005</f>
        <v>1.0500000000000001E-2</v>
      </c>
      <c r="G45" s="1">
        <f>G44+0.0001</f>
        <v>2.0000000000000001E-4</v>
      </c>
      <c r="H45" s="1">
        <v>0</v>
      </c>
      <c r="I45" s="1">
        <v>0</v>
      </c>
      <c r="J45" s="4">
        <f t="shared" ref="J45:J67" si="18">J37+4</f>
        <v>24</v>
      </c>
      <c r="K45" s="5">
        <v>9028</v>
      </c>
      <c r="L45">
        <v>2</v>
      </c>
      <c r="M45" s="1"/>
      <c r="N45" s="22" t="s">
        <v>48</v>
      </c>
      <c r="O45" s="22">
        <v>12</v>
      </c>
      <c r="P45" s="23">
        <f t="shared" si="12"/>
        <v>1000000000000</v>
      </c>
      <c r="Q45" s="23" t="str">
        <f t="shared" si="13"/>
        <v>000000000000</v>
      </c>
      <c r="T45" s="7"/>
    </row>
    <row r="46" spans="1:27">
      <c r="A46">
        <f t="shared" si="14"/>
        <v>1.0000000000000002E+114</v>
      </c>
      <c r="B46">
        <v>42</v>
      </c>
      <c r="C46" s="24">
        <f t="shared" si="15"/>
        <v>0.39370000000000005</v>
      </c>
      <c r="D46" s="1">
        <f t="shared" si="16"/>
        <v>0.53</v>
      </c>
      <c r="E46" s="1">
        <f t="shared" si="17"/>
        <v>6.5000000000000002E-2</v>
      </c>
      <c r="F46" s="1">
        <f t="shared" ref="F46:F103" si="19">F45+0.0005</f>
        <v>1.1000000000000001E-2</v>
      </c>
      <c r="G46" s="1">
        <f t="shared" ref="G46:H76" si="20">G45+0.0001</f>
        <v>3.0000000000000003E-4</v>
      </c>
      <c r="H46" s="1">
        <v>0</v>
      </c>
      <c r="I46" s="1">
        <v>0</v>
      </c>
      <c r="J46" s="4">
        <f t="shared" si="18"/>
        <v>24</v>
      </c>
      <c r="K46" s="5">
        <v>9028</v>
      </c>
      <c r="L46">
        <v>2</v>
      </c>
      <c r="M46" s="1"/>
      <c r="N46" s="22" t="s">
        <v>49</v>
      </c>
      <c r="O46" s="22">
        <v>16</v>
      </c>
      <c r="P46" s="23">
        <f t="shared" si="12"/>
        <v>1E+16</v>
      </c>
      <c r="Q46" s="23" t="str">
        <f t="shared" si="13"/>
        <v>0000000000000000</v>
      </c>
      <c r="T46" s="7"/>
    </row>
    <row r="47" spans="1:27">
      <c r="A47">
        <f t="shared" si="14"/>
        <v>1.0000000000000002E+115</v>
      </c>
      <c r="B47">
        <v>43</v>
      </c>
      <c r="C47" s="24">
        <f t="shared" si="15"/>
        <v>0.37809999999999999</v>
      </c>
      <c r="D47" s="1">
        <f t="shared" si="16"/>
        <v>0.54</v>
      </c>
      <c r="E47" s="1">
        <f t="shared" si="17"/>
        <v>7.0000000000000007E-2</v>
      </c>
      <c r="F47" s="1">
        <f t="shared" si="19"/>
        <v>1.1500000000000002E-2</v>
      </c>
      <c r="G47" s="1">
        <f t="shared" si="20"/>
        <v>4.0000000000000002E-4</v>
      </c>
      <c r="H47" s="1">
        <v>0</v>
      </c>
      <c r="I47" s="1">
        <v>0</v>
      </c>
      <c r="J47" s="4">
        <f t="shared" si="18"/>
        <v>24</v>
      </c>
      <c r="K47" s="5">
        <v>9028</v>
      </c>
      <c r="L47">
        <v>2</v>
      </c>
      <c r="M47" s="1"/>
      <c r="N47" s="22" t="s">
        <v>50</v>
      </c>
      <c r="O47" s="22">
        <v>20</v>
      </c>
      <c r="P47" s="23">
        <f t="shared" si="12"/>
        <v>1E+20</v>
      </c>
      <c r="Q47" s="23" t="str">
        <f t="shared" si="13"/>
        <v>1E+20</v>
      </c>
      <c r="T47" s="7"/>
    </row>
    <row r="48" spans="1:27">
      <c r="A48">
        <f t="shared" si="14"/>
        <v>1.0000000000000002E+116</v>
      </c>
      <c r="B48">
        <v>44</v>
      </c>
      <c r="C48" s="24">
        <f t="shared" si="15"/>
        <v>0.36250000000000004</v>
      </c>
      <c r="D48" s="1">
        <f t="shared" si="16"/>
        <v>0.55000000000000004</v>
      </c>
      <c r="E48" s="1">
        <f t="shared" si="17"/>
        <v>7.5000000000000011E-2</v>
      </c>
      <c r="F48" s="1">
        <f t="shared" si="19"/>
        <v>1.2000000000000002E-2</v>
      </c>
      <c r="G48" s="1">
        <f t="shared" si="20"/>
        <v>5.0000000000000001E-4</v>
      </c>
      <c r="H48" s="1">
        <v>0</v>
      </c>
      <c r="I48" s="1">
        <v>0</v>
      </c>
      <c r="J48" s="4">
        <f t="shared" si="18"/>
        <v>24</v>
      </c>
      <c r="K48" s="5">
        <v>9028</v>
      </c>
      <c r="L48">
        <v>2</v>
      </c>
      <c r="M48" s="1"/>
      <c r="N48" s="22" t="s">
        <v>51</v>
      </c>
      <c r="O48" s="22">
        <v>24</v>
      </c>
      <c r="P48" s="23">
        <f t="shared" si="12"/>
        <v>9.9999999999999998E+23</v>
      </c>
      <c r="Q48" s="23" t="str">
        <f t="shared" si="13"/>
        <v>1E+24</v>
      </c>
      <c r="T48" s="7"/>
      <c r="X48" s="7"/>
      <c r="Y48" s="7"/>
      <c r="Z48" s="7"/>
      <c r="AA48" s="7"/>
    </row>
    <row r="49" spans="1:20">
      <c r="A49">
        <f t="shared" si="14"/>
        <v>1.0000000000000002E+117</v>
      </c>
      <c r="B49">
        <v>45</v>
      </c>
      <c r="C49" s="24">
        <f t="shared" si="15"/>
        <v>0.34689999999999988</v>
      </c>
      <c r="D49" s="1">
        <f t="shared" si="16"/>
        <v>0.56000000000000005</v>
      </c>
      <c r="E49" s="1">
        <f t="shared" si="17"/>
        <v>8.0000000000000016E-2</v>
      </c>
      <c r="F49" s="1">
        <f t="shared" si="19"/>
        <v>1.2500000000000002E-2</v>
      </c>
      <c r="G49" s="1">
        <f t="shared" si="20"/>
        <v>6.0000000000000006E-4</v>
      </c>
      <c r="H49" s="1">
        <v>0</v>
      </c>
      <c r="I49" s="1">
        <v>0</v>
      </c>
      <c r="J49" s="4">
        <f t="shared" si="18"/>
        <v>24</v>
      </c>
      <c r="K49" s="5">
        <v>9028</v>
      </c>
      <c r="L49">
        <v>2</v>
      </c>
      <c r="M49" s="1"/>
      <c r="N49" s="22" t="s">
        <v>52</v>
      </c>
      <c r="O49" s="22">
        <v>28</v>
      </c>
      <c r="P49" s="23">
        <f t="shared" si="12"/>
        <v>9.9999999999999996E+27</v>
      </c>
      <c r="Q49" s="23" t="str">
        <f t="shared" si="13"/>
        <v>1E+28</v>
      </c>
      <c r="T49" s="7"/>
    </row>
    <row r="50" spans="1:20">
      <c r="A50">
        <f t="shared" si="14"/>
        <v>1.0000000000000002E+118</v>
      </c>
      <c r="B50">
        <v>46</v>
      </c>
      <c r="C50" s="24">
        <f t="shared" si="15"/>
        <v>0.33129999999999993</v>
      </c>
      <c r="D50" s="1">
        <f t="shared" si="16"/>
        <v>0.57000000000000006</v>
      </c>
      <c r="E50" s="1">
        <f t="shared" si="17"/>
        <v>8.500000000000002E-2</v>
      </c>
      <c r="F50" s="1">
        <f t="shared" si="19"/>
        <v>1.3000000000000003E-2</v>
      </c>
      <c r="G50" s="1">
        <f t="shared" si="20"/>
        <v>7.000000000000001E-4</v>
      </c>
      <c r="H50" s="1">
        <v>0</v>
      </c>
      <c r="I50" s="1">
        <v>0</v>
      </c>
      <c r="J50" s="4">
        <f t="shared" si="18"/>
        <v>24</v>
      </c>
      <c r="K50" s="5">
        <v>9028</v>
      </c>
      <c r="L50">
        <v>2</v>
      </c>
      <c r="M50" s="1"/>
      <c r="N50" s="22" t="s">
        <v>53</v>
      </c>
      <c r="O50" s="22">
        <v>32</v>
      </c>
      <c r="P50" s="23">
        <f t="shared" si="12"/>
        <v>1.0000000000000001E+32</v>
      </c>
      <c r="Q50" s="23" t="str">
        <f t="shared" si="13"/>
        <v>1E+32</v>
      </c>
    </row>
    <row r="51" spans="1:20">
      <c r="A51">
        <f t="shared" si="14"/>
        <v>1.0000000000000001E+119</v>
      </c>
      <c r="B51">
        <v>47</v>
      </c>
      <c r="C51" s="24">
        <f t="shared" si="15"/>
        <v>0.31569999999999987</v>
      </c>
      <c r="D51" s="1">
        <f t="shared" si="16"/>
        <v>0.58000000000000007</v>
      </c>
      <c r="E51" s="1">
        <f t="shared" si="17"/>
        <v>9.0000000000000024E-2</v>
      </c>
      <c r="F51" s="1">
        <f t="shared" si="19"/>
        <v>1.3500000000000003E-2</v>
      </c>
      <c r="G51" s="1">
        <f t="shared" si="20"/>
        <v>8.0000000000000015E-4</v>
      </c>
      <c r="H51" s="1">
        <v>0</v>
      </c>
      <c r="I51" s="1">
        <v>0</v>
      </c>
      <c r="J51" s="4">
        <f t="shared" si="18"/>
        <v>24</v>
      </c>
      <c r="K51" s="5">
        <v>9028</v>
      </c>
      <c r="L51">
        <v>2</v>
      </c>
      <c r="M51" s="1"/>
      <c r="N51" s="22" t="s">
        <v>54</v>
      </c>
      <c r="O51" s="22">
        <v>36</v>
      </c>
      <c r="P51" s="23">
        <f t="shared" si="12"/>
        <v>1E+36</v>
      </c>
      <c r="Q51" s="23" t="str">
        <f t="shared" si="13"/>
        <v>1E+36</v>
      </c>
    </row>
    <row r="52" spans="1:20">
      <c r="A52">
        <f t="shared" si="14"/>
        <v>1.0000000000000001E+120</v>
      </c>
      <c r="B52">
        <v>48</v>
      </c>
      <c r="C52" s="24">
        <f t="shared" si="15"/>
        <v>0.30009999999999992</v>
      </c>
      <c r="D52" s="1">
        <f t="shared" si="16"/>
        <v>0.59000000000000008</v>
      </c>
      <c r="E52" s="1">
        <f t="shared" si="17"/>
        <v>9.5000000000000029E-2</v>
      </c>
      <c r="F52" s="1">
        <f t="shared" si="19"/>
        <v>1.4000000000000004E-2</v>
      </c>
      <c r="G52" s="1">
        <f t="shared" si="20"/>
        <v>9.0000000000000019E-4</v>
      </c>
      <c r="H52" s="1">
        <v>0</v>
      </c>
      <c r="I52" s="1">
        <v>0</v>
      </c>
      <c r="J52" s="4">
        <f t="shared" si="18"/>
        <v>28</v>
      </c>
      <c r="K52" s="5">
        <v>9028</v>
      </c>
      <c r="L52">
        <v>2</v>
      </c>
      <c r="M52" s="1"/>
      <c r="N52" s="22" t="s">
        <v>55</v>
      </c>
      <c r="O52" s="22">
        <v>40</v>
      </c>
      <c r="P52" s="23">
        <f t="shared" si="12"/>
        <v>1E+40</v>
      </c>
      <c r="Q52" s="23" t="str">
        <f t="shared" si="13"/>
        <v>1E+40</v>
      </c>
    </row>
    <row r="53" spans="1:20" ht="17.25" thickBot="1">
      <c r="A53">
        <f t="shared" si="14"/>
        <v>1.0000000000000002E+121</v>
      </c>
      <c r="B53" s="8">
        <v>49</v>
      </c>
      <c r="C53" s="24">
        <f t="shared" si="15"/>
        <v>0.28449999999999986</v>
      </c>
      <c r="D53" s="1">
        <f t="shared" si="16"/>
        <v>0.60000000000000009</v>
      </c>
      <c r="E53" s="1">
        <f t="shared" si="17"/>
        <v>0.10000000000000003</v>
      </c>
      <c r="F53" s="1">
        <f t="shared" si="19"/>
        <v>1.4500000000000004E-2</v>
      </c>
      <c r="G53" s="1">
        <f t="shared" si="20"/>
        <v>1.0000000000000002E-3</v>
      </c>
      <c r="H53" s="1">
        <v>0</v>
      </c>
      <c r="I53" s="1">
        <v>0</v>
      </c>
      <c r="J53" s="4">
        <f t="shared" si="18"/>
        <v>28</v>
      </c>
      <c r="K53" s="5">
        <v>9028</v>
      </c>
      <c r="L53">
        <v>2</v>
      </c>
      <c r="M53" s="1"/>
      <c r="N53" s="22" t="s">
        <v>56</v>
      </c>
      <c r="O53" s="22">
        <v>44</v>
      </c>
      <c r="P53" s="23">
        <f t="shared" si="12"/>
        <v>1.0000000000000001E+44</v>
      </c>
      <c r="Q53" s="23" t="str">
        <f t="shared" si="13"/>
        <v>1E+44</v>
      </c>
    </row>
    <row r="54" spans="1:20">
      <c r="A54">
        <f t="shared" si="14"/>
        <v>1.0000000000000002E+122</v>
      </c>
      <c r="B54">
        <v>50</v>
      </c>
      <c r="C54" s="24">
        <f t="shared" si="15"/>
        <v>0.26889999999999992</v>
      </c>
      <c r="D54" s="1">
        <f t="shared" si="16"/>
        <v>0.6100000000000001</v>
      </c>
      <c r="E54" s="1">
        <f t="shared" si="17"/>
        <v>0.10500000000000004</v>
      </c>
      <c r="F54" s="1">
        <f t="shared" si="19"/>
        <v>1.5000000000000005E-2</v>
      </c>
      <c r="G54" s="1">
        <f t="shared" si="20"/>
        <v>1.1000000000000003E-3</v>
      </c>
      <c r="H54" s="1">
        <v>0</v>
      </c>
      <c r="I54" s="1">
        <v>0</v>
      </c>
      <c r="J54" s="4">
        <f t="shared" si="18"/>
        <v>28</v>
      </c>
      <c r="K54" s="5">
        <v>9028</v>
      </c>
      <c r="L54">
        <v>2</v>
      </c>
      <c r="M54" s="1"/>
      <c r="N54" s="22" t="s">
        <v>57</v>
      </c>
      <c r="O54" s="22">
        <v>48</v>
      </c>
      <c r="P54" s="23">
        <f t="shared" si="12"/>
        <v>1E+48</v>
      </c>
      <c r="Q54" s="23" t="str">
        <f t="shared" si="13"/>
        <v>1E+48</v>
      </c>
    </row>
    <row r="55" spans="1:20">
      <c r="A55">
        <f t="shared" si="14"/>
        <v>1.0000000000000001E+123</v>
      </c>
      <c r="B55">
        <v>51</v>
      </c>
      <c r="C55" s="24">
        <f t="shared" si="15"/>
        <v>0.25329999999999986</v>
      </c>
      <c r="D55" s="1">
        <f t="shared" si="16"/>
        <v>0.62000000000000011</v>
      </c>
      <c r="E55" s="1">
        <f t="shared" si="17"/>
        <v>0.11000000000000004</v>
      </c>
      <c r="F55" s="1">
        <f t="shared" si="19"/>
        <v>1.5500000000000005E-2</v>
      </c>
      <c r="G55" s="1">
        <f t="shared" si="20"/>
        <v>1.2000000000000003E-3</v>
      </c>
      <c r="H55" s="1">
        <v>0</v>
      </c>
      <c r="I55" s="1">
        <v>0</v>
      </c>
      <c r="J55" s="4">
        <f t="shared" si="18"/>
        <v>28</v>
      </c>
      <c r="K55" s="5">
        <v>9028</v>
      </c>
      <c r="L55">
        <v>2</v>
      </c>
      <c r="M55" s="1"/>
      <c r="N55" s="22" t="s">
        <v>58</v>
      </c>
      <c r="O55" s="22">
        <v>52</v>
      </c>
      <c r="P55" s="23">
        <f t="shared" si="12"/>
        <v>9.9999999999999999E+51</v>
      </c>
      <c r="Q55" s="23" t="str">
        <f t="shared" si="13"/>
        <v>1E+52</v>
      </c>
    </row>
    <row r="56" spans="1:20">
      <c r="A56">
        <f t="shared" si="14"/>
        <v>1.0000000000000001E+124</v>
      </c>
      <c r="B56">
        <v>52</v>
      </c>
      <c r="C56" s="24">
        <f t="shared" si="15"/>
        <v>0.23769999999999991</v>
      </c>
      <c r="D56" s="1">
        <f t="shared" si="16"/>
        <v>0.63000000000000012</v>
      </c>
      <c r="E56" s="1">
        <f t="shared" si="17"/>
        <v>0.11500000000000005</v>
      </c>
      <c r="F56" s="1">
        <f t="shared" si="19"/>
        <v>1.6000000000000004E-2</v>
      </c>
      <c r="G56" s="1">
        <f t="shared" si="20"/>
        <v>1.3000000000000004E-3</v>
      </c>
      <c r="H56" s="1">
        <v>0</v>
      </c>
      <c r="I56" s="1">
        <v>0</v>
      </c>
      <c r="J56" s="4">
        <f t="shared" si="18"/>
        <v>28</v>
      </c>
      <c r="K56" s="5">
        <v>9028</v>
      </c>
      <c r="L56">
        <v>2</v>
      </c>
      <c r="M56" s="1"/>
      <c r="N56" s="22" t="s">
        <v>59</v>
      </c>
      <c r="O56" s="22">
        <v>56</v>
      </c>
      <c r="P56" s="23">
        <f t="shared" si="12"/>
        <v>1.0000000000000001E+56</v>
      </c>
      <c r="Q56" s="23" t="str">
        <f t="shared" si="13"/>
        <v>1E+56</v>
      </c>
    </row>
    <row r="57" spans="1:20">
      <c r="A57">
        <f t="shared" si="14"/>
        <v>1.0000000000000001E+125</v>
      </c>
      <c r="B57">
        <v>53</v>
      </c>
      <c r="C57" s="24">
        <f t="shared" si="15"/>
        <v>0.22209999999999985</v>
      </c>
      <c r="D57" s="1">
        <f t="shared" si="16"/>
        <v>0.64000000000000012</v>
      </c>
      <c r="E57" s="1">
        <f t="shared" si="17"/>
        <v>0.12000000000000005</v>
      </c>
      <c r="F57" s="1">
        <f t="shared" si="19"/>
        <v>1.6500000000000004E-2</v>
      </c>
      <c r="G57" s="1">
        <f t="shared" si="20"/>
        <v>1.4000000000000004E-3</v>
      </c>
      <c r="H57" s="1">
        <v>0</v>
      </c>
      <c r="I57" s="1">
        <v>0</v>
      </c>
      <c r="J57" s="4">
        <f t="shared" si="18"/>
        <v>28</v>
      </c>
      <c r="K57" s="5">
        <v>9028</v>
      </c>
      <c r="L57">
        <v>2</v>
      </c>
      <c r="M57" s="1"/>
      <c r="N57" s="22" t="s">
        <v>60</v>
      </c>
      <c r="O57" s="22">
        <v>60</v>
      </c>
      <c r="P57" s="23">
        <f t="shared" si="12"/>
        <v>9.9999999999999995E+59</v>
      </c>
      <c r="Q57" s="23" t="str">
        <f t="shared" si="13"/>
        <v>1E+60</v>
      </c>
    </row>
    <row r="58" spans="1:20">
      <c r="A58">
        <f t="shared" si="14"/>
        <v>1.0000000000000001E+126</v>
      </c>
      <c r="B58">
        <v>54</v>
      </c>
      <c r="C58" s="24">
        <f t="shared" si="15"/>
        <v>0.20649999999999991</v>
      </c>
      <c r="D58" s="1">
        <f t="shared" si="16"/>
        <v>0.65000000000000013</v>
      </c>
      <c r="E58" s="1">
        <f t="shared" si="17"/>
        <v>0.12500000000000006</v>
      </c>
      <c r="F58" s="1">
        <f t="shared" si="19"/>
        <v>1.7000000000000005E-2</v>
      </c>
      <c r="G58" s="1">
        <f t="shared" si="20"/>
        <v>1.5000000000000005E-3</v>
      </c>
      <c r="H58" s="1">
        <v>0</v>
      </c>
      <c r="I58" s="1">
        <v>0</v>
      </c>
      <c r="J58" s="4">
        <f t="shared" si="18"/>
        <v>28</v>
      </c>
      <c r="K58" s="5">
        <v>9028</v>
      </c>
      <c r="L58">
        <v>2</v>
      </c>
      <c r="M58" s="1"/>
      <c r="N58" s="22" t="s">
        <v>61</v>
      </c>
      <c r="O58" s="22">
        <v>64</v>
      </c>
      <c r="P58" s="23">
        <f t="shared" si="12"/>
        <v>1E+64</v>
      </c>
      <c r="Q58" s="23" t="str">
        <f t="shared" si="13"/>
        <v>1E+64</v>
      </c>
    </row>
    <row r="59" spans="1:20">
      <c r="A59">
        <f t="shared" si="14"/>
        <v>1.0000000000000001E+127</v>
      </c>
      <c r="B59">
        <v>55</v>
      </c>
      <c r="C59" s="24">
        <f t="shared" si="15"/>
        <v>0.19089999999999974</v>
      </c>
      <c r="D59" s="1">
        <f t="shared" si="16"/>
        <v>0.66000000000000014</v>
      </c>
      <c r="E59" s="1">
        <f t="shared" si="17"/>
        <v>0.13000000000000006</v>
      </c>
      <c r="F59" s="1">
        <f t="shared" si="19"/>
        <v>1.7500000000000005E-2</v>
      </c>
      <c r="G59" s="1">
        <f t="shared" si="20"/>
        <v>1.6000000000000005E-3</v>
      </c>
      <c r="H59" s="1">
        <v>0</v>
      </c>
      <c r="I59" s="1">
        <v>0</v>
      </c>
      <c r="J59" s="4">
        <f t="shared" si="18"/>
        <v>28</v>
      </c>
      <c r="K59" s="5">
        <v>9028</v>
      </c>
      <c r="L59">
        <v>2</v>
      </c>
      <c r="M59" s="1"/>
      <c r="N59" s="22" t="s">
        <v>62</v>
      </c>
      <c r="O59" s="22">
        <v>68</v>
      </c>
      <c r="P59" s="23">
        <f t="shared" si="12"/>
        <v>9.9999999999999995E+67</v>
      </c>
      <c r="Q59" s="23" t="str">
        <f t="shared" si="13"/>
        <v>1E+68</v>
      </c>
    </row>
    <row r="60" spans="1:20">
      <c r="A60">
        <f t="shared" si="14"/>
        <v>1.0000000000000001E+128</v>
      </c>
      <c r="B60">
        <v>56</v>
      </c>
      <c r="C60" s="24">
        <f t="shared" si="15"/>
        <v>0.17529999999999979</v>
      </c>
      <c r="D60" s="1">
        <f t="shared" si="16"/>
        <v>0.67000000000000015</v>
      </c>
      <c r="E60" s="1">
        <f t="shared" si="17"/>
        <v>0.13500000000000006</v>
      </c>
      <c r="F60" s="1">
        <f t="shared" si="19"/>
        <v>1.8000000000000006E-2</v>
      </c>
      <c r="G60" s="1">
        <f t="shared" si="20"/>
        <v>1.7000000000000006E-3</v>
      </c>
      <c r="H60" s="1">
        <v>0</v>
      </c>
      <c r="I60" s="1">
        <v>0</v>
      </c>
      <c r="J60" s="4">
        <f t="shared" si="18"/>
        <v>32</v>
      </c>
      <c r="K60" s="5">
        <v>9028</v>
      </c>
      <c r="L60">
        <v>2</v>
      </c>
      <c r="M60" s="1"/>
      <c r="N60" s="22" t="s">
        <v>63</v>
      </c>
      <c r="O60" s="22">
        <v>72</v>
      </c>
      <c r="P60" s="23">
        <f t="shared" si="12"/>
        <v>9.9999999999999994E+71</v>
      </c>
      <c r="Q60" s="23" t="str">
        <f t="shared" si="13"/>
        <v>1E+72</v>
      </c>
    </row>
    <row r="61" spans="1:20">
      <c r="A61">
        <f t="shared" si="14"/>
        <v>1E+129</v>
      </c>
      <c r="B61">
        <v>57</v>
      </c>
      <c r="C61" s="24">
        <f t="shared" si="15"/>
        <v>0.15969999999999973</v>
      </c>
      <c r="D61" s="1">
        <f t="shared" si="16"/>
        <v>0.68000000000000016</v>
      </c>
      <c r="E61" s="1">
        <f t="shared" si="17"/>
        <v>0.14000000000000007</v>
      </c>
      <c r="F61" s="1">
        <f t="shared" si="19"/>
        <v>1.8500000000000006E-2</v>
      </c>
      <c r="G61" s="1">
        <f t="shared" si="20"/>
        <v>1.8000000000000006E-3</v>
      </c>
      <c r="H61" s="1">
        <v>0</v>
      </c>
      <c r="I61" s="1">
        <v>0</v>
      </c>
      <c r="J61" s="4">
        <f t="shared" si="18"/>
        <v>32</v>
      </c>
      <c r="K61" s="5">
        <v>9028</v>
      </c>
      <c r="L61">
        <v>2</v>
      </c>
      <c r="M61" s="1"/>
      <c r="N61" s="22" t="s">
        <v>64</v>
      </c>
      <c r="O61" s="22">
        <v>76</v>
      </c>
      <c r="P61" s="23">
        <f t="shared" si="12"/>
        <v>1E+76</v>
      </c>
      <c r="Q61" s="23" t="str">
        <f t="shared" si="13"/>
        <v>1E+76</v>
      </c>
    </row>
    <row r="62" spans="1:20">
      <c r="A62">
        <f t="shared" si="14"/>
        <v>1.0000000000000001E+130</v>
      </c>
      <c r="B62">
        <v>58</v>
      </c>
      <c r="C62" s="24">
        <f t="shared" si="15"/>
        <v>0.14409999999999978</v>
      </c>
      <c r="D62" s="1">
        <f t="shared" si="16"/>
        <v>0.69000000000000017</v>
      </c>
      <c r="E62" s="1">
        <f t="shared" si="17"/>
        <v>0.14500000000000007</v>
      </c>
      <c r="F62" s="1">
        <f t="shared" si="19"/>
        <v>1.9000000000000006E-2</v>
      </c>
      <c r="G62" s="1">
        <f t="shared" si="20"/>
        <v>1.9000000000000006E-3</v>
      </c>
      <c r="H62" s="1">
        <v>0</v>
      </c>
      <c r="I62" s="1">
        <v>0</v>
      </c>
      <c r="J62" s="4">
        <f t="shared" si="18"/>
        <v>32</v>
      </c>
      <c r="K62" s="5">
        <v>9028</v>
      </c>
      <c r="L62">
        <v>2</v>
      </c>
      <c r="M62" s="1"/>
      <c r="N62" s="22" t="s">
        <v>65</v>
      </c>
      <c r="O62" s="22">
        <v>80</v>
      </c>
      <c r="P62" s="23">
        <f t="shared" si="12"/>
        <v>1E+80</v>
      </c>
      <c r="Q62" s="23" t="str">
        <f t="shared" si="13"/>
        <v>1E+80</v>
      </c>
    </row>
    <row r="63" spans="1:20" ht="17.25" thickBot="1">
      <c r="A63">
        <f t="shared" si="14"/>
        <v>1.0000000000000001E+131</v>
      </c>
      <c r="B63" s="8">
        <v>59</v>
      </c>
      <c r="C63" s="24">
        <f t="shared" si="15"/>
        <v>0.12849999999999973</v>
      </c>
      <c r="D63" s="1">
        <f t="shared" si="16"/>
        <v>0.70000000000000018</v>
      </c>
      <c r="E63" s="1">
        <f t="shared" si="17"/>
        <v>0.15000000000000008</v>
      </c>
      <c r="F63" s="1">
        <f t="shared" si="19"/>
        <v>1.9500000000000007E-2</v>
      </c>
      <c r="G63" s="1">
        <f t="shared" si="20"/>
        <v>2.0000000000000005E-3</v>
      </c>
      <c r="H63" s="1">
        <v>0</v>
      </c>
      <c r="I63" s="1">
        <v>0</v>
      </c>
      <c r="J63" s="4">
        <f t="shared" si="18"/>
        <v>32</v>
      </c>
      <c r="K63" s="5">
        <v>9028</v>
      </c>
      <c r="L63">
        <v>2</v>
      </c>
      <c r="M63" s="1"/>
      <c r="N63" s="22" t="s">
        <v>66</v>
      </c>
      <c r="O63" s="22">
        <v>84</v>
      </c>
      <c r="P63" s="23">
        <f t="shared" si="12"/>
        <v>1.0000000000000001E+84</v>
      </c>
      <c r="Q63" s="23" t="str">
        <f t="shared" si="13"/>
        <v>1E+84</v>
      </c>
    </row>
    <row r="64" spans="1:20">
      <c r="A64">
        <f t="shared" si="14"/>
        <v>1.0000000000000001E+132</v>
      </c>
      <c r="B64">
        <v>60</v>
      </c>
      <c r="C64" s="24">
        <f t="shared" si="15"/>
        <v>0.11289999999999978</v>
      </c>
      <c r="D64" s="1">
        <f t="shared" si="16"/>
        <v>0.71000000000000019</v>
      </c>
      <c r="E64" s="1">
        <f t="shared" si="17"/>
        <v>0.15500000000000008</v>
      </c>
      <c r="F64" s="1">
        <f t="shared" si="19"/>
        <v>2.0000000000000007E-2</v>
      </c>
      <c r="G64" s="1">
        <f t="shared" si="20"/>
        <v>2.1000000000000003E-3</v>
      </c>
      <c r="H64" s="1">
        <v>0</v>
      </c>
      <c r="I64" s="1">
        <v>0</v>
      </c>
      <c r="J64" s="4">
        <f t="shared" si="18"/>
        <v>32</v>
      </c>
      <c r="K64" s="5">
        <v>9028</v>
      </c>
      <c r="L64">
        <v>2</v>
      </c>
      <c r="M64" s="1"/>
      <c r="N64" s="22" t="s">
        <v>67</v>
      </c>
      <c r="O64" s="22">
        <v>88</v>
      </c>
      <c r="P64" s="23">
        <f t="shared" si="12"/>
        <v>9.9999999999999996E+87</v>
      </c>
      <c r="Q64" s="23" t="str">
        <f t="shared" si="13"/>
        <v>1E+88</v>
      </c>
    </row>
    <row r="65" spans="1:17">
      <c r="A65">
        <f t="shared" si="14"/>
        <v>1.0000000000000001E+133</v>
      </c>
      <c r="B65">
        <v>61</v>
      </c>
      <c r="C65" s="24">
        <f t="shared" si="15"/>
        <v>9.729999999999972E-2</v>
      </c>
      <c r="D65" s="1">
        <f t="shared" si="16"/>
        <v>0.7200000000000002</v>
      </c>
      <c r="E65" s="1">
        <f t="shared" si="17"/>
        <v>0.16000000000000009</v>
      </c>
      <c r="F65" s="1">
        <f t="shared" si="19"/>
        <v>2.0500000000000008E-2</v>
      </c>
      <c r="G65" s="1">
        <f t="shared" si="20"/>
        <v>2.2000000000000001E-3</v>
      </c>
      <c r="H65" s="1">
        <v>0</v>
      </c>
      <c r="I65" s="1">
        <v>0</v>
      </c>
      <c r="J65" s="4">
        <f t="shared" si="18"/>
        <v>32</v>
      </c>
      <c r="K65" s="5">
        <v>9028</v>
      </c>
      <c r="L65">
        <v>2</v>
      </c>
      <c r="M65" s="1"/>
      <c r="N65" s="22" t="s">
        <v>68</v>
      </c>
      <c r="O65" s="22">
        <v>92</v>
      </c>
      <c r="P65" s="23">
        <f t="shared" si="12"/>
        <v>1E+92</v>
      </c>
      <c r="Q65" s="23" t="str">
        <f t="shared" si="13"/>
        <v>1E+92</v>
      </c>
    </row>
    <row r="66" spans="1:17">
      <c r="A66">
        <f t="shared" si="14"/>
        <v>1.0000000000000001E+134</v>
      </c>
      <c r="B66">
        <v>62</v>
      </c>
      <c r="C66" s="24">
        <f t="shared" si="15"/>
        <v>8.1699999999999773E-2</v>
      </c>
      <c r="D66" s="1">
        <f t="shared" si="16"/>
        <v>0.7300000000000002</v>
      </c>
      <c r="E66" s="1">
        <f t="shared" si="17"/>
        <v>0.16500000000000009</v>
      </c>
      <c r="F66" s="1">
        <f t="shared" si="19"/>
        <v>2.1000000000000008E-2</v>
      </c>
      <c r="G66" s="1">
        <f t="shared" si="20"/>
        <v>2.3E-3</v>
      </c>
      <c r="H66" s="1">
        <v>0</v>
      </c>
      <c r="I66" s="1">
        <v>0</v>
      </c>
      <c r="J66" s="4">
        <f t="shared" si="18"/>
        <v>32</v>
      </c>
      <c r="K66" s="5">
        <v>9028</v>
      </c>
      <c r="L66">
        <v>2</v>
      </c>
      <c r="M66" s="1"/>
      <c r="N66" s="22" t="s">
        <v>69</v>
      </c>
      <c r="O66" s="22">
        <v>96</v>
      </c>
      <c r="P66" s="23">
        <f t="shared" si="12"/>
        <v>1E+96</v>
      </c>
      <c r="Q66" s="23" t="str">
        <f t="shared" si="13"/>
        <v>1E+96</v>
      </c>
    </row>
    <row r="67" spans="1:17">
      <c r="A67">
        <f t="shared" si="14"/>
        <v>1.0000000000000001E+135</v>
      </c>
      <c r="B67">
        <v>63</v>
      </c>
      <c r="C67" s="24">
        <f t="shared" si="15"/>
        <v>6.6099999999999715E-2</v>
      </c>
      <c r="D67" s="1">
        <f t="shared" si="16"/>
        <v>0.74000000000000021</v>
      </c>
      <c r="E67" s="1">
        <f t="shared" si="17"/>
        <v>0.1700000000000001</v>
      </c>
      <c r="F67" s="1">
        <f t="shared" si="19"/>
        <v>2.1500000000000009E-2</v>
      </c>
      <c r="G67" s="1">
        <f t="shared" si="20"/>
        <v>2.3999999999999998E-3</v>
      </c>
      <c r="H67" s="1">
        <v>0</v>
      </c>
      <c r="I67" s="1">
        <v>0</v>
      </c>
      <c r="J67" s="4">
        <f t="shared" si="18"/>
        <v>32</v>
      </c>
      <c r="K67" s="5">
        <v>9028</v>
      </c>
      <c r="L67">
        <v>2</v>
      </c>
      <c r="M67" s="1"/>
      <c r="N67" s="22" t="s">
        <v>70</v>
      </c>
      <c r="O67" s="22">
        <v>100</v>
      </c>
      <c r="P67" s="23">
        <f t="shared" si="12"/>
        <v>1E+100</v>
      </c>
      <c r="Q67" s="23" t="str">
        <f t="shared" si="13"/>
        <v>1E+100</v>
      </c>
    </row>
    <row r="68" spans="1:17">
      <c r="A68">
        <f t="shared" si="14"/>
        <v>1.0000000000000002E+136</v>
      </c>
      <c r="B68">
        <v>64</v>
      </c>
      <c r="C68" s="24">
        <f t="shared" si="15"/>
        <v>5.0499999999999767E-2</v>
      </c>
      <c r="D68" s="1">
        <f t="shared" si="16"/>
        <v>0.75000000000000022</v>
      </c>
      <c r="E68" s="1">
        <f t="shared" si="17"/>
        <v>0.1750000000000001</v>
      </c>
      <c r="F68" s="1">
        <f t="shared" si="19"/>
        <v>2.2000000000000009E-2</v>
      </c>
      <c r="G68" s="1">
        <f t="shared" si="20"/>
        <v>2.4999999999999996E-3</v>
      </c>
      <c r="H68" s="1">
        <v>0</v>
      </c>
      <c r="I68" s="1">
        <v>0</v>
      </c>
      <c r="J68" s="4">
        <f>J60+5</f>
        <v>37</v>
      </c>
      <c r="K68" s="5">
        <v>9028</v>
      </c>
      <c r="L68">
        <v>3</v>
      </c>
      <c r="M68" s="1"/>
      <c r="N68" s="22" t="s">
        <v>71</v>
      </c>
      <c r="O68" s="22">
        <v>104</v>
      </c>
      <c r="P68" s="23">
        <f t="shared" si="12"/>
        <v>1E+104</v>
      </c>
      <c r="Q68" s="23" t="str">
        <f t="shared" si="13"/>
        <v>1E+104</v>
      </c>
    </row>
    <row r="69" spans="1:17">
      <c r="A69">
        <f t="shared" si="14"/>
        <v>1.0000000000000002E+137</v>
      </c>
      <c r="B69">
        <v>65</v>
      </c>
      <c r="C69" s="24">
        <f t="shared" si="15"/>
        <v>3.4899999999999598E-2</v>
      </c>
      <c r="D69" s="1">
        <f t="shared" si="16"/>
        <v>0.76000000000000023</v>
      </c>
      <c r="E69" s="1">
        <f t="shared" si="17"/>
        <v>0.1800000000000001</v>
      </c>
      <c r="F69" s="1">
        <f t="shared" si="19"/>
        <v>2.250000000000001E-2</v>
      </c>
      <c r="G69" s="1">
        <f t="shared" si="20"/>
        <v>2.5999999999999994E-3</v>
      </c>
      <c r="H69" s="1">
        <v>0</v>
      </c>
      <c r="I69" s="1">
        <v>0</v>
      </c>
      <c r="J69" s="4">
        <f t="shared" ref="J69:J91" si="21">J61+5</f>
        <v>37</v>
      </c>
      <c r="K69" s="5">
        <v>9028</v>
      </c>
      <c r="L69">
        <v>3</v>
      </c>
      <c r="M69" s="1"/>
      <c r="N69" s="22" t="s">
        <v>72</v>
      </c>
      <c r="O69" s="22">
        <v>108</v>
      </c>
      <c r="P69" s="23">
        <f t="shared" si="12"/>
        <v>1E+108</v>
      </c>
      <c r="Q69" s="23" t="str">
        <f t="shared" si="13"/>
        <v>1E+108</v>
      </c>
    </row>
    <row r="70" spans="1:17">
      <c r="A70">
        <f t="shared" si="14"/>
        <v>1.0000000000000002E+138</v>
      </c>
      <c r="B70">
        <v>66</v>
      </c>
      <c r="C70" s="24">
        <f t="shared" si="15"/>
        <v>1.9299999999999651E-2</v>
      </c>
      <c r="D70" s="1">
        <f t="shared" si="16"/>
        <v>0.77000000000000024</v>
      </c>
      <c r="E70" s="1">
        <f t="shared" si="17"/>
        <v>0.18500000000000011</v>
      </c>
      <c r="F70" s="1">
        <f t="shared" si="19"/>
        <v>2.300000000000001E-2</v>
      </c>
      <c r="G70" s="1">
        <f t="shared" si="20"/>
        <v>2.6999999999999993E-3</v>
      </c>
      <c r="H70" s="1">
        <v>0</v>
      </c>
      <c r="I70" s="1">
        <v>0</v>
      </c>
      <c r="J70" s="4">
        <f t="shared" si="21"/>
        <v>37</v>
      </c>
      <c r="K70" s="5">
        <v>9028</v>
      </c>
      <c r="L70">
        <v>3</v>
      </c>
      <c r="M70" s="1"/>
      <c r="N70" s="22" t="s">
        <v>73</v>
      </c>
      <c r="O70" s="22">
        <v>112</v>
      </c>
      <c r="P70" s="23">
        <f t="shared" si="12"/>
        <v>9.9999999999999993E+111</v>
      </c>
      <c r="Q70" s="23" t="str">
        <f t="shared" si="13"/>
        <v>1E+112</v>
      </c>
    </row>
    <row r="71" spans="1:17">
      <c r="A71">
        <f t="shared" si="14"/>
        <v>1.0000000000000002E+139</v>
      </c>
      <c r="B71">
        <v>67</v>
      </c>
      <c r="C71" s="24">
        <f t="shared" si="15"/>
        <v>3.6999999999995925E-3</v>
      </c>
      <c r="D71" s="1">
        <f t="shared" si="16"/>
        <v>0.78000000000000025</v>
      </c>
      <c r="E71" s="1">
        <f t="shared" si="17"/>
        <v>0.19000000000000011</v>
      </c>
      <c r="F71" s="1">
        <f t="shared" si="19"/>
        <v>2.350000000000001E-2</v>
      </c>
      <c r="G71" s="1">
        <f t="shared" si="20"/>
        <v>2.7999999999999991E-3</v>
      </c>
      <c r="H71" s="1">
        <v>0</v>
      </c>
      <c r="I71" s="1">
        <v>0</v>
      </c>
      <c r="J71" s="4">
        <f t="shared" si="21"/>
        <v>37</v>
      </c>
      <c r="K71" s="5">
        <v>9028</v>
      </c>
      <c r="L71">
        <v>3</v>
      </c>
      <c r="M71" s="1"/>
      <c r="N71" s="22" t="s">
        <v>74</v>
      </c>
      <c r="O71" s="22">
        <v>116</v>
      </c>
      <c r="P71" s="23">
        <f t="shared" si="12"/>
        <v>1E+116</v>
      </c>
      <c r="Q71" s="23" t="str">
        <f t="shared" si="13"/>
        <v>1E+116</v>
      </c>
    </row>
    <row r="72" spans="1:17">
      <c r="A72">
        <f t="shared" si="14"/>
        <v>1.0000000000000003E+140</v>
      </c>
      <c r="B72">
        <v>68</v>
      </c>
      <c r="C72" s="24">
        <v>0</v>
      </c>
      <c r="D72" s="1">
        <f>100%-(E72+F72+G72)</f>
        <v>0.7780999999999999</v>
      </c>
      <c r="E72" s="1">
        <f t="shared" si="17"/>
        <v>0.19500000000000012</v>
      </c>
      <c r="F72" s="1">
        <f t="shared" si="19"/>
        <v>2.4000000000000011E-2</v>
      </c>
      <c r="G72" s="1">
        <f t="shared" si="20"/>
        <v>2.8999999999999989E-3</v>
      </c>
      <c r="H72" s="1">
        <v>0</v>
      </c>
      <c r="I72" s="1">
        <v>0</v>
      </c>
      <c r="J72" s="4">
        <f t="shared" si="21"/>
        <v>37</v>
      </c>
      <c r="K72" s="5">
        <v>9028</v>
      </c>
      <c r="L72">
        <v>3</v>
      </c>
      <c r="M72" s="1"/>
      <c r="N72" s="22" t="s">
        <v>75</v>
      </c>
      <c r="O72" s="22">
        <v>120</v>
      </c>
      <c r="P72" s="23">
        <f t="shared" si="12"/>
        <v>9.9999999999999998E+119</v>
      </c>
      <c r="Q72" s="23" t="str">
        <f t="shared" si="13"/>
        <v>1E+120</v>
      </c>
    </row>
    <row r="73" spans="1:17" ht="17.25" thickBot="1">
      <c r="A73">
        <f t="shared" si="14"/>
        <v>1.0000000000000002E+141</v>
      </c>
      <c r="B73" s="8">
        <v>69</v>
      </c>
      <c r="C73" s="24">
        <v>0</v>
      </c>
      <c r="D73" s="1">
        <f>100%-(E73+F73+G73)</f>
        <v>0.77249999999999985</v>
      </c>
      <c r="E73" s="1">
        <f t="shared" si="17"/>
        <v>0.20000000000000012</v>
      </c>
      <c r="F73" s="1">
        <f t="shared" si="19"/>
        <v>2.4500000000000011E-2</v>
      </c>
      <c r="G73" s="1">
        <f t="shared" si="20"/>
        <v>2.9999999999999988E-3</v>
      </c>
      <c r="H73" s="1">
        <v>0</v>
      </c>
      <c r="I73" s="1">
        <v>0</v>
      </c>
      <c r="J73" s="4">
        <f t="shared" si="21"/>
        <v>37</v>
      </c>
      <c r="K73" s="5">
        <v>9028</v>
      </c>
      <c r="L73">
        <v>3</v>
      </c>
      <c r="M73" s="1"/>
      <c r="N73" s="22" t="s">
        <v>76</v>
      </c>
      <c r="O73" s="22">
        <v>124</v>
      </c>
      <c r="P73" s="23">
        <f t="shared" si="12"/>
        <v>9.9999999999999995E+123</v>
      </c>
      <c r="Q73" s="23" t="str">
        <f t="shared" si="13"/>
        <v>1E+124</v>
      </c>
    </row>
    <row r="74" spans="1:17">
      <c r="A74">
        <f t="shared" si="14"/>
        <v>1.0000000000000002E+142</v>
      </c>
      <c r="B74">
        <v>70</v>
      </c>
      <c r="C74" s="24">
        <v>0</v>
      </c>
      <c r="D74" s="1">
        <f>100%-(E74+F74+G74+H74)</f>
        <v>0.76679999999999993</v>
      </c>
      <c r="E74" s="1">
        <f t="shared" si="17"/>
        <v>0.20500000000000013</v>
      </c>
      <c r="F74" s="1">
        <f t="shared" si="19"/>
        <v>2.5000000000000012E-2</v>
      </c>
      <c r="G74" s="1">
        <f t="shared" si="20"/>
        <v>3.0999999999999986E-3</v>
      </c>
      <c r="H74" s="1">
        <v>1E-4</v>
      </c>
      <c r="I74" s="1">
        <v>0</v>
      </c>
      <c r="J74" s="4">
        <f t="shared" si="21"/>
        <v>37</v>
      </c>
      <c r="K74" s="5">
        <v>9028</v>
      </c>
      <c r="L74">
        <v>3</v>
      </c>
      <c r="M74" s="1"/>
      <c r="N74" s="22" t="s">
        <v>77</v>
      </c>
      <c r="O74" s="22">
        <v>128</v>
      </c>
      <c r="P74" s="23">
        <f t="shared" si="12"/>
        <v>1.0000000000000001E+128</v>
      </c>
      <c r="Q74" s="23" t="str">
        <f t="shared" si="13"/>
        <v>1E+128</v>
      </c>
    </row>
    <row r="75" spans="1:17">
      <c r="A75">
        <f t="shared" si="14"/>
        <v>1.0000000000000002E+143</v>
      </c>
      <c r="B75">
        <v>71</v>
      </c>
      <c r="C75" s="24">
        <v>0</v>
      </c>
      <c r="D75" s="1">
        <f t="shared" ref="D75:D103" si="22">100%-(E75+F75+G75+H75)</f>
        <v>0.76109999999999989</v>
      </c>
      <c r="E75" s="1">
        <f t="shared" si="17"/>
        <v>0.21000000000000013</v>
      </c>
      <c r="F75" s="1">
        <f t="shared" si="19"/>
        <v>2.5500000000000012E-2</v>
      </c>
      <c r="G75" s="1">
        <f t="shared" si="20"/>
        <v>3.1999999999999984E-3</v>
      </c>
      <c r="H75" s="1">
        <f>H74+0.0001</f>
        <v>2.0000000000000001E-4</v>
      </c>
      <c r="I75" s="1">
        <v>0</v>
      </c>
      <c r="J75" s="4">
        <f t="shared" si="21"/>
        <v>37</v>
      </c>
      <c r="K75" s="5">
        <v>9028</v>
      </c>
      <c r="L75">
        <v>3</v>
      </c>
      <c r="M75" s="1"/>
      <c r="N75" s="22" t="s">
        <v>78</v>
      </c>
      <c r="O75" s="22">
        <v>132</v>
      </c>
      <c r="P75" s="23">
        <f t="shared" si="12"/>
        <v>9.9999999999999999E+131</v>
      </c>
      <c r="Q75" s="23" t="str">
        <f t="shared" si="13"/>
        <v>1E+132</v>
      </c>
    </row>
    <row r="76" spans="1:17">
      <c r="A76">
        <f t="shared" si="14"/>
        <v>1.0000000000000002E+144</v>
      </c>
      <c r="B76">
        <v>72</v>
      </c>
      <c r="C76" s="24">
        <v>0</v>
      </c>
      <c r="D76" s="1">
        <f t="shared" si="22"/>
        <v>0.75539999999999985</v>
      </c>
      <c r="E76" s="1">
        <f t="shared" si="17"/>
        <v>0.21500000000000014</v>
      </c>
      <c r="F76" s="1">
        <f t="shared" si="19"/>
        <v>2.6000000000000013E-2</v>
      </c>
      <c r="G76" s="1">
        <f t="shared" si="20"/>
        <v>3.2999999999999982E-3</v>
      </c>
      <c r="H76" s="1">
        <f t="shared" si="20"/>
        <v>3.0000000000000003E-4</v>
      </c>
      <c r="I76" s="1">
        <v>0</v>
      </c>
      <c r="J76" s="4">
        <f t="shared" si="21"/>
        <v>42</v>
      </c>
      <c r="K76" s="5">
        <v>9028</v>
      </c>
      <c r="L76">
        <v>3</v>
      </c>
      <c r="M76" s="1"/>
      <c r="N76" s="22" t="s">
        <v>79</v>
      </c>
      <c r="O76" s="22">
        <v>136</v>
      </c>
      <c r="P76" s="23">
        <f t="shared" si="12"/>
        <v>1.0000000000000001E+136</v>
      </c>
      <c r="Q76" s="23" t="str">
        <f t="shared" si="13"/>
        <v>1E+136</v>
      </c>
    </row>
    <row r="77" spans="1:17">
      <c r="A77">
        <f t="shared" si="14"/>
        <v>1.0000000000000003E+145</v>
      </c>
      <c r="B77">
        <v>73</v>
      </c>
      <c r="C77" s="24">
        <v>0</v>
      </c>
      <c r="D77" s="1">
        <f t="shared" si="22"/>
        <v>0.74969999999999981</v>
      </c>
      <c r="E77" s="1">
        <f t="shared" si="17"/>
        <v>0.22000000000000014</v>
      </c>
      <c r="F77" s="1">
        <f t="shared" si="19"/>
        <v>2.6500000000000013E-2</v>
      </c>
      <c r="G77" s="1">
        <f t="shared" ref="G77:H92" si="23">G76+0.0001</f>
        <v>3.3999999999999981E-3</v>
      </c>
      <c r="H77" s="1">
        <f t="shared" si="23"/>
        <v>4.0000000000000002E-4</v>
      </c>
      <c r="I77" s="1">
        <v>0</v>
      </c>
      <c r="J77" s="4">
        <f t="shared" si="21"/>
        <v>42</v>
      </c>
      <c r="K77" s="5">
        <v>9028</v>
      </c>
      <c r="L77">
        <v>3</v>
      </c>
      <c r="M77" s="1"/>
      <c r="N77" s="22" t="s">
        <v>80</v>
      </c>
      <c r="O77" s="22">
        <v>140</v>
      </c>
      <c r="P77" s="23">
        <f t="shared" si="12"/>
        <v>1.0000000000000001E+140</v>
      </c>
      <c r="Q77" s="23" t="str">
        <f t="shared" si="13"/>
        <v>1E+140</v>
      </c>
    </row>
    <row r="78" spans="1:17">
      <c r="A78">
        <f t="shared" si="14"/>
        <v>1.0000000000000002E+146</v>
      </c>
      <c r="B78">
        <v>74</v>
      </c>
      <c r="C78" s="24">
        <v>0</v>
      </c>
      <c r="D78" s="1">
        <f t="shared" si="22"/>
        <v>0.74399999999999977</v>
      </c>
      <c r="E78" s="1">
        <f t="shared" si="17"/>
        <v>0.22500000000000014</v>
      </c>
      <c r="F78" s="1">
        <f t="shared" si="19"/>
        <v>2.7000000000000014E-2</v>
      </c>
      <c r="G78" s="1">
        <f t="shared" si="23"/>
        <v>3.4999999999999979E-3</v>
      </c>
      <c r="H78" s="1">
        <f t="shared" si="23"/>
        <v>5.0000000000000001E-4</v>
      </c>
      <c r="I78" s="1">
        <v>0</v>
      </c>
      <c r="J78" s="4">
        <f t="shared" si="21"/>
        <v>42</v>
      </c>
      <c r="K78" s="5">
        <v>9028</v>
      </c>
      <c r="L78">
        <v>3</v>
      </c>
      <c r="M78" s="1"/>
      <c r="N78" s="22" t="s">
        <v>81</v>
      </c>
      <c r="O78" s="22">
        <v>144</v>
      </c>
      <c r="P78" s="23">
        <f t="shared" si="12"/>
        <v>1E+144</v>
      </c>
      <c r="Q78" s="23" t="str">
        <f t="shared" si="13"/>
        <v>1E+144</v>
      </c>
    </row>
    <row r="79" spans="1:17">
      <c r="A79">
        <f t="shared" si="14"/>
        <v>1.0000000000000002E+147</v>
      </c>
      <c r="B79">
        <v>75</v>
      </c>
      <c r="C79" s="24">
        <v>0</v>
      </c>
      <c r="D79" s="1">
        <f t="shared" si="22"/>
        <v>0.73829999999999985</v>
      </c>
      <c r="E79" s="1">
        <f t="shared" si="17"/>
        <v>0.23000000000000015</v>
      </c>
      <c r="F79" s="1">
        <f t="shared" si="19"/>
        <v>2.7500000000000014E-2</v>
      </c>
      <c r="G79" s="1">
        <f t="shared" si="23"/>
        <v>3.5999999999999977E-3</v>
      </c>
      <c r="H79" s="1">
        <f t="shared" si="23"/>
        <v>6.0000000000000006E-4</v>
      </c>
      <c r="I79" s="1">
        <v>0</v>
      </c>
      <c r="J79" s="4">
        <f t="shared" si="21"/>
        <v>42</v>
      </c>
      <c r="K79" s="5">
        <v>9028</v>
      </c>
      <c r="L79">
        <v>3</v>
      </c>
      <c r="M79" s="1"/>
      <c r="N79" s="22" t="s">
        <v>82</v>
      </c>
      <c r="O79" s="22">
        <v>148</v>
      </c>
      <c r="P79" s="23">
        <f t="shared" si="12"/>
        <v>1E+148</v>
      </c>
      <c r="Q79" s="23" t="str">
        <f t="shared" si="13"/>
        <v>1E+148</v>
      </c>
    </row>
    <row r="80" spans="1:17">
      <c r="A80">
        <f t="shared" si="14"/>
        <v>1.0000000000000002E+148</v>
      </c>
      <c r="B80">
        <v>76</v>
      </c>
      <c r="C80" s="24">
        <v>0</v>
      </c>
      <c r="D80" s="1">
        <f t="shared" si="22"/>
        <v>0.73259999999999992</v>
      </c>
      <c r="E80" s="1">
        <f t="shared" si="17"/>
        <v>0.23500000000000015</v>
      </c>
      <c r="F80" s="1">
        <f t="shared" si="19"/>
        <v>2.8000000000000014E-2</v>
      </c>
      <c r="G80" s="1">
        <f t="shared" si="23"/>
        <v>3.6999999999999976E-3</v>
      </c>
      <c r="H80" s="1">
        <f t="shared" si="23"/>
        <v>7.000000000000001E-4</v>
      </c>
      <c r="I80" s="1">
        <v>0</v>
      </c>
      <c r="J80" s="4">
        <f t="shared" si="21"/>
        <v>42</v>
      </c>
      <c r="K80" s="5">
        <v>9028</v>
      </c>
      <c r="L80">
        <v>3</v>
      </c>
      <c r="M80" s="1"/>
      <c r="N80" s="22" t="s">
        <v>83</v>
      </c>
      <c r="O80" s="22">
        <v>152</v>
      </c>
      <c r="P80" s="23">
        <f t="shared" ref="P80:P81" si="24">POWER(10,O80)</f>
        <v>1E+152</v>
      </c>
      <c r="Q80" s="23" t="str">
        <f t="shared" ref="Q80:Q81" si="25">RIGHT(P80,O80)</f>
        <v>1E+152</v>
      </c>
    </row>
    <row r="81" spans="1:17">
      <c r="A81">
        <f t="shared" si="14"/>
        <v>1.0000000000000002E+149</v>
      </c>
      <c r="B81">
        <v>77</v>
      </c>
      <c r="C81" s="24">
        <v>0</v>
      </c>
      <c r="D81" s="1">
        <f t="shared" si="22"/>
        <v>0.72689999999999988</v>
      </c>
      <c r="E81" s="1">
        <f t="shared" si="17"/>
        <v>0.24000000000000016</v>
      </c>
      <c r="F81" s="1">
        <f t="shared" si="19"/>
        <v>2.8500000000000015E-2</v>
      </c>
      <c r="G81" s="1">
        <f t="shared" si="23"/>
        <v>3.7999999999999974E-3</v>
      </c>
      <c r="H81" s="1">
        <f t="shared" si="23"/>
        <v>8.0000000000000015E-4</v>
      </c>
      <c r="I81" s="1">
        <v>0</v>
      </c>
      <c r="J81" s="4">
        <f t="shared" si="21"/>
        <v>42</v>
      </c>
      <c r="K81" s="5">
        <v>9028</v>
      </c>
      <c r="L81">
        <v>3</v>
      </c>
      <c r="M81" s="1"/>
      <c r="N81" s="22" t="s">
        <v>84</v>
      </c>
      <c r="O81" s="22">
        <v>156</v>
      </c>
      <c r="P81" s="23">
        <f t="shared" si="24"/>
        <v>9.9999999999999998E+155</v>
      </c>
      <c r="Q81" s="23" t="str">
        <f t="shared" si="25"/>
        <v>1E+156</v>
      </c>
    </row>
    <row r="82" spans="1:17">
      <c r="A82">
        <f t="shared" si="14"/>
        <v>1.0000000000000002E+150</v>
      </c>
      <c r="B82">
        <v>78</v>
      </c>
      <c r="C82" s="24">
        <v>0</v>
      </c>
      <c r="D82" s="1">
        <f t="shared" si="22"/>
        <v>0.72119999999999984</v>
      </c>
      <c r="E82" s="1">
        <f t="shared" si="17"/>
        <v>0.24500000000000016</v>
      </c>
      <c r="F82" s="1">
        <f t="shared" si="19"/>
        <v>2.9000000000000015E-2</v>
      </c>
      <c r="G82" s="1">
        <f t="shared" si="23"/>
        <v>3.8999999999999972E-3</v>
      </c>
      <c r="H82" s="1">
        <f t="shared" si="23"/>
        <v>9.0000000000000019E-4</v>
      </c>
      <c r="I82" s="1">
        <v>0</v>
      </c>
      <c r="J82" s="4">
        <f t="shared" si="21"/>
        <v>42</v>
      </c>
      <c r="K82" s="5">
        <v>9028</v>
      </c>
      <c r="L82">
        <v>3</v>
      </c>
      <c r="M82" s="1"/>
    </row>
    <row r="83" spans="1:17" ht="17.25" thickBot="1">
      <c r="A83">
        <f t="shared" si="14"/>
        <v>1.0000000000000002E+151</v>
      </c>
      <c r="B83" s="8">
        <v>79</v>
      </c>
      <c r="C83" s="24">
        <v>0</v>
      </c>
      <c r="D83" s="1">
        <f t="shared" si="22"/>
        <v>0.7154999999999998</v>
      </c>
      <c r="E83" s="1">
        <f t="shared" si="17"/>
        <v>0.25000000000000017</v>
      </c>
      <c r="F83" s="1">
        <f t="shared" si="19"/>
        <v>2.9500000000000016E-2</v>
      </c>
      <c r="G83" s="1">
        <f t="shared" si="23"/>
        <v>3.9999999999999975E-3</v>
      </c>
      <c r="H83" s="1">
        <f t="shared" si="23"/>
        <v>1.0000000000000002E-3</v>
      </c>
      <c r="I83" s="1">
        <v>0</v>
      </c>
      <c r="J83" s="4">
        <f t="shared" si="21"/>
        <v>42</v>
      </c>
      <c r="K83" s="5">
        <v>9028</v>
      </c>
      <c r="L83">
        <v>3</v>
      </c>
      <c r="M83" s="1"/>
    </row>
    <row r="84" spans="1:17">
      <c r="A84">
        <f t="shared" si="14"/>
        <v>1.0000000000000002E+152</v>
      </c>
      <c r="B84">
        <v>80</v>
      </c>
      <c r="C84" s="24">
        <v>0</v>
      </c>
      <c r="D84" s="1">
        <f t="shared" si="22"/>
        <v>0.70979999999999976</v>
      </c>
      <c r="E84" s="1">
        <f t="shared" si="17"/>
        <v>0.25500000000000017</v>
      </c>
      <c r="F84" s="1">
        <f t="shared" si="19"/>
        <v>3.0000000000000016E-2</v>
      </c>
      <c r="G84" s="1">
        <f t="shared" si="23"/>
        <v>4.0999999999999977E-3</v>
      </c>
      <c r="H84" s="1">
        <f t="shared" si="23"/>
        <v>1.1000000000000003E-3</v>
      </c>
      <c r="I84" s="1">
        <v>0</v>
      </c>
      <c r="J84" s="4">
        <f t="shared" si="21"/>
        <v>47</v>
      </c>
      <c r="K84" s="5">
        <v>9028</v>
      </c>
      <c r="L84">
        <v>3</v>
      </c>
      <c r="M84" s="1"/>
    </row>
    <row r="85" spans="1:17">
      <c r="A85">
        <f t="shared" si="14"/>
        <v>1.0000000000000002E+153</v>
      </c>
      <c r="B85">
        <v>81</v>
      </c>
      <c r="C85" s="24">
        <v>0</v>
      </c>
      <c r="D85" s="1">
        <f t="shared" si="22"/>
        <v>0.70409999999999984</v>
      </c>
      <c r="E85" s="1">
        <f t="shared" si="17"/>
        <v>0.26000000000000018</v>
      </c>
      <c r="F85" s="1">
        <f t="shared" si="19"/>
        <v>3.0500000000000017E-2</v>
      </c>
      <c r="G85" s="1">
        <f t="shared" si="23"/>
        <v>4.199999999999998E-3</v>
      </c>
      <c r="H85" s="1">
        <f t="shared" si="23"/>
        <v>1.2000000000000003E-3</v>
      </c>
      <c r="I85" s="1">
        <v>0</v>
      </c>
      <c r="J85" s="4">
        <f t="shared" si="21"/>
        <v>47</v>
      </c>
      <c r="K85" s="5">
        <v>9028</v>
      </c>
      <c r="L85">
        <v>3</v>
      </c>
      <c r="M85" s="1"/>
    </row>
    <row r="86" spans="1:17">
      <c r="A86">
        <f t="shared" si="14"/>
        <v>1.0000000000000002E+154</v>
      </c>
      <c r="B86">
        <v>82</v>
      </c>
      <c r="C86" s="24">
        <v>0</v>
      </c>
      <c r="D86" s="1">
        <f t="shared" si="22"/>
        <v>0.69839999999999969</v>
      </c>
      <c r="E86" s="1">
        <f t="shared" si="17"/>
        <v>0.26500000000000018</v>
      </c>
      <c r="F86" s="1">
        <f t="shared" si="19"/>
        <v>3.1000000000000017E-2</v>
      </c>
      <c r="G86" s="1">
        <f t="shared" si="23"/>
        <v>4.2999999999999983E-3</v>
      </c>
      <c r="H86" s="1">
        <f t="shared" si="23"/>
        <v>1.3000000000000004E-3</v>
      </c>
      <c r="I86" s="1">
        <v>0</v>
      </c>
      <c r="J86" s="4">
        <f t="shared" si="21"/>
        <v>47</v>
      </c>
      <c r="K86" s="5">
        <v>9028</v>
      </c>
      <c r="L86">
        <v>3</v>
      </c>
      <c r="M86" s="1"/>
    </row>
    <row r="87" spans="1:17">
      <c r="A87">
        <f t="shared" si="14"/>
        <v>1.0000000000000001E+155</v>
      </c>
      <c r="B87">
        <v>83</v>
      </c>
      <c r="C87" s="24">
        <v>0</v>
      </c>
      <c r="D87" s="1">
        <f t="shared" si="22"/>
        <v>0.69269999999999976</v>
      </c>
      <c r="E87" s="1">
        <f t="shared" si="17"/>
        <v>0.27000000000000018</v>
      </c>
      <c r="F87" s="1">
        <f t="shared" si="19"/>
        <v>3.1500000000000014E-2</v>
      </c>
      <c r="G87" s="1">
        <f t="shared" si="23"/>
        <v>4.3999999999999985E-3</v>
      </c>
      <c r="H87" s="1">
        <f t="shared" si="23"/>
        <v>1.4000000000000004E-3</v>
      </c>
      <c r="I87" s="1">
        <v>0</v>
      </c>
      <c r="J87" s="4">
        <f t="shared" si="21"/>
        <v>47</v>
      </c>
      <c r="K87" s="5">
        <v>9028</v>
      </c>
      <c r="L87">
        <v>3</v>
      </c>
      <c r="M87" s="1"/>
    </row>
    <row r="88" spans="1:17">
      <c r="A88">
        <f t="shared" si="14"/>
        <v>1.0000000000000002E+156</v>
      </c>
      <c r="B88">
        <v>84</v>
      </c>
      <c r="C88" s="24">
        <v>0</v>
      </c>
      <c r="D88" s="1">
        <f t="shared" si="22"/>
        <v>0.68699999999999983</v>
      </c>
      <c r="E88" s="1">
        <f t="shared" si="17"/>
        <v>0.27500000000000019</v>
      </c>
      <c r="F88" s="1">
        <f t="shared" si="19"/>
        <v>3.2000000000000015E-2</v>
      </c>
      <c r="G88" s="1">
        <f t="shared" si="23"/>
        <v>4.4999999999999988E-3</v>
      </c>
      <c r="H88" s="1">
        <f t="shared" si="23"/>
        <v>1.5000000000000005E-3</v>
      </c>
      <c r="I88" s="1">
        <v>1E-4</v>
      </c>
      <c r="J88" s="4">
        <f t="shared" si="21"/>
        <v>47</v>
      </c>
      <c r="K88" s="5">
        <v>9028</v>
      </c>
      <c r="L88">
        <v>3</v>
      </c>
      <c r="M88" s="1"/>
    </row>
    <row r="89" spans="1:17">
      <c r="A89">
        <f t="shared" si="14"/>
        <v>1.0000000000000001E+157</v>
      </c>
      <c r="B89">
        <v>85</v>
      </c>
      <c r="C89" s="24">
        <v>0</v>
      </c>
      <c r="D89" s="1">
        <f t="shared" si="22"/>
        <v>0.68129999999999979</v>
      </c>
      <c r="E89" s="1">
        <f t="shared" si="17"/>
        <v>0.28000000000000019</v>
      </c>
      <c r="F89" s="1">
        <f t="shared" si="19"/>
        <v>3.2500000000000015E-2</v>
      </c>
      <c r="G89" s="1">
        <f t="shared" si="23"/>
        <v>4.5999999999999991E-3</v>
      </c>
      <c r="H89" s="1">
        <f t="shared" si="23"/>
        <v>1.6000000000000005E-3</v>
      </c>
      <c r="I89" s="1">
        <v>2.0000000000000001E-4</v>
      </c>
      <c r="J89" s="4">
        <f t="shared" si="21"/>
        <v>47</v>
      </c>
      <c r="K89" s="5">
        <v>9028</v>
      </c>
      <c r="L89">
        <v>3</v>
      </c>
      <c r="M89" s="1"/>
    </row>
    <row r="90" spans="1:17">
      <c r="A90">
        <f t="shared" si="14"/>
        <v>1.0000000000000001E+158</v>
      </c>
      <c r="B90">
        <v>86</v>
      </c>
      <c r="C90" s="24">
        <v>0</v>
      </c>
      <c r="D90" s="1">
        <f t="shared" si="22"/>
        <v>0.67559999999999976</v>
      </c>
      <c r="E90" s="1">
        <f t="shared" si="17"/>
        <v>0.2850000000000002</v>
      </c>
      <c r="F90" s="1">
        <f t="shared" si="19"/>
        <v>3.3000000000000015E-2</v>
      </c>
      <c r="G90" s="1">
        <f t="shared" si="23"/>
        <v>4.6999999999999993E-3</v>
      </c>
      <c r="H90" s="1">
        <f t="shared" si="23"/>
        <v>1.7000000000000006E-3</v>
      </c>
      <c r="I90" s="1">
        <v>2.9999999999999997E-4</v>
      </c>
      <c r="J90" s="4">
        <f t="shared" si="21"/>
        <v>47</v>
      </c>
      <c r="K90" s="5">
        <v>9028</v>
      </c>
      <c r="L90">
        <v>3</v>
      </c>
      <c r="M90" s="1"/>
    </row>
    <row r="91" spans="1:17">
      <c r="A91">
        <f t="shared" si="14"/>
        <v>1.0000000000000001E+159</v>
      </c>
      <c r="B91">
        <v>87</v>
      </c>
      <c r="C91" s="24">
        <v>0</v>
      </c>
      <c r="D91" s="1">
        <f t="shared" si="22"/>
        <v>0.66989999999999972</v>
      </c>
      <c r="E91" s="1">
        <f t="shared" si="17"/>
        <v>0.2900000000000002</v>
      </c>
      <c r="F91" s="1">
        <f t="shared" si="19"/>
        <v>3.3500000000000016E-2</v>
      </c>
      <c r="G91" s="1">
        <f t="shared" si="23"/>
        <v>4.7999999999999996E-3</v>
      </c>
      <c r="H91" s="1">
        <f t="shared" si="23"/>
        <v>1.8000000000000006E-3</v>
      </c>
      <c r="I91" s="1">
        <v>4.0000000000000002E-4</v>
      </c>
      <c r="J91" s="4">
        <f t="shared" si="21"/>
        <v>47</v>
      </c>
      <c r="K91" s="5">
        <v>9028</v>
      </c>
      <c r="L91">
        <v>3</v>
      </c>
      <c r="M91" s="1"/>
    </row>
    <row r="92" spans="1:17">
      <c r="A92">
        <f t="shared" si="14"/>
        <v>1.0000000000000002E+160</v>
      </c>
      <c r="B92">
        <v>88</v>
      </c>
      <c r="C92" s="24">
        <v>0</v>
      </c>
      <c r="D92" s="1">
        <f t="shared" si="22"/>
        <v>0.66419999999999968</v>
      </c>
      <c r="E92" s="1">
        <f t="shared" si="17"/>
        <v>0.29500000000000021</v>
      </c>
      <c r="F92" s="1">
        <f t="shared" si="19"/>
        <v>3.4000000000000016E-2</v>
      </c>
      <c r="G92" s="1">
        <f t="shared" si="23"/>
        <v>4.8999999999999998E-3</v>
      </c>
      <c r="H92" s="1">
        <f t="shared" si="23"/>
        <v>1.9000000000000006E-3</v>
      </c>
      <c r="I92" s="1">
        <v>5.0000000000000001E-4</v>
      </c>
      <c r="J92" s="4">
        <f>J84+6</f>
        <v>53</v>
      </c>
      <c r="K92" s="5">
        <v>9028</v>
      </c>
      <c r="L92">
        <v>3</v>
      </c>
      <c r="M92" s="1"/>
    </row>
    <row r="93" spans="1:17" ht="17.25" thickBot="1">
      <c r="A93">
        <f t="shared" si="14"/>
        <v>1.0000000000000002E+161</v>
      </c>
      <c r="B93" s="8">
        <v>89</v>
      </c>
      <c r="C93" s="24">
        <v>0</v>
      </c>
      <c r="D93" s="1">
        <f t="shared" si="22"/>
        <v>0.65849999999999975</v>
      </c>
      <c r="E93" s="1">
        <f t="shared" si="17"/>
        <v>0.30000000000000021</v>
      </c>
      <c r="F93" s="1">
        <f t="shared" si="19"/>
        <v>3.4500000000000017E-2</v>
      </c>
      <c r="G93" s="1">
        <f t="shared" ref="G93:H103" si="26">G92+0.0001</f>
        <v>5.0000000000000001E-3</v>
      </c>
      <c r="H93" s="1">
        <f t="shared" si="26"/>
        <v>2.0000000000000005E-3</v>
      </c>
      <c r="I93" s="1">
        <v>5.9999999999999995E-4</v>
      </c>
      <c r="J93" s="4">
        <f t="shared" ref="J93:J103" si="27">J85+6</f>
        <v>53</v>
      </c>
      <c r="K93" s="5">
        <v>9028</v>
      </c>
      <c r="L93">
        <v>3</v>
      </c>
      <c r="M93" s="1"/>
    </row>
    <row r="94" spans="1:17">
      <c r="A94">
        <f t="shared" si="14"/>
        <v>1.0000000000000001E+162</v>
      </c>
      <c r="B94">
        <v>90</v>
      </c>
      <c r="C94" s="24">
        <v>0</v>
      </c>
      <c r="D94" s="1">
        <f t="shared" si="22"/>
        <v>0.65279999999999982</v>
      </c>
      <c r="E94" s="1">
        <f t="shared" si="17"/>
        <v>0.30500000000000022</v>
      </c>
      <c r="F94" s="1">
        <f t="shared" si="19"/>
        <v>3.5000000000000017E-2</v>
      </c>
      <c r="G94" s="1">
        <f t="shared" si="26"/>
        <v>5.1000000000000004E-3</v>
      </c>
      <c r="H94" s="1">
        <f t="shared" si="26"/>
        <v>2.1000000000000003E-3</v>
      </c>
      <c r="I94" s="1">
        <v>6.9999999999999999E-4</v>
      </c>
      <c r="J94" s="4">
        <f t="shared" si="27"/>
        <v>53</v>
      </c>
      <c r="K94" s="5">
        <v>9028</v>
      </c>
      <c r="L94">
        <v>3</v>
      </c>
      <c r="M94" s="1"/>
    </row>
    <row r="95" spans="1:17">
      <c r="A95">
        <f t="shared" si="14"/>
        <v>1.0000000000000001E+163</v>
      </c>
      <c r="B95">
        <v>91</v>
      </c>
      <c r="C95" s="24">
        <v>0</v>
      </c>
      <c r="D95" s="1">
        <f t="shared" si="22"/>
        <v>0.64709999999999979</v>
      </c>
      <c r="E95" s="1">
        <f t="shared" si="17"/>
        <v>0.31000000000000022</v>
      </c>
      <c r="F95" s="1">
        <f t="shared" si="19"/>
        <v>3.5500000000000018E-2</v>
      </c>
      <c r="G95" s="1">
        <f t="shared" si="26"/>
        <v>5.2000000000000006E-3</v>
      </c>
      <c r="H95" s="1">
        <f t="shared" si="26"/>
        <v>2.2000000000000001E-3</v>
      </c>
      <c r="I95" s="1">
        <v>8.0000000000000004E-4</v>
      </c>
      <c r="J95" s="4">
        <f t="shared" si="27"/>
        <v>53</v>
      </c>
      <c r="K95" s="5">
        <v>9028</v>
      </c>
      <c r="L95">
        <v>3</v>
      </c>
      <c r="M95" s="1"/>
    </row>
    <row r="96" spans="1:17">
      <c r="A96">
        <f t="shared" si="14"/>
        <v>1.0000000000000001E+164</v>
      </c>
      <c r="B96">
        <v>92</v>
      </c>
      <c r="C96" s="24">
        <v>0</v>
      </c>
      <c r="D96" s="1">
        <f t="shared" si="22"/>
        <v>0.64139999999999975</v>
      </c>
      <c r="E96" s="1">
        <f t="shared" si="17"/>
        <v>0.31500000000000022</v>
      </c>
      <c r="F96" s="1">
        <f t="shared" si="19"/>
        <v>3.6000000000000018E-2</v>
      </c>
      <c r="G96" s="1">
        <f t="shared" si="26"/>
        <v>5.3000000000000009E-3</v>
      </c>
      <c r="H96" s="1">
        <f t="shared" si="26"/>
        <v>2.3E-3</v>
      </c>
      <c r="I96" s="1">
        <v>8.9999999999999998E-4</v>
      </c>
      <c r="J96" s="4">
        <f t="shared" si="27"/>
        <v>53</v>
      </c>
      <c r="K96" s="5">
        <v>9028</v>
      </c>
      <c r="L96">
        <v>3</v>
      </c>
      <c r="M96" s="1"/>
    </row>
    <row r="97" spans="1:13">
      <c r="A97">
        <f t="shared" si="14"/>
        <v>1.0000000000000001E+165</v>
      </c>
      <c r="B97">
        <v>93</v>
      </c>
      <c r="C97" s="24">
        <v>0</v>
      </c>
      <c r="D97" s="1">
        <f t="shared" si="22"/>
        <v>0.63569999999999971</v>
      </c>
      <c r="E97" s="1">
        <f t="shared" si="17"/>
        <v>0.32000000000000023</v>
      </c>
      <c r="F97" s="1">
        <f t="shared" si="19"/>
        <v>3.6500000000000019E-2</v>
      </c>
      <c r="G97" s="1">
        <f t="shared" si="26"/>
        <v>5.4000000000000012E-3</v>
      </c>
      <c r="H97" s="1">
        <f t="shared" si="26"/>
        <v>2.3999999999999998E-3</v>
      </c>
      <c r="I97" s="1">
        <v>1E-3</v>
      </c>
      <c r="J97" s="4">
        <f t="shared" si="27"/>
        <v>53</v>
      </c>
      <c r="K97" s="5">
        <v>9028</v>
      </c>
      <c r="L97">
        <v>3</v>
      </c>
      <c r="M97" s="1"/>
    </row>
    <row r="98" spans="1:13">
      <c r="A98">
        <f t="shared" si="14"/>
        <v>1.0000000000000001E+166</v>
      </c>
      <c r="B98">
        <v>94</v>
      </c>
      <c r="C98" s="24">
        <v>0</v>
      </c>
      <c r="D98" s="1">
        <f t="shared" si="22"/>
        <v>0.62999999999999967</v>
      </c>
      <c r="E98" s="1">
        <f t="shared" si="17"/>
        <v>0.32500000000000023</v>
      </c>
      <c r="F98" s="1">
        <f t="shared" si="19"/>
        <v>3.7000000000000019E-2</v>
      </c>
      <c r="G98" s="1">
        <f t="shared" si="26"/>
        <v>5.5000000000000014E-3</v>
      </c>
      <c r="H98" s="1">
        <f t="shared" si="26"/>
        <v>2.4999999999999996E-3</v>
      </c>
      <c r="I98" s="1">
        <v>1.1000000000000001E-3</v>
      </c>
      <c r="J98" s="4">
        <f t="shared" si="27"/>
        <v>53</v>
      </c>
      <c r="K98" s="5">
        <v>9028</v>
      </c>
      <c r="L98">
        <v>3</v>
      </c>
      <c r="M98" s="1"/>
    </row>
    <row r="99" spans="1:13">
      <c r="A99">
        <f t="shared" si="14"/>
        <v>1E+167</v>
      </c>
      <c r="B99">
        <v>95</v>
      </c>
      <c r="C99" s="24">
        <v>0</v>
      </c>
      <c r="D99" s="1">
        <f t="shared" si="22"/>
        <v>0.62429999999999974</v>
      </c>
      <c r="E99" s="1">
        <f t="shared" si="17"/>
        <v>0.33000000000000024</v>
      </c>
      <c r="F99" s="1">
        <f t="shared" si="19"/>
        <v>3.7500000000000019E-2</v>
      </c>
      <c r="G99" s="1">
        <f t="shared" si="26"/>
        <v>5.6000000000000017E-3</v>
      </c>
      <c r="H99" s="1">
        <f t="shared" si="26"/>
        <v>2.5999999999999994E-3</v>
      </c>
      <c r="I99" s="1">
        <v>1.1999999999999999E-3</v>
      </c>
      <c r="J99" s="4">
        <f t="shared" si="27"/>
        <v>53</v>
      </c>
      <c r="K99" s="5">
        <v>9028</v>
      </c>
      <c r="L99">
        <v>3</v>
      </c>
      <c r="M99" s="1"/>
    </row>
    <row r="100" spans="1:13">
      <c r="A100">
        <f t="shared" si="14"/>
        <v>9.9999999999999993E+167</v>
      </c>
      <c r="B100">
        <v>96</v>
      </c>
      <c r="C100" s="24">
        <v>0</v>
      </c>
      <c r="D100" s="1">
        <f t="shared" si="22"/>
        <v>0.61859999999999982</v>
      </c>
      <c r="E100" s="1">
        <f t="shared" si="17"/>
        <v>0.33500000000000024</v>
      </c>
      <c r="F100" s="1">
        <f t="shared" si="19"/>
        <v>3.800000000000002E-2</v>
      </c>
      <c r="G100" s="1">
        <f t="shared" si="26"/>
        <v>5.7000000000000019E-3</v>
      </c>
      <c r="H100" s="1">
        <f t="shared" si="26"/>
        <v>2.6999999999999993E-3</v>
      </c>
      <c r="I100" s="1">
        <v>1.2999999999999999E-3</v>
      </c>
      <c r="J100" s="4">
        <f t="shared" si="27"/>
        <v>59</v>
      </c>
      <c r="K100" s="5">
        <v>9028</v>
      </c>
      <c r="L100">
        <v>4</v>
      </c>
      <c r="M100" s="1"/>
    </row>
    <row r="101" spans="1:13">
      <c r="A101">
        <f t="shared" si="14"/>
        <v>9.9999999999999993E+168</v>
      </c>
      <c r="B101">
        <v>97</v>
      </c>
      <c r="C101" s="24">
        <v>0</v>
      </c>
      <c r="D101" s="1">
        <f t="shared" si="22"/>
        <v>0.61289999999999967</v>
      </c>
      <c r="E101" s="1">
        <f t="shared" si="17"/>
        <v>0.34000000000000025</v>
      </c>
      <c r="F101" s="1">
        <f t="shared" si="19"/>
        <v>3.850000000000002E-2</v>
      </c>
      <c r="G101" s="1">
        <f t="shared" si="26"/>
        <v>5.8000000000000022E-3</v>
      </c>
      <c r="H101" s="1">
        <f t="shared" si="26"/>
        <v>2.7999999999999991E-3</v>
      </c>
      <c r="I101" s="1">
        <v>1.4E-3</v>
      </c>
      <c r="J101" s="4">
        <f t="shared" si="27"/>
        <v>59</v>
      </c>
      <c r="K101" s="5">
        <v>9028</v>
      </c>
      <c r="L101">
        <v>4</v>
      </c>
      <c r="M101" s="1"/>
    </row>
    <row r="102" spans="1:13">
      <c r="A102">
        <f t="shared" si="14"/>
        <v>9.999999999999999E+169</v>
      </c>
      <c r="B102">
        <v>98</v>
      </c>
      <c r="C102" s="24">
        <v>0</v>
      </c>
      <c r="D102" s="1">
        <f t="shared" si="22"/>
        <v>0.60719999999999974</v>
      </c>
      <c r="E102" s="1">
        <f t="shared" si="17"/>
        <v>0.34500000000000025</v>
      </c>
      <c r="F102" s="1">
        <f t="shared" si="19"/>
        <v>3.9000000000000021E-2</v>
      </c>
      <c r="G102" s="1">
        <f t="shared" si="26"/>
        <v>5.9000000000000025E-3</v>
      </c>
      <c r="H102" s="1">
        <f t="shared" si="26"/>
        <v>2.8999999999999989E-3</v>
      </c>
      <c r="I102" s="1">
        <v>1.5E-3</v>
      </c>
      <c r="J102" s="4">
        <f t="shared" si="27"/>
        <v>59</v>
      </c>
      <c r="K102" s="5">
        <v>9028</v>
      </c>
      <c r="L102">
        <v>4</v>
      </c>
      <c r="M102" s="1"/>
    </row>
    <row r="103" spans="1:13" ht="17.25" thickBot="1">
      <c r="A103">
        <f t="shared" si="14"/>
        <v>9.9999999999999995E+170</v>
      </c>
      <c r="B103" s="8">
        <v>99</v>
      </c>
      <c r="C103" s="24">
        <v>0</v>
      </c>
      <c r="D103" s="1">
        <f t="shared" si="22"/>
        <v>0.6014999999999997</v>
      </c>
      <c r="E103" s="1">
        <f t="shared" si="17"/>
        <v>0.35000000000000026</v>
      </c>
      <c r="F103" s="1">
        <f t="shared" si="19"/>
        <v>3.9500000000000021E-2</v>
      </c>
      <c r="G103" s="1">
        <f t="shared" si="26"/>
        <v>6.0000000000000027E-3</v>
      </c>
      <c r="H103" s="1">
        <f t="shared" si="26"/>
        <v>2.9999999999999988E-3</v>
      </c>
      <c r="I103" s="1">
        <v>1.6000000000000001E-3</v>
      </c>
      <c r="J103" s="4">
        <f t="shared" si="27"/>
        <v>59</v>
      </c>
      <c r="K103" s="5">
        <v>9028</v>
      </c>
      <c r="L103">
        <v>4</v>
      </c>
      <c r="M103" s="1"/>
    </row>
  </sheetData>
  <phoneticPr fontId="1" type="noConversion"/>
  <conditionalFormatting sqref="B4:B41 B44:B51 B54:B61 B64:B71 B74:B81 B84:B91 B94:B101">
    <cfRule type="expression" dxfId="3" priority="4">
      <formula>$C6=5</formula>
    </cfRule>
  </conditionalFormatting>
  <conditionalFormatting sqref="B42:B43 B52:B53 B62:B63 B72:B73 B82:B83 B92:B93 B102:B103">
    <cfRule type="expression" dxfId="2" priority="3">
      <formula>#REF!=5</formula>
    </cfRule>
  </conditionalFormatting>
  <conditionalFormatting sqref="S30">
    <cfRule type="expression" dxfId="1" priority="1">
      <formula>$S$30=$Q$5</formula>
    </cfRule>
    <cfRule type="expression" dxfId="0" priority="2">
      <formula>$S$30&lt;&gt;$Q$5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SealSwordEvolution</vt:lpstr>
      <vt:lpstr>Balance</vt:lpstr>
      <vt:lpstr>Balance(Gacha)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성훈 권</cp:lastModifiedBy>
  <dcterms:created xsi:type="dcterms:W3CDTF">2020-12-19T14:40:03Z</dcterms:created>
  <dcterms:modified xsi:type="dcterms:W3CDTF">2023-10-25T02:55:41Z</dcterms:modified>
</cp:coreProperties>
</file>