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67B4CC2-B566-4636-822C-273480E10D24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BattleContestGrad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O28" i="2"/>
  <c r="O29" i="2"/>
  <c r="O30" i="2"/>
  <c r="O19" i="2" l="1"/>
  <c r="O20" i="2"/>
  <c r="O21" i="2"/>
  <c r="O22" i="2"/>
  <c r="O23" i="2"/>
  <c r="O24" i="2"/>
  <c r="O25" i="2"/>
  <c r="O26" i="2"/>
  <c r="O27" i="2"/>
  <c r="O10" i="2"/>
  <c r="O11" i="2"/>
  <c r="O12" i="2"/>
  <c r="O13" i="2"/>
  <c r="O14" i="2"/>
  <c r="O15" i="2"/>
  <c r="O16" i="2"/>
  <c r="O17" i="2"/>
  <c r="O18" i="2"/>
  <c r="O9" i="2"/>
  <c r="D7" i="2"/>
  <c r="B4" i="1"/>
  <c r="B5" i="1" s="1"/>
  <c r="B6" i="1" s="1"/>
  <c r="B7" i="1" s="1"/>
  <c r="B8" i="1" s="1"/>
  <c r="B9" i="1" s="1"/>
  <c r="B10" i="1" s="1"/>
  <c r="B11" i="1" s="1"/>
  <c r="B3" i="1"/>
  <c r="M16" i="2" l="1"/>
  <c r="N28" i="2"/>
  <c r="N29" i="2"/>
  <c r="M29" i="2"/>
  <c r="M28" i="2"/>
  <c r="M30" i="2"/>
  <c r="N20" i="2"/>
  <c r="N9" i="2"/>
  <c r="K10" i="2" s="1"/>
  <c r="P9" i="2" s="1"/>
  <c r="Q9" i="2" s="1"/>
  <c r="N19" i="2"/>
  <c r="N18" i="2"/>
  <c r="N22" i="2"/>
  <c r="N21" i="2"/>
  <c r="N17" i="2"/>
  <c r="N16" i="2"/>
  <c r="N27" i="2"/>
  <c r="N15" i="2"/>
  <c r="N26" i="2"/>
  <c r="N14" i="2"/>
  <c r="N10" i="2"/>
  <c r="M26" i="2"/>
  <c r="N25" i="2"/>
  <c r="N13" i="2"/>
  <c r="N24" i="2"/>
  <c r="N12" i="2"/>
  <c r="M25" i="2"/>
  <c r="N23" i="2"/>
  <c r="N11" i="2"/>
  <c r="M21" i="2"/>
  <c r="M20" i="2"/>
  <c r="M27" i="2"/>
  <c r="M24" i="2"/>
  <c r="M23" i="2"/>
  <c r="M19" i="2"/>
  <c r="M22" i="2"/>
  <c r="M9" i="2"/>
  <c r="M15" i="2"/>
  <c r="M12" i="2"/>
  <c r="M13" i="2"/>
  <c r="M11" i="2"/>
  <c r="M17" i="2"/>
  <c r="M14" i="2"/>
  <c r="M10" i="2"/>
  <c r="M18" i="2"/>
  <c r="K11" i="2" l="1"/>
  <c r="P10" i="2" s="1"/>
  <c r="Q10" i="2" s="1"/>
  <c r="E2" i="1"/>
  <c r="K12" i="2" l="1"/>
  <c r="P11" i="2" s="1"/>
  <c r="Q11" i="2" s="1"/>
  <c r="E4" i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E5" i="1" l="1"/>
  <c r="K13" i="2"/>
  <c r="P12" i="2" s="1"/>
  <c r="Q12" i="2" s="1"/>
  <c r="K14" i="2" l="1"/>
  <c r="P13" i="2" s="1"/>
  <c r="Q13" i="2" s="1"/>
  <c r="E6" i="1"/>
  <c r="E3" i="1"/>
  <c r="K15" i="2" l="1"/>
  <c r="P14" i="2" s="1"/>
  <c r="Q14" i="2" s="1"/>
  <c r="E7" i="1"/>
  <c r="K16" i="2" l="1"/>
  <c r="P15" i="2" s="1"/>
  <c r="Q15" i="2" s="1"/>
  <c r="E8" i="1"/>
  <c r="K17" i="2" l="1"/>
  <c r="P16" i="2" s="1"/>
  <c r="Q16" i="2" s="1"/>
  <c r="E9" i="1"/>
  <c r="K18" i="2" l="1"/>
  <c r="P17" i="2" s="1"/>
  <c r="Q17" i="2" s="1"/>
  <c r="E10" i="1"/>
  <c r="K19" i="2" l="1"/>
  <c r="P18" i="2" s="1"/>
  <c r="Q18" i="2" s="1"/>
  <c r="E11" i="1"/>
  <c r="K20" i="2" l="1"/>
  <c r="P19" i="2" s="1"/>
  <c r="Q19" i="2" s="1"/>
  <c r="K21" i="2" l="1"/>
  <c r="P20" i="2" s="1"/>
  <c r="Q20" i="2" s="1"/>
  <c r="K22" i="2" l="1"/>
  <c r="P21" i="2" s="1"/>
  <c r="Q21" i="2" s="1"/>
  <c r="K23" i="2" l="1"/>
  <c r="P22" i="2" s="1"/>
  <c r="Q22" i="2" s="1"/>
  <c r="K24" i="2" l="1"/>
  <c r="P23" i="2" s="1"/>
  <c r="Q23" i="2" s="1"/>
  <c r="K25" i="2" l="1"/>
  <c r="P24" i="2" s="1"/>
  <c r="Q24" i="2" s="1"/>
  <c r="K26" i="2" l="1"/>
  <c r="P25" i="2" s="1"/>
  <c r="Q25" i="2" s="1"/>
  <c r="K27" i="2" l="1"/>
  <c r="P26" i="2" s="1"/>
  <c r="Q26" i="2" s="1"/>
  <c r="K28" i="2" l="1"/>
  <c r="P27" i="2" s="1"/>
  <c r="Q27" i="2" s="1"/>
  <c r="K29" i="2" l="1"/>
  <c r="P28" i="2" s="1"/>
  <c r="Q28" i="2" s="1"/>
  <c r="K30" i="2" l="1"/>
  <c r="P29" i="2" l="1"/>
  <c r="Q29" i="2" s="1"/>
</calcChain>
</file>

<file path=xl/sharedStrings.xml><?xml version="1.0" encoding="utf-8"?>
<sst xmlns="http://schemas.openxmlformats.org/spreadsheetml/2006/main" count="51" uniqueCount="50">
  <si>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</si>
  <si>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</si>
  <si>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</si>
  <si>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</si>
  <si>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</si>
  <si>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</si>
  <si>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</si>
  <si>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</si>
  <si>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</si>
  <si>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</si>
  <si>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</si>
  <si>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</si>
  <si>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딜 증가폭</t>
    <phoneticPr fontId="1" type="noConversion"/>
  </si>
  <si>
    <t>1일당 딜 증가 수치</t>
    <phoneticPr fontId="1" type="noConversion"/>
  </si>
  <si>
    <t xml:space="preserve"> 전설</t>
    <phoneticPr fontId="1" type="noConversion"/>
  </si>
  <si>
    <t>최상급</t>
    <phoneticPr fontId="1" type="noConversion"/>
  </si>
  <si>
    <t>상급</t>
    <phoneticPr fontId="1" type="noConversion"/>
  </si>
  <si>
    <t>중급</t>
    <phoneticPr fontId="1" type="noConversion"/>
  </si>
  <si>
    <t>하급</t>
    <phoneticPr fontId="1" type="noConversion"/>
  </si>
  <si>
    <t>승리</t>
    <phoneticPr fontId="1" type="noConversion"/>
  </si>
  <si>
    <t>패배</t>
    <phoneticPr fontId="1" type="noConversion"/>
  </si>
  <si>
    <t>주간 소탕권 수</t>
    <phoneticPr fontId="1" type="noConversion"/>
  </si>
  <si>
    <t>최대 획득 점수</t>
    <phoneticPr fontId="1" type="noConversion"/>
  </si>
  <si>
    <t>7일당 딜 증가폭</t>
    <phoneticPr fontId="1" type="noConversion"/>
  </si>
  <si>
    <t>일반 획득 점수</t>
    <phoneticPr fontId="1" type="noConversion"/>
  </si>
  <si>
    <t>걸리는 시간(일반)㈜</t>
    <phoneticPr fontId="1" type="noConversion"/>
  </si>
  <si>
    <t>걸리는 시간(최상위)㈜</t>
    <phoneticPr fontId="1" type="noConversion"/>
  </si>
  <si>
    <t>구간 정체 시간㈜</t>
    <phoneticPr fontId="1" type="noConversion"/>
  </si>
  <si>
    <t>삼류</t>
    <phoneticPr fontId="1" type="noConversion"/>
  </si>
  <si>
    <t>초보</t>
    <phoneticPr fontId="1" type="noConversion"/>
  </si>
  <si>
    <t>이류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</si>
  <si>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</si>
  <si>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</si>
  <si>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</si>
  <si>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</si>
  <si>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</si>
  <si>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</si>
  <si>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</si>
  <si>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검존</t>
    <phoneticPr fontId="1" type="noConversion"/>
  </si>
  <si>
    <t>검제</t>
    <phoneticPr fontId="1" type="noConversion"/>
  </si>
  <si>
    <t>검선</t>
    <phoneticPr fontId="1" type="noConversion"/>
  </si>
  <si>
    <t>선인</t>
    <phoneticPr fontId="1" type="noConversion"/>
  </si>
  <si>
    <t>비선</t>
    <phoneticPr fontId="1" type="noConversion"/>
  </si>
  <si>
    <t>영인</t>
    <phoneticPr fontId="1" type="noConversion"/>
  </si>
  <si>
    <t>진인</t>
    <phoneticPr fontId="1" type="noConversion"/>
  </si>
  <si>
    <t>영선</t>
    <phoneticPr fontId="1" type="noConversion"/>
  </si>
  <si>
    <t>비천진인</t>
    <phoneticPr fontId="1" type="noConversion"/>
  </si>
  <si>
    <t>태상진인</t>
    <phoneticPr fontId="1" type="noConversion"/>
  </si>
  <si>
    <t>상선</t>
    <phoneticPr fontId="1" type="noConversion"/>
  </si>
  <si>
    <t>차선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</si>
</sst>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3" borderId="4" xfId="0" applyFill="1" applyBorder="1" applyAlignment="1">
      <alignment horizontal="center" vertical="center"/>
    </xf>
    <xf numFmtId="3" fontId="0" fillId="3" borderId="4" xfId="0" applyNumberFormat="1" applyFill="1" applyBorder="1" applyAlignment="1">
      <alignment horizontal="left" vertical="center"/>
    </xf>
    <xf numFmtId="3" fontId="0" fillId="3" borderId="4" xfId="0" applyNumberFormat="1" applyFill="1" applyBorder="1" applyAlignment="1">
      <alignment horizontal="center" vertical="center"/>
    </xf>
    <xf numFmtId="4" fontId="0" fillId="3" borderId="4" xfId="0" applyNumberFormat="1" applyFill="1" applyBorder="1">
      <alignment vertical="center"/>
    </xf>
    <xf numFmtId="0" fontId="0" fillId="3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left" vertical="center"/>
    </xf>
    <xf numFmtId="3" fontId="0" fillId="4" borderId="0" xfId="0" applyNumberFormat="1" applyFill="1" applyAlignment="1">
      <alignment horizontal="center" vertical="center"/>
    </xf>
    <xf numFmtId="4" fontId="0" fillId="4" borderId="0" xfId="0" applyNumberFormat="1" applyFill="1">
      <alignment vertical="center"/>
    </xf>
    <xf numFmtId="0" fontId="0" fillId="4" borderId="4" xfId="0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left" vertical="center"/>
    </xf>
    <xf numFmtId="3" fontId="0" fillId="4" borderId="4" xfId="0" applyNumberFormat="1" applyFill="1" applyBorder="1" applyAlignment="1">
      <alignment horizontal="center" vertical="center"/>
    </xf>
    <xf numFmtId="4" fontId="0" fillId="4" borderId="4" xfId="0" applyNumberForma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11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6</v>
      </c>
      <c r="C1" s="14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3">
      <c r="A2">
        <v>0</v>
      </c>
      <c r="B2">
        <v>9058</v>
      </c>
      <c r="C2" s="19">
        <f>VLOOKUP(A2,Balance!I:J,2,FALSE)</f>
        <v>50</v>
      </c>
      <c r="D2">
        <v>102</v>
      </c>
      <c r="E2">
        <f>VLOOKUP(A2,Balance!I:L,3,FALSE)/100</f>
        <v>0.1</v>
      </c>
      <c r="F2" t="str">
        <f>VLOOKUP(A2,Balance!I:L,4,FALSE)</f>
        <v>초보</v>
      </c>
      <c r="G2">
        <v>0</v>
      </c>
    </row>
    <row r="3" spans="1:7" x14ac:dyDescent="0.3">
      <c r="A3">
        <v>1</v>
      </c>
      <c r="B3">
        <f>B2</f>
        <v>9058</v>
      </c>
      <c r="C3" s="19">
        <f>VLOOKUP(A3,Balance!I:J,2,FALSE)</f>
        <v>100</v>
      </c>
      <c r="D3">
        <f>D2</f>
        <v>102</v>
      </c>
      <c r="E3">
        <f>VLOOKUP(A3,Balance!I:L,3,FALSE)/100</f>
        <v>0.2</v>
      </c>
      <c r="F3" t="str">
        <f>VLOOKUP(A3,Balance!I:L,4,FALSE)</f>
        <v>삼류</v>
      </c>
      <c r="G3">
        <v>1</v>
      </c>
    </row>
    <row r="4" spans="1:7" x14ac:dyDescent="0.3">
      <c r="A4">
        <v>2</v>
      </c>
      <c r="B4">
        <f t="shared" ref="B4:B11" si="0">B3</f>
        <v>9058</v>
      </c>
      <c r="C4" s="19">
        <f>VLOOKUP(A4,Balance!I:J,2,FALSE)</f>
        <v>150</v>
      </c>
      <c r="D4">
        <f t="shared" ref="D4:D10" si="1">D3</f>
        <v>102</v>
      </c>
      <c r="E4">
        <f>VLOOKUP(A4,Balance!I:L,3,FALSE)/100</f>
        <v>0.3</v>
      </c>
      <c r="F4" t="str">
        <f>VLOOKUP(A4,Balance!I:L,4,FALSE)</f>
        <v>이류</v>
      </c>
      <c r="G4">
        <v>2</v>
      </c>
    </row>
    <row r="5" spans="1:7" x14ac:dyDescent="0.3">
      <c r="A5">
        <v>3</v>
      </c>
      <c r="B5">
        <f t="shared" si="0"/>
        <v>9058</v>
      </c>
      <c r="C5" s="19">
        <f>VLOOKUP(A5,Balance!I:J,2,FALSE)</f>
        <v>300</v>
      </c>
      <c r="D5">
        <f t="shared" si="1"/>
        <v>102</v>
      </c>
      <c r="E5">
        <f>VLOOKUP(A5,Balance!I:L,3,FALSE)/100</f>
        <v>0.6</v>
      </c>
      <c r="F5" t="str">
        <f>VLOOKUP(A5,Balance!I:L,4,FALSE)</f>
        <v>일류</v>
      </c>
      <c r="G5">
        <v>3</v>
      </c>
    </row>
    <row r="6" spans="1:7" x14ac:dyDescent="0.3">
      <c r="A6">
        <v>4</v>
      </c>
      <c r="B6">
        <f t="shared" si="0"/>
        <v>9058</v>
      </c>
      <c r="C6" s="19">
        <f>VLOOKUP(A6,Balance!I:J,2,FALSE)</f>
        <v>450</v>
      </c>
      <c r="D6">
        <f t="shared" si="1"/>
        <v>102</v>
      </c>
      <c r="E6">
        <f>VLOOKUP(A6,Balance!I:L,3,FALSE)/100</f>
        <v>1</v>
      </c>
      <c r="F6" t="str">
        <f>VLOOKUP(A6,Balance!I:L,4,FALSE)</f>
        <v>절정</v>
      </c>
      <c r="G6">
        <v>4</v>
      </c>
    </row>
    <row r="7" spans="1:7" x14ac:dyDescent="0.3">
      <c r="A7">
        <v>5</v>
      </c>
      <c r="B7">
        <f t="shared" si="0"/>
        <v>9058</v>
      </c>
      <c r="C7" s="19">
        <f>VLOOKUP(A7,Balance!I:J,2,FALSE)</f>
        <v>600</v>
      </c>
      <c r="D7">
        <f t="shared" si="1"/>
        <v>102</v>
      </c>
      <c r="E7">
        <f>VLOOKUP(A7,Balance!I:L,3,FALSE)/100</f>
        <v>1.5</v>
      </c>
      <c r="F7" t="str">
        <f>VLOOKUP(A7,Balance!I:L,4,FALSE)</f>
        <v>초절정</v>
      </c>
      <c r="G7">
        <v>5</v>
      </c>
    </row>
    <row r="8" spans="1:7" x14ac:dyDescent="0.3">
      <c r="A8">
        <v>6</v>
      </c>
      <c r="B8">
        <f t="shared" si="0"/>
        <v>9058</v>
      </c>
      <c r="C8" s="19">
        <f>VLOOKUP(A8,Balance!I:J,2,FALSE)</f>
        <v>800</v>
      </c>
      <c r="D8">
        <f t="shared" si="1"/>
        <v>102</v>
      </c>
      <c r="E8">
        <f>VLOOKUP(A8,Balance!I:L,3,FALSE)/100</f>
        <v>2.5</v>
      </c>
      <c r="F8" t="str">
        <f>VLOOKUP(A8,Balance!I:L,4,FALSE)</f>
        <v>화경</v>
      </c>
      <c r="G8">
        <v>6</v>
      </c>
    </row>
    <row r="9" spans="1:7" x14ac:dyDescent="0.3">
      <c r="A9">
        <v>7</v>
      </c>
      <c r="B9">
        <f t="shared" si="0"/>
        <v>9058</v>
      </c>
      <c r="C9" s="19">
        <f>VLOOKUP(A9,Balance!I:J,2,FALSE)</f>
        <v>1000</v>
      </c>
      <c r="D9">
        <f t="shared" si="1"/>
        <v>102</v>
      </c>
      <c r="E9">
        <f>VLOOKUP(A9,Balance!I:L,3,FALSE)/100</f>
        <v>3.8</v>
      </c>
      <c r="F9" t="str">
        <f>VLOOKUP(A9,Balance!I:L,4,FALSE)</f>
        <v>현경</v>
      </c>
      <c r="G9">
        <v>7</v>
      </c>
    </row>
    <row r="10" spans="1:7" x14ac:dyDescent="0.3">
      <c r="A10">
        <v>8</v>
      </c>
      <c r="B10">
        <f t="shared" si="0"/>
        <v>9058</v>
      </c>
      <c r="C10" s="19">
        <f>VLOOKUP(A10,Balance!I:J,2,FALSE)</f>
        <v>1200</v>
      </c>
      <c r="D10">
        <f t="shared" si="1"/>
        <v>102</v>
      </c>
      <c r="E10">
        <f>VLOOKUP(A10,Balance!I:L,3,FALSE)/100</f>
        <v>5.8</v>
      </c>
      <c r="F10" t="str">
        <f>VLOOKUP(A10,Balance!I:L,4,FALSE)</f>
        <v>생사경</v>
      </c>
      <c r="G10">
        <v>8</v>
      </c>
    </row>
    <row r="11" spans="1:7" x14ac:dyDescent="0.3">
      <c r="A11">
        <v>9</v>
      </c>
      <c r="B11">
        <f t="shared" si="0"/>
        <v>9058</v>
      </c>
      <c r="C11" s="19">
        <f>VLOOKUP(A11,Balance!I:J,2,FALSE)</f>
        <v>1500</v>
      </c>
      <c r="D11">
        <f t="shared" ref="D11" si="2">D10</f>
        <v>102</v>
      </c>
      <c r="E11">
        <f>VLOOKUP(A11,Balance!I:L,3,FALSE)/100</f>
        <v>11.2</v>
      </c>
      <c r="F11" t="str">
        <f>VLOOKUP(A11,Balance!I:L,4,FALSE)</f>
        <v>자연경</v>
      </c>
      <c r="G11"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R115"/>
  <sheetViews>
    <sheetView topLeftCell="D1" workbookViewId="0">
      <selection activeCell="R11" sqref="R11"/>
    </sheetView>
  </sheetViews>
  <sheetFormatPr defaultColWidth="8.75" defaultRowHeight="16.5" x14ac:dyDescent="0.3"/>
  <cols>
    <col min="1" max="2" width="8.75" style="8"/>
    <col min="3" max="3" width="14.375" style="8" bestFit="1" customWidth="1"/>
    <col min="4" max="5" width="8.75" style="8"/>
    <col min="6" max="6" width="11.625" style="8" bestFit="1" customWidth="1"/>
    <col min="7" max="7" width="3.625" style="28" customWidth="1"/>
    <col min="8" max="8" width="4.5" style="8" customWidth="1"/>
    <col min="9" max="9" width="8.75" style="9"/>
    <col min="10" max="10" width="15.875" style="10" bestFit="1" customWidth="1"/>
    <col min="11" max="15" width="19.25" style="9" customWidth="1"/>
    <col min="16" max="16" width="9.625" style="8" bestFit="1" customWidth="1"/>
    <col min="17" max="17" width="15.5" style="8" bestFit="1" customWidth="1"/>
    <col min="18" max="18" width="9.5" style="8" bestFit="1" customWidth="1"/>
    <col min="19" max="16384" width="8.75" style="8"/>
  </cols>
  <sheetData>
    <row r="1" spans="1:18" s="2" customFormat="1" x14ac:dyDescent="0.3">
      <c r="A1" s="37" t="s">
        <v>3</v>
      </c>
      <c r="B1" s="38"/>
      <c r="J1" s="4"/>
      <c r="K1" s="3"/>
      <c r="L1" s="3"/>
      <c r="M1" s="3"/>
      <c r="N1" s="3"/>
      <c r="O1" s="3"/>
    </row>
    <row r="2" spans="1:18" s="5" customFormat="1" ht="17.25" thickBot="1" x14ac:dyDescent="0.35">
      <c r="A2" s="39"/>
      <c r="B2" s="40"/>
      <c r="J2" s="7"/>
      <c r="K2" s="6"/>
      <c r="L2" s="6"/>
      <c r="M2" s="6"/>
      <c r="N2" s="6"/>
      <c r="O2" s="6"/>
    </row>
    <row r="6" spans="1:18" x14ac:dyDescent="0.3">
      <c r="C6" s="8" t="s">
        <v>21</v>
      </c>
      <c r="D6" s="8">
        <v>7</v>
      </c>
      <c r="I6" s="9" t="s">
        <v>4</v>
      </c>
    </row>
    <row r="7" spans="1:18" ht="17.25" thickBot="1" x14ac:dyDescent="0.35">
      <c r="C7" s="8" t="s">
        <v>22</v>
      </c>
      <c r="D7" s="8">
        <f>D6*D11</f>
        <v>105</v>
      </c>
      <c r="I7" s="11" t="s">
        <v>5</v>
      </c>
      <c r="J7" s="11" t="s">
        <v>7</v>
      </c>
      <c r="K7" s="11" t="s">
        <v>1</v>
      </c>
      <c r="L7" s="11" t="s">
        <v>2</v>
      </c>
      <c r="M7" s="16" t="s">
        <v>26</v>
      </c>
      <c r="N7" s="16" t="s">
        <v>27</v>
      </c>
      <c r="O7" s="16" t="s">
        <v>25</v>
      </c>
      <c r="P7" s="8" t="s">
        <v>12</v>
      </c>
      <c r="Q7" s="8" t="s">
        <v>23</v>
      </c>
      <c r="R7" s="8" t="s">
        <v>13</v>
      </c>
    </row>
    <row r="8" spans="1:18" ht="17.25" thickTop="1" x14ac:dyDescent="0.3">
      <c r="C8" s="8" t="s">
        <v>24</v>
      </c>
      <c r="D8" s="8">
        <v>50</v>
      </c>
      <c r="F8" s="15"/>
      <c r="I8" s="12"/>
      <c r="J8" s="13"/>
      <c r="K8" s="12"/>
      <c r="L8" s="12"/>
      <c r="M8" s="8"/>
      <c r="N8" s="8"/>
      <c r="O8" s="8"/>
    </row>
    <row r="9" spans="1:18" x14ac:dyDescent="0.3">
      <c r="F9" s="15"/>
      <c r="I9" s="12">
        <v>0</v>
      </c>
      <c r="J9" s="17">
        <v>50</v>
      </c>
      <c r="K9" s="18">
        <v>10</v>
      </c>
      <c r="L9" s="12" t="s">
        <v>29</v>
      </c>
      <c r="M9" s="20">
        <f t="shared" ref="M9:M27" si="0">(J9/$D$7)</f>
        <v>0.47619047619047616</v>
      </c>
      <c r="N9" s="20">
        <f t="shared" ref="N9:N27" si="1">((J10-J9)/$D$7)</f>
        <v>0.47619047619047616</v>
      </c>
      <c r="O9" s="20">
        <f t="shared" ref="O9:O27" si="2">(J9/$D$8)</f>
        <v>1</v>
      </c>
      <c r="P9" s="20">
        <f t="shared" ref="P9:P10" si="3">(K10-K9)*100/K9</f>
        <v>100</v>
      </c>
      <c r="Q9" s="20">
        <f t="shared" ref="Q9:Q29" si="4">P9/N9</f>
        <v>210</v>
      </c>
      <c r="R9" s="8">
        <v>10</v>
      </c>
    </row>
    <row r="10" spans="1:18" x14ac:dyDescent="0.3">
      <c r="C10" s="12"/>
      <c r="D10" s="12" t="s">
        <v>19</v>
      </c>
      <c r="E10" s="12" t="s">
        <v>20</v>
      </c>
      <c r="F10" s="15"/>
      <c r="I10" s="12">
        <v>1</v>
      </c>
      <c r="J10" s="17">
        <v>100</v>
      </c>
      <c r="K10" s="18">
        <f t="shared" ref="K10:K30" si="5">K9+ROUNDUP(N9,0)*R9</f>
        <v>20</v>
      </c>
      <c r="L10" s="12" t="s">
        <v>28</v>
      </c>
      <c r="M10" s="20">
        <f t="shared" si="0"/>
        <v>0.95238095238095233</v>
      </c>
      <c r="N10" s="20">
        <f t="shared" si="1"/>
        <v>0.47619047619047616</v>
      </c>
      <c r="O10" s="20">
        <f t="shared" si="2"/>
        <v>2</v>
      </c>
      <c r="P10" s="20">
        <f t="shared" si="3"/>
        <v>50</v>
      </c>
      <c r="Q10" s="20">
        <f t="shared" si="4"/>
        <v>105</v>
      </c>
      <c r="R10" s="8">
        <v>10</v>
      </c>
    </row>
    <row r="11" spans="1:18" ht="17.25" thickBot="1" x14ac:dyDescent="0.35">
      <c r="C11" s="12" t="s">
        <v>14</v>
      </c>
      <c r="D11" s="12">
        <v>15</v>
      </c>
      <c r="E11" s="12">
        <v>2</v>
      </c>
      <c r="F11" s="15"/>
      <c r="I11" s="21">
        <v>2</v>
      </c>
      <c r="J11" s="22">
        <v>150</v>
      </c>
      <c r="K11" s="23">
        <f t="shared" si="5"/>
        <v>30</v>
      </c>
      <c r="L11" s="21" t="s">
        <v>30</v>
      </c>
      <c r="M11" s="24">
        <f t="shared" si="0"/>
        <v>1.4285714285714286</v>
      </c>
      <c r="N11" s="24">
        <f t="shared" si="1"/>
        <v>1.4285714285714286</v>
      </c>
      <c r="O11" s="24">
        <f t="shared" si="2"/>
        <v>3</v>
      </c>
      <c r="P11" s="24">
        <f t="shared" ref="P11:P29" si="6">(K12-K11)*100/K11</f>
        <v>100</v>
      </c>
      <c r="Q11" s="24">
        <f t="shared" si="4"/>
        <v>70</v>
      </c>
      <c r="R11" s="25">
        <v>15</v>
      </c>
    </row>
    <row r="12" spans="1:18" x14ac:dyDescent="0.3">
      <c r="C12" s="12" t="s">
        <v>15</v>
      </c>
      <c r="D12" s="12">
        <v>10</v>
      </c>
      <c r="E12" s="12">
        <v>2</v>
      </c>
      <c r="F12" s="15"/>
      <c r="I12" s="12">
        <v>3</v>
      </c>
      <c r="J12" s="17">
        <v>300</v>
      </c>
      <c r="K12" s="18">
        <f t="shared" si="5"/>
        <v>60</v>
      </c>
      <c r="L12" s="12" t="s">
        <v>31</v>
      </c>
      <c r="M12" s="20">
        <f t="shared" si="0"/>
        <v>2.8571428571428572</v>
      </c>
      <c r="N12" s="20">
        <f t="shared" si="1"/>
        <v>1.4285714285714286</v>
      </c>
      <c r="O12" s="20">
        <f t="shared" si="2"/>
        <v>6</v>
      </c>
      <c r="P12" s="20">
        <f t="shared" si="6"/>
        <v>66.666666666666671</v>
      </c>
      <c r="Q12" s="20">
        <f t="shared" si="4"/>
        <v>46.666666666666671</v>
      </c>
      <c r="R12" s="8">
        <v>20</v>
      </c>
    </row>
    <row r="13" spans="1:18" x14ac:dyDescent="0.3">
      <c r="C13" s="12" t="s">
        <v>16</v>
      </c>
      <c r="D13" s="12">
        <v>7</v>
      </c>
      <c r="E13" s="12">
        <v>2</v>
      </c>
      <c r="F13" s="15"/>
      <c r="I13" s="12">
        <v>4</v>
      </c>
      <c r="J13" s="17">
        <v>450</v>
      </c>
      <c r="K13" s="18">
        <f t="shared" si="5"/>
        <v>100</v>
      </c>
      <c r="L13" s="12" t="s">
        <v>32</v>
      </c>
      <c r="M13" s="20">
        <f t="shared" si="0"/>
        <v>4.2857142857142856</v>
      </c>
      <c r="N13" s="20">
        <f t="shared" si="1"/>
        <v>1.4285714285714286</v>
      </c>
      <c r="O13" s="20">
        <f t="shared" si="2"/>
        <v>9</v>
      </c>
      <c r="P13" s="20">
        <f t="shared" si="6"/>
        <v>50</v>
      </c>
      <c r="Q13" s="20">
        <f t="shared" si="4"/>
        <v>35</v>
      </c>
      <c r="R13">
        <v>25</v>
      </c>
    </row>
    <row r="14" spans="1:18" ht="17.25" thickBot="1" x14ac:dyDescent="0.35">
      <c r="C14" s="12" t="s">
        <v>17</v>
      </c>
      <c r="D14" s="12">
        <v>5</v>
      </c>
      <c r="E14" s="12">
        <v>2</v>
      </c>
      <c r="F14" s="15"/>
      <c r="I14" s="26">
        <v>5</v>
      </c>
      <c r="J14" s="22">
        <v>600</v>
      </c>
      <c r="K14" s="23">
        <f t="shared" si="5"/>
        <v>150</v>
      </c>
      <c r="L14" s="21" t="s">
        <v>33</v>
      </c>
      <c r="M14" s="24">
        <f t="shared" si="0"/>
        <v>5.7142857142857144</v>
      </c>
      <c r="N14" s="24">
        <f t="shared" si="1"/>
        <v>1.9047619047619047</v>
      </c>
      <c r="O14" s="24">
        <f t="shared" si="2"/>
        <v>12</v>
      </c>
      <c r="P14" s="24">
        <f t="shared" si="6"/>
        <v>66.666666666666671</v>
      </c>
      <c r="Q14" s="24">
        <f t="shared" si="4"/>
        <v>35.000000000000007</v>
      </c>
      <c r="R14" s="25">
        <v>50</v>
      </c>
    </row>
    <row r="15" spans="1:18" x14ac:dyDescent="0.3">
      <c r="C15" s="12" t="s">
        <v>18</v>
      </c>
      <c r="D15" s="12">
        <v>3</v>
      </c>
      <c r="E15" s="12">
        <v>2</v>
      </c>
      <c r="F15" s="15"/>
      <c r="I15" s="12">
        <v>6</v>
      </c>
      <c r="J15" s="17">
        <v>800</v>
      </c>
      <c r="K15" s="18">
        <f t="shared" si="5"/>
        <v>250</v>
      </c>
      <c r="L15" s="12" t="s">
        <v>34</v>
      </c>
      <c r="M15" s="20">
        <f t="shared" si="0"/>
        <v>7.6190476190476186</v>
      </c>
      <c r="N15" s="20">
        <f t="shared" si="1"/>
        <v>1.9047619047619047</v>
      </c>
      <c r="O15" s="20">
        <f t="shared" si="2"/>
        <v>16</v>
      </c>
      <c r="P15" s="20">
        <f t="shared" si="6"/>
        <v>52</v>
      </c>
      <c r="Q15" s="20">
        <f t="shared" si="4"/>
        <v>27.3</v>
      </c>
      <c r="R15" s="8">
        <v>65</v>
      </c>
    </row>
    <row r="16" spans="1:18" x14ac:dyDescent="0.3">
      <c r="C16" s="12"/>
      <c r="D16" s="12"/>
      <c r="E16" s="12"/>
      <c r="F16" s="15"/>
      <c r="I16" s="12">
        <v>7</v>
      </c>
      <c r="J16" s="17">
        <v>1000</v>
      </c>
      <c r="K16" s="18">
        <f t="shared" si="5"/>
        <v>380</v>
      </c>
      <c r="L16" s="12" t="s">
        <v>35</v>
      </c>
      <c r="M16" s="20">
        <f t="shared" si="0"/>
        <v>9.5238095238095237</v>
      </c>
      <c r="N16" s="20">
        <f t="shared" si="1"/>
        <v>1.9047619047619047</v>
      </c>
      <c r="O16" s="20">
        <f t="shared" si="2"/>
        <v>20</v>
      </c>
      <c r="P16" s="20">
        <f t="shared" si="6"/>
        <v>52.631578947368418</v>
      </c>
      <c r="Q16" s="20">
        <f t="shared" si="4"/>
        <v>27.631578947368421</v>
      </c>
      <c r="R16" s="8">
        <v>100</v>
      </c>
    </row>
    <row r="17" spans="3:18" ht="17.25" thickBot="1" x14ac:dyDescent="0.35">
      <c r="C17" s="12"/>
      <c r="D17" s="12"/>
      <c r="E17" s="12"/>
      <c r="F17" s="15"/>
      <c r="I17" s="21">
        <v>8</v>
      </c>
      <c r="J17" s="22">
        <v>1200</v>
      </c>
      <c r="K17" s="23">
        <f t="shared" si="5"/>
        <v>580</v>
      </c>
      <c r="L17" s="21" t="s">
        <v>36</v>
      </c>
      <c r="M17" s="24">
        <f t="shared" si="0"/>
        <v>11.428571428571429</v>
      </c>
      <c r="N17" s="24">
        <f t="shared" si="1"/>
        <v>2.8571428571428572</v>
      </c>
      <c r="O17" s="24">
        <f t="shared" si="2"/>
        <v>24</v>
      </c>
      <c r="P17" s="24">
        <f t="shared" si="6"/>
        <v>93.103448275862064</v>
      </c>
      <c r="Q17" s="24">
        <f t="shared" si="4"/>
        <v>32.586206896551722</v>
      </c>
      <c r="R17" s="25">
        <v>180</v>
      </c>
    </row>
    <row r="18" spans="3:18" x14ac:dyDescent="0.3">
      <c r="C18" s="12"/>
      <c r="D18" s="12"/>
      <c r="E18" s="12"/>
      <c r="F18" s="15"/>
      <c r="I18" s="12">
        <v>9</v>
      </c>
      <c r="J18" s="17">
        <v>1500</v>
      </c>
      <c r="K18" s="18">
        <f t="shared" si="5"/>
        <v>1120</v>
      </c>
      <c r="L18" s="12" t="s">
        <v>37</v>
      </c>
      <c r="M18" s="20">
        <f t="shared" si="0"/>
        <v>14.285714285714286</v>
      </c>
      <c r="N18" s="20">
        <f t="shared" si="1"/>
        <v>2.8571428571428572</v>
      </c>
      <c r="O18" s="20">
        <f t="shared" si="2"/>
        <v>30</v>
      </c>
      <c r="P18" s="20">
        <f t="shared" si="6"/>
        <v>66.964285714285708</v>
      </c>
      <c r="Q18" s="20">
        <f t="shared" si="4"/>
        <v>23.437499999999996</v>
      </c>
      <c r="R18" s="8">
        <v>250</v>
      </c>
    </row>
    <row r="19" spans="3:18" x14ac:dyDescent="0.3">
      <c r="C19" s="12"/>
      <c r="D19" s="12"/>
      <c r="E19" s="12"/>
      <c r="F19" s="15"/>
      <c r="I19" s="29">
        <v>10</v>
      </c>
      <c r="J19" s="30">
        <v>1800</v>
      </c>
      <c r="K19" s="31">
        <f t="shared" si="5"/>
        <v>1870</v>
      </c>
      <c r="L19" s="29" t="s">
        <v>38</v>
      </c>
      <c r="M19" s="32">
        <f t="shared" si="0"/>
        <v>17.142857142857142</v>
      </c>
      <c r="N19" s="32">
        <f t="shared" si="1"/>
        <v>2.8571428571428572</v>
      </c>
      <c r="O19" s="32">
        <f t="shared" si="2"/>
        <v>36</v>
      </c>
      <c r="P19" s="32">
        <f t="shared" si="6"/>
        <v>64.171122994652407</v>
      </c>
      <c r="Q19" s="32">
        <f t="shared" si="4"/>
        <v>22.459893048128343</v>
      </c>
      <c r="R19" s="28">
        <v>400</v>
      </c>
    </row>
    <row r="20" spans="3:18" ht="17.25" thickBot="1" x14ac:dyDescent="0.35">
      <c r="C20" s="12"/>
      <c r="D20" s="12"/>
      <c r="E20" s="12"/>
      <c r="F20" s="15"/>
      <c r="I20" s="33">
        <v>11</v>
      </c>
      <c r="J20" s="34">
        <v>2100</v>
      </c>
      <c r="K20" s="35">
        <f t="shared" si="5"/>
        <v>3070</v>
      </c>
      <c r="L20" s="33" t="s">
        <v>39</v>
      </c>
      <c r="M20" s="36">
        <f t="shared" si="0"/>
        <v>20</v>
      </c>
      <c r="N20" s="36">
        <f t="shared" si="1"/>
        <v>3.8095238095238093</v>
      </c>
      <c r="O20" s="36">
        <f t="shared" si="2"/>
        <v>42</v>
      </c>
      <c r="P20" s="36">
        <f t="shared" si="6"/>
        <v>104.23452768729642</v>
      </c>
      <c r="Q20" s="36">
        <f t="shared" si="4"/>
        <v>27.361563517915311</v>
      </c>
      <c r="R20" s="27">
        <v>800</v>
      </c>
    </row>
    <row r="21" spans="3:18" x14ac:dyDescent="0.3">
      <c r="C21" s="12"/>
      <c r="D21" s="12"/>
      <c r="E21" s="12"/>
      <c r="F21" s="15"/>
      <c r="I21" s="29">
        <v>12</v>
      </c>
      <c r="J21" s="30">
        <v>2500</v>
      </c>
      <c r="K21" s="31">
        <f t="shared" si="5"/>
        <v>6270</v>
      </c>
      <c r="L21" s="29" t="s">
        <v>40</v>
      </c>
      <c r="M21" s="32">
        <f t="shared" si="0"/>
        <v>23.80952380952381</v>
      </c>
      <c r="N21" s="32">
        <f t="shared" si="1"/>
        <v>3.8095238095238093</v>
      </c>
      <c r="O21" s="32">
        <f t="shared" si="2"/>
        <v>50</v>
      </c>
      <c r="P21" s="32">
        <f t="shared" si="6"/>
        <v>66.985645933014354</v>
      </c>
      <c r="Q21" s="32">
        <f t="shared" si="4"/>
        <v>17.58373205741627</v>
      </c>
      <c r="R21" s="28">
        <v>1050</v>
      </c>
    </row>
    <row r="22" spans="3:18" x14ac:dyDescent="0.3">
      <c r="C22" s="12"/>
      <c r="D22" s="12"/>
      <c r="E22" s="12"/>
      <c r="F22" s="15"/>
      <c r="I22" s="29">
        <v>13</v>
      </c>
      <c r="J22" s="30">
        <v>2900</v>
      </c>
      <c r="K22" s="31">
        <f t="shared" si="5"/>
        <v>10470</v>
      </c>
      <c r="L22" s="29" t="s">
        <v>41</v>
      </c>
      <c r="M22" s="32">
        <f t="shared" si="0"/>
        <v>27.61904761904762</v>
      </c>
      <c r="N22" s="32">
        <f t="shared" si="1"/>
        <v>3.8095238095238093</v>
      </c>
      <c r="O22" s="32">
        <f t="shared" si="2"/>
        <v>58</v>
      </c>
      <c r="P22" s="32">
        <f t="shared" si="6"/>
        <v>63.03724928366762</v>
      </c>
      <c r="Q22" s="32">
        <f t="shared" si="4"/>
        <v>16.54727793696275</v>
      </c>
      <c r="R22" s="28">
        <v>1650</v>
      </c>
    </row>
    <row r="23" spans="3:18" ht="17.25" thickBot="1" x14ac:dyDescent="0.35">
      <c r="C23" s="12"/>
      <c r="D23" s="12"/>
      <c r="E23" s="12"/>
      <c r="F23" s="15"/>
      <c r="I23" s="33">
        <v>14</v>
      </c>
      <c r="J23" s="34">
        <v>3300</v>
      </c>
      <c r="K23" s="35">
        <f t="shared" si="5"/>
        <v>17070</v>
      </c>
      <c r="L23" s="33" t="s">
        <v>42</v>
      </c>
      <c r="M23" s="36">
        <f t="shared" si="0"/>
        <v>31.428571428571427</v>
      </c>
      <c r="N23" s="36">
        <f t="shared" si="1"/>
        <v>6.666666666666667</v>
      </c>
      <c r="O23" s="36">
        <f t="shared" si="2"/>
        <v>66</v>
      </c>
      <c r="P23" s="36">
        <f t="shared" si="6"/>
        <v>108.67018160515525</v>
      </c>
      <c r="Q23" s="36">
        <f t="shared" si="4"/>
        <v>16.300527240773288</v>
      </c>
      <c r="R23" s="27">
        <v>2650</v>
      </c>
    </row>
    <row r="24" spans="3:18" x14ac:dyDescent="0.3">
      <c r="C24" s="12"/>
      <c r="D24" s="12"/>
      <c r="E24" s="12"/>
      <c r="F24" s="15"/>
      <c r="I24" s="29">
        <v>15</v>
      </c>
      <c r="J24" s="30">
        <v>4000</v>
      </c>
      <c r="K24" s="31">
        <f t="shared" si="5"/>
        <v>35620</v>
      </c>
      <c r="L24" s="29" t="s">
        <v>43</v>
      </c>
      <c r="M24" s="32">
        <f t="shared" si="0"/>
        <v>38.095238095238095</v>
      </c>
      <c r="N24" s="32">
        <f t="shared" si="1"/>
        <v>4.7619047619047619</v>
      </c>
      <c r="O24" s="32">
        <f t="shared" si="2"/>
        <v>80</v>
      </c>
      <c r="P24" s="32">
        <f t="shared" si="6"/>
        <v>59.657495788882649</v>
      </c>
      <c r="Q24" s="32">
        <f t="shared" si="4"/>
        <v>12.528074115665357</v>
      </c>
      <c r="R24" s="28">
        <v>4250</v>
      </c>
    </row>
    <row r="25" spans="3:18" x14ac:dyDescent="0.3">
      <c r="C25" s="12"/>
      <c r="D25" s="12"/>
      <c r="E25" s="12"/>
      <c r="F25" s="15"/>
      <c r="I25" s="29">
        <v>16</v>
      </c>
      <c r="J25" s="30">
        <v>4500</v>
      </c>
      <c r="K25" s="31">
        <f t="shared" si="5"/>
        <v>56870</v>
      </c>
      <c r="L25" s="29" t="s">
        <v>44</v>
      </c>
      <c r="M25" s="32">
        <f t="shared" si="0"/>
        <v>42.857142857142854</v>
      </c>
      <c r="N25" s="32">
        <f t="shared" si="1"/>
        <v>4.7619047619047619</v>
      </c>
      <c r="O25" s="32">
        <f t="shared" si="2"/>
        <v>90</v>
      </c>
      <c r="P25" s="32">
        <f t="shared" si="6"/>
        <v>52.751890276068224</v>
      </c>
      <c r="Q25" s="32">
        <f t="shared" si="4"/>
        <v>11.077896957974326</v>
      </c>
      <c r="R25" s="28">
        <v>6000</v>
      </c>
    </row>
    <row r="26" spans="3:18" ht="17.25" thickBot="1" x14ac:dyDescent="0.35">
      <c r="C26" s="12"/>
      <c r="D26" s="12"/>
      <c r="E26" s="12"/>
      <c r="F26" s="15"/>
      <c r="I26" s="33">
        <v>17</v>
      </c>
      <c r="J26" s="34">
        <v>5000</v>
      </c>
      <c r="K26" s="35">
        <f t="shared" si="5"/>
        <v>86870</v>
      </c>
      <c r="L26" s="33" t="s">
        <v>45</v>
      </c>
      <c r="M26" s="36">
        <f t="shared" si="0"/>
        <v>47.61904761904762</v>
      </c>
      <c r="N26" s="36">
        <f t="shared" si="1"/>
        <v>9.5238095238095237</v>
      </c>
      <c r="O26" s="36">
        <f t="shared" si="2"/>
        <v>100</v>
      </c>
      <c r="P26" s="36">
        <f t="shared" si="6"/>
        <v>103.60308506964429</v>
      </c>
      <c r="Q26" s="36">
        <f t="shared" si="4"/>
        <v>10.87832393231265</v>
      </c>
      <c r="R26" s="27">
        <v>9000</v>
      </c>
    </row>
    <row r="27" spans="3:18" x14ac:dyDescent="0.3">
      <c r="C27" s="12"/>
      <c r="D27" s="12"/>
      <c r="E27" s="12"/>
      <c r="F27" s="15"/>
      <c r="I27" s="29">
        <v>18</v>
      </c>
      <c r="J27" s="30">
        <v>6000</v>
      </c>
      <c r="K27" s="31">
        <f t="shared" si="5"/>
        <v>176870</v>
      </c>
      <c r="L27" s="29" t="s">
        <v>46</v>
      </c>
      <c r="M27" s="32">
        <f t="shared" si="0"/>
        <v>57.142857142857146</v>
      </c>
      <c r="N27" s="32">
        <f t="shared" si="1"/>
        <v>9.5238095238095237</v>
      </c>
      <c r="O27" s="32">
        <f t="shared" si="2"/>
        <v>120</v>
      </c>
      <c r="P27" s="32">
        <f t="shared" si="6"/>
        <v>59.365635777689832</v>
      </c>
      <c r="Q27" s="32">
        <f t="shared" si="4"/>
        <v>6.2333917566574328</v>
      </c>
      <c r="R27" s="28">
        <v>10500</v>
      </c>
    </row>
    <row r="28" spans="3:18" x14ac:dyDescent="0.3">
      <c r="C28" s="12"/>
      <c r="D28" s="12"/>
      <c r="E28" s="12"/>
      <c r="F28" s="15"/>
      <c r="I28" s="29">
        <v>19</v>
      </c>
      <c r="J28" s="30">
        <v>7000</v>
      </c>
      <c r="K28" s="31">
        <f t="shared" si="5"/>
        <v>281870</v>
      </c>
      <c r="L28" s="29" t="s">
        <v>47</v>
      </c>
      <c r="M28" s="32">
        <f t="shared" ref="M28:M30" si="7">(J28/$D$7)</f>
        <v>66.666666666666671</v>
      </c>
      <c r="N28" s="32">
        <f t="shared" ref="N28:N29" si="8">((J29-J28)/$D$7)</f>
        <v>28.571428571428573</v>
      </c>
      <c r="O28" s="32">
        <f t="shared" ref="O28:O30" si="9">(J28/$D$8)</f>
        <v>140</v>
      </c>
      <c r="P28" s="32">
        <f t="shared" si="6"/>
        <v>169.75910880902543</v>
      </c>
      <c r="Q28" s="32">
        <f t="shared" si="4"/>
        <v>5.94156880831589</v>
      </c>
      <c r="R28" s="28">
        <v>16500</v>
      </c>
    </row>
    <row r="29" spans="3:18" x14ac:dyDescent="0.3">
      <c r="C29" s="12"/>
      <c r="D29" s="12"/>
      <c r="E29" s="12"/>
      <c r="F29" s="15"/>
      <c r="I29" s="29">
        <v>20</v>
      </c>
      <c r="J29" s="30">
        <v>10000</v>
      </c>
      <c r="K29" s="31">
        <f t="shared" si="5"/>
        <v>760370</v>
      </c>
      <c r="L29" s="29" t="s">
        <v>49</v>
      </c>
      <c r="M29" s="32">
        <f t="shared" si="7"/>
        <v>95.238095238095241</v>
      </c>
      <c r="N29" s="32">
        <f t="shared" si="8"/>
        <v>47.61904761904762</v>
      </c>
      <c r="O29" s="32">
        <f t="shared" si="9"/>
        <v>200</v>
      </c>
      <c r="P29" s="32">
        <f t="shared" si="6"/>
        <v>167.28697870773439</v>
      </c>
      <c r="Q29" s="32">
        <f t="shared" si="4"/>
        <v>3.513026552862422</v>
      </c>
      <c r="R29" s="28">
        <v>26500</v>
      </c>
    </row>
    <row r="30" spans="3:18" x14ac:dyDescent="0.3">
      <c r="C30" s="12"/>
      <c r="D30" s="12"/>
      <c r="E30" s="12"/>
      <c r="F30" s="15"/>
      <c r="I30" s="29">
        <v>21</v>
      </c>
      <c r="J30" s="30">
        <v>15000</v>
      </c>
      <c r="K30" s="31">
        <f t="shared" si="5"/>
        <v>2032370</v>
      </c>
      <c r="L30" s="29" t="s">
        <v>48</v>
      </c>
      <c r="M30" s="32">
        <f t="shared" si="7"/>
        <v>142.85714285714286</v>
      </c>
      <c r="N30" s="32"/>
      <c r="O30" s="32">
        <f t="shared" si="9"/>
        <v>300</v>
      </c>
      <c r="P30" s="32"/>
      <c r="Q30" s="32"/>
      <c r="R30" s="28">
        <v>0</v>
      </c>
    </row>
    <row r="31" spans="3:18" x14ac:dyDescent="0.3">
      <c r="C31" s="12"/>
      <c r="D31" s="12"/>
      <c r="E31" s="12"/>
      <c r="F31" s="15"/>
      <c r="I31" s="12"/>
      <c r="J31" s="13"/>
      <c r="K31" s="12"/>
      <c r="L31" s="8"/>
    </row>
    <row r="32" spans="3:18" x14ac:dyDescent="0.3">
      <c r="C32" s="12"/>
      <c r="D32" s="12"/>
      <c r="E32" s="12"/>
      <c r="F32" s="15"/>
      <c r="I32" s="12"/>
      <c r="J32" s="13"/>
      <c r="K32" s="12"/>
      <c r="L32" s="8"/>
    </row>
    <row r="33" spans="3:12" x14ac:dyDescent="0.3">
      <c r="C33" s="12"/>
      <c r="D33" s="12"/>
      <c r="E33" s="12"/>
      <c r="F33" s="15"/>
      <c r="I33" s="12"/>
      <c r="J33" s="13"/>
      <c r="K33" s="12"/>
      <c r="L33" s="8"/>
    </row>
    <row r="34" spans="3:12" x14ac:dyDescent="0.3">
      <c r="C34" s="12"/>
      <c r="D34" s="12"/>
      <c r="E34" s="12"/>
      <c r="F34" s="15"/>
      <c r="I34" s="12"/>
      <c r="J34" s="13"/>
      <c r="K34" s="12"/>
      <c r="L34" s="12"/>
    </row>
    <row r="35" spans="3:12" x14ac:dyDescent="0.3">
      <c r="C35" s="12"/>
      <c r="D35" s="12"/>
      <c r="E35" s="12"/>
      <c r="F35" s="15"/>
      <c r="I35" s="12"/>
      <c r="J35" s="13"/>
      <c r="K35" s="12"/>
      <c r="L35" s="12"/>
    </row>
    <row r="36" spans="3:12" x14ac:dyDescent="0.3">
      <c r="C36" s="12"/>
      <c r="D36" s="12"/>
      <c r="E36" s="12"/>
      <c r="F36" s="15"/>
      <c r="I36" s="12"/>
      <c r="J36" s="13"/>
      <c r="K36" s="12"/>
      <c r="L36" s="12"/>
    </row>
    <row r="37" spans="3:12" x14ac:dyDescent="0.3">
      <c r="C37" s="12"/>
      <c r="D37" s="12"/>
      <c r="E37" s="12"/>
      <c r="F37" s="15"/>
      <c r="I37" s="12"/>
      <c r="J37" s="13"/>
      <c r="K37" s="12"/>
      <c r="L37" s="12"/>
    </row>
    <row r="38" spans="3:12" x14ac:dyDescent="0.3">
      <c r="C38" s="12"/>
      <c r="D38" s="12"/>
      <c r="E38" s="12"/>
      <c r="F38" s="15"/>
      <c r="I38" s="12"/>
      <c r="J38" s="13"/>
      <c r="K38" s="12"/>
      <c r="L38" s="12"/>
    </row>
    <row r="39" spans="3:12" x14ac:dyDescent="0.3">
      <c r="C39" s="12"/>
      <c r="D39" s="12"/>
      <c r="E39" s="12"/>
      <c r="F39" s="15"/>
      <c r="I39" s="12"/>
      <c r="J39" s="13"/>
      <c r="K39" s="12"/>
      <c r="L39" s="12"/>
    </row>
    <row r="40" spans="3:12" x14ac:dyDescent="0.3">
      <c r="C40" s="12"/>
      <c r="D40" s="12"/>
      <c r="E40" s="12"/>
      <c r="F40" s="15"/>
      <c r="I40" s="12"/>
      <c r="J40" s="13"/>
      <c r="K40" s="12"/>
      <c r="L40" s="12"/>
    </row>
    <row r="41" spans="3:12" x14ac:dyDescent="0.3">
      <c r="C41" s="12"/>
      <c r="D41" s="12"/>
      <c r="E41" s="12"/>
      <c r="F41" s="15"/>
      <c r="I41" s="12"/>
      <c r="J41" s="13"/>
      <c r="K41" s="12"/>
      <c r="L41" s="12"/>
    </row>
    <row r="42" spans="3:12" x14ac:dyDescent="0.3">
      <c r="I42" s="12"/>
      <c r="J42" s="13"/>
      <c r="K42" s="12"/>
      <c r="L42" s="12"/>
    </row>
    <row r="43" spans="3:12" x14ac:dyDescent="0.3">
      <c r="I43" s="12"/>
      <c r="J43" s="13"/>
      <c r="K43" s="12"/>
      <c r="L43" s="12"/>
    </row>
    <row r="44" spans="3:12" x14ac:dyDescent="0.3">
      <c r="I44" s="12"/>
      <c r="J44" s="13"/>
      <c r="K44" s="12"/>
      <c r="L44" s="12"/>
    </row>
    <row r="45" spans="3:12" x14ac:dyDescent="0.3">
      <c r="I45" s="12"/>
      <c r="J45" s="13"/>
      <c r="K45" s="12"/>
      <c r="L45" s="12"/>
    </row>
    <row r="46" spans="3:12" x14ac:dyDescent="0.3">
      <c r="I46" s="12"/>
      <c r="J46" s="13"/>
      <c r="K46" s="12"/>
      <c r="L46" s="12"/>
    </row>
    <row r="47" spans="3:12" x14ac:dyDescent="0.3">
      <c r="I47" s="12"/>
      <c r="J47" s="13"/>
      <c r="K47" s="12"/>
      <c r="L47" s="12"/>
    </row>
    <row r="48" spans="3:12" x14ac:dyDescent="0.3">
      <c r="I48" s="12"/>
      <c r="J48" s="13"/>
      <c r="K48" s="12"/>
      <c r="L48" s="12"/>
    </row>
    <row r="49" spans="9:12" x14ac:dyDescent="0.3">
      <c r="I49" s="12"/>
      <c r="J49" s="13"/>
      <c r="K49" s="12"/>
      <c r="L49" s="12"/>
    </row>
    <row r="50" spans="9:12" x14ac:dyDescent="0.3">
      <c r="I50" s="12"/>
      <c r="J50" s="13"/>
      <c r="K50" s="12"/>
      <c r="L50" s="12"/>
    </row>
    <row r="51" spans="9:12" x14ac:dyDescent="0.3">
      <c r="I51" s="12"/>
      <c r="J51" s="13"/>
      <c r="K51" s="12"/>
      <c r="L51" s="12"/>
    </row>
    <row r="52" spans="9:12" x14ac:dyDescent="0.3">
      <c r="I52" s="12"/>
      <c r="J52" s="13"/>
      <c r="K52" s="12"/>
      <c r="L52" s="12"/>
    </row>
    <row r="53" spans="9:12" x14ac:dyDescent="0.3">
      <c r="I53" s="12"/>
      <c r="J53" s="13"/>
      <c r="K53" s="12"/>
      <c r="L53" s="12"/>
    </row>
    <row r="54" spans="9:12" x14ac:dyDescent="0.3">
      <c r="I54" s="12"/>
      <c r="J54" s="13"/>
      <c r="K54" s="12"/>
      <c r="L54" s="12"/>
    </row>
    <row r="55" spans="9:12" x14ac:dyDescent="0.3">
      <c r="I55" s="12"/>
      <c r="J55" s="13"/>
      <c r="K55" s="12"/>
      <c r="L55" s="12"/>
    </row>
    <row r="56" spans="9:12" x14ac:dyDescent="0.3">
      <c r="I56" s="12"/>
      <c r="J56" s="13"/>
      <c r="K56" s="12"/>
      <c r="L56" s="12"/>
    </row>
    <row r="57" spans="9:12" x14ac:dyDescent="0.3">
      <c r="I57" s="12"/>
      <c r="J57" s="13"/>
      <c r="K57" s="12"/>
      <c r="L57" s="12"/>
    </row>
    <row r="58" spans="9:12" x14ac:dyDescent="0.3">
      <c r="I58" s="12"/>
      <c r="J58" s="13"/>
      <c r="K58" s="12"/>
      <c r="L58" s="12"/>
    </row>
    <row r="59" spans="9:12" x14ac:dyDescent="0.3">
      <c r="I59" s="12"/>
      <c r="J59" s="13"/>
      <c r="K59" s="12"/>
      <c r="L59" s="12"/>
    </row>
    <row r="60" spans="9:12" x14ac:dyDescent="0.3">
      <c r="I60" s="12"/>
      <c r="J60" s="13"/>
      <c r="K60" s="12"/>
      <c r="L60" s="12"/>
    </row>
    <row r="61" spans="9:12" x14ac:dyDescent="0.3">
      <c r="I61" s="12"/>
      <c r="J61" s="13"/>
      <c r="K61" s="12"/>
      <c r="L61" s="12"/>
    </row>
    <row r="62" spans="9:12" x14ac:dyDescent="0.3">
      <c r="I62" s="12"/>
      <c r="J62" s="13"/>
      <c r="K62" s="12"/>
      <c r="L62" s="12"/>
    </row>
    <row r="63" spans="9:12" x14ac:dyDescent="0.3">
      <c r="I63" s="12"/>
      <c r="J63" s="13"/>
      <c r="K63" s="12"/>
      <c r="L63" s="12"/>
    </row>
    <row r="64" spans="9:12" x14ac:dyDescent="0.3">
      <c r="I64" s="12"/>
      <c r="J64" s="13"/>
      <c r="K64" s="12"/>
      <c r="L64" s="12"/>
    </row>
    <row r="65" spans="9:12" x14ac:dyDescent="0.3">
      <c r="I65" s="12"/>
      <c r="J65" s="13"/>
      <c r="K65" s="12"/>
      <c r="L65" s="12"/>
    </row>
    <row r="66" spans="9:12" x14ac:dyDescent="0.3">
      <c r="I66" s="12"/>
      <c r="J66" s="13"/>
      <c r="K66" s="12"/>
      <c r="L66" s="12"/>
    </row>
    <row r="67" spans="9:12" x14ac:dyDescent="0.3">
      <c r="I67" s="12"/>
      <c r="J67" s="13"/>
      <c r="K67" s="12"/>
      <c r="L67" s="12"/>
    </row>
    <row r="68" spans="9:12" x14ac:dyDescent="0.3">
      <c r="I68" s="12"/>
      <c r="J68" s="13"/>
      <c r="K68" s="12"/>
      <c r="L68" s="12"/>
    </row>
    <row r="69" spans="9:12" x14ac:dyDescent="0.3">
      <c r="I69" s="12"/>
      <c r="J69" s="13"/>
      <c r="K69" s="12"/>
      <c r="L69" s="12"/>
    </row>
    <row r="70" spans="9:12" x14ac:dyDescent="0.3">
      <c r="I70" s="12"/>
      <c r="J70" s="13"/>
      <c r="K70" s="12"/>
      <c r="L70" s="12"/>
    </row>
    <row r="71" spans="9:12" x14ac:dyDescent="0.3">
      <c r="I71" s="12"/>
      <c r="J71" s="13"/>
      <c r="K71" s="12"/>
      <c r="L71" s="12"/>
    </row>
    <row r="72" spans="9:12" x14ac:dyDescent="0.3">
      <c r="I72" s="12"/>
      <c r="J72" s="13"/>
      <c r="K72" s="12"/>
      <c r="L72" s="12"/>
    </row>
    <row r="73" spans="9:12" x14ac:dyDescent="0.3">
      <c r="I73" s="12"/>
      <c r="J73" s="13"/>
      <c r="K73" s="12"/>
      <c r="L73" s="12"/>
    </row>
    <row r="74" spans="9:12" x14ac:dyDescent="0.3">
      <c r="I74" s="12"/>
      <c r="J74" s="13"/>
      <c r="K74" s="12"/>
      <c r="L74" s="12"/>
    </row>
    <row r="75" spans="9:12" x14ac:dyDescent="0.3">
      <c r="I75" s="12"/>
      <c r="J75" s="13"/>
      <c r="K75" s="12"/>
      <c r="L75" s="12"/>
    </row>
    <row r="76" spans="9:12" x14ac:dyDescent="0.3">
      <c r="I76" s="12"/>
      <c r="J76" s="13"/>
      <c r="K76" s="12"/>
      <c r="L76" s="12"/>
    </row>
    <row r="77" spans="9:12" x14ac:dyDescent="0.3">
      <c r="I77" s="12"/>
      <c r="J77" s="13"/>
      <c r="K77" s="12"/>
      <c r="L77" s="12"/>
    </row>
    <row r="78" spans="9:12" x14ac:dyDescent="0.3">
      <c r="I78" s="12"/>
      <c r="J78" s="13"/>
      <c r="K78" s="12"/>
      <c r="L78" s="12"/>
    </row>
    <row r="79" spans="9:12" x14ac:dyDescent="0.3">
      <c r="I79" s="12"/>
      <c r="J79" s="13"/>
      <c r="K79" s="12"/>
      <c r="L79" s="12"/>
    </row>
    <row r="80" spans="9:12" x14ac:dyDescent="0.3">
      <c r="I80" s="12"/>
      <c r="J80" s="13"/>
      <c r="K80" s="12"/>
      <c r="L80" s="12"/>
    </row>
    <row r="81" spans="9:12" x14ac:dyDescent="0.3">
      <c r="I81" s="12"/>
      <c r="J81" s="13"/>
      <c r="K81" s="12"/>
      <c r="L81" s="12"/>
    </row>
    <row r="82" spans="9:12" x14ac:dyDescent="0.3">
      <c r="I82" s="12"/>
      <c r="J82" s="13"/>
      <c r="K82" s="12"/>
      <c r="L82" s="12"/>
    </row>
    <row r="83" spans="9:12" x14ac:dyDescent="0.3">
      <c r="I83" s="12"/>
      <c r="J83" s="13"/>
      <c r="K83" s="12"/>
      <c r="L83" s="12"/>
    </row>
    <row r="84" spans="9:12" x14ac:dyDescent="0.3">
      <c r="I84" s="12"/>
      <c r="J84" s="13"/>
      <c r="K84" s="12"/>
      <c r="L84" s="12"/>
    </row>
    <row r="85" spans="9:12" x14ac:dyDescent="0.3">
      <c r="I85" s="12"/>
      <c r="J85" s="13"/>
      <c r="K85" s="12"/>
      <c r="L85" s="12"/>
    </row>
    <row r="86" spans="9:12" x14ac:dyDescent="0.3">
      <c r="I86" s="12"/>
      <c r="J86" s="13"/>
      <c r="K86" s="12"/>
      <c r="L86" s="12"/>
    </row>
    <row r="87" spans="9:12" x14ac:dyDescent="0.3">
      <c r="I87" s="12"/>
      <c r="J87" s="13"/>
      <c r="K87" s="12"/>
      <c r="L87" s="12"/>
    </row>
    <row r="88" spans="9:12" x14ac:dyDescent="0.3">
      <c r="I88" s="12"/>
      <c r="J88" s="13"/>
      <c r="K88" s="12"/>
      <c r="L88" s="12"/>
    </row>
    <row r="89" spans="9:12" x14ac:dyDescent="0.3">
      <c r="I89" s="12"/>
      <c r="J89" s="13"/>
      <c r="K89" s="12"/>
      <c r="L89" s="12"/>
    </row>
    <row r="90" spans="9:12" x14ac:dyDescent="0.3">
      <c r="I90" s="12"/>
      <c r="J90" s="13"/>
      <c r="K90" s="12"/>
      <c r="L90" s="12"/>
    </row>
    <row r="91" spans="9:12" x14ac:dyDescent="0.3">
      <c r="I91" s="12"/>
      <c r="J91" s="13"/>
      <c r="K91" s="12"/>
      <c r="L91" s="12"/>
    </row>
    <row r="92" spans="9:12" x14ac:dyDescent="0.3">
      <c r="I92" s="12"/>
      <c r="J92" s="13"/>
      <c r="K92" s="12"/>
      <c r="L92" s="12"/>
    </row>
    <row r="93" spans="9:12" x14ac:dyDescent="0.3">
      <c r="I93" s="12"/>
      <c r="J93" s="13"/>
      <c r="K93" s="12"/>
      <c r="L93" s="12"/>
    </row>
    <row r="94" spans="9:12" x14ac:dyDescent="0.3">
      <c r="I94" s="12"/>
      <c r="J94" s="13"/>
      <c r="K94" s="12"/>
      <c r="L94" s="12"/>
    </row>
    <row r="95" spans="9:12" x14ac:dyDescent="0.3">
      <c r="I95" s="12"/>
      <c r="J95" s="13"/>
      <c r="K95" s="12"/>
      <c r="L95" s="12"/>
    </row>
    <row r="96" spans="9:12" x14ac:dyDescent="0.3">
      <c r="I96" s="12"/>
      <c r="J96" s="13"/>
      <c r="K96" s="12"/>
      <c r="L96" s="12"/>
    </row>
    <row r="97" spans="9:12" x14ac:dyDescent="0.3">
      <c r="I97" s="12"/>
      <c r="J97" s="13"/>
      <c r="K97" s="12"/>
      <c r="L97" s="12"/>
    </row>
    <row r="98" spans="9:12" x14ac:dyDescent="0.3">
      <c r="J98" s="13"/>
    </row>
    <row r="99" spans="9:12" x14ac:dyDescent="0.3">
      <c r="J99" s="13"/>
    </row>
    <row r="100" spans="9:12" x14ac:dyDescent="0.3">
      <c r="J100" s="13"/>
    </row>
    <row r="101" spans="9:12" x14ac:dyDescent="0.3">
      <c r="J101" s="13"/>
    </row>
    <row r="102" spans="9:12" x14ac:dyDescent="0.3">
      <c r="J102" s="13"/>
    </row>
    <row r="103" spans="9:12" x14ac:dyDescent="0.3">
      <c r="J103" s="13"/>
    </row>
    <row r="104" spans="9:12" x14ac:dyDescent="0.3">
      <c r="J104" s="13"/>
    </row>
    <row r="105" spans="9:12" x14ac:dyDescent="0.3">
      <c r="J105" s="13"/>
    </row>
    <row r="106" spans="9:12" x14ac:dyDescent="0.3">
      <c r="J106" s="13"/>
    </row>
    <row r="107" spans="9:12" x14ac:dyDescent="0.3">
      <c r="J107" s="13"/>
    </row>
    <row r="108" spans="9:12" x14ac:dyDescent="0.3">
      <c r="J108" s="13"/>
    </row>
    <row r="109" spans="9:12" x14ac:dyDescent="0.3">
      <c r="J109" s="13"/>
    </row>
    <row r="110" spans="9:12" x14ac:dyDescent="0.3">
      <c r="J110" s="13"/>
    </row>
    <row r="111" spans="9:12" x14ac:dyDescent="0.3">
      <c r="J111" s="13"/>
    </row>
    <row r="112" spans="9:12" x14ac:dyDescent="0.3">
      <c r="J112" s="13"/>
    </row>
    <row r="113" spans="10:10" x14ac:dyDescent="0.3">
      <c r="J113" s="13"/>
    </row>
    <row r="114" spans="10:10" x14ac:dyDescent="0.3">
      <c r="J114" s="13"/>
    </row>
    <row r="115" spans="10:10" x14ac:dyDescent="0.3">
      <c r="J115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BattleContestGrade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2023-12-05T01:58:34Z</dcterms:modified>
</cp:coreProperties>
</file>