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99E2202-B576-4D3D-A110-5F731D8FBF3B}" xr6:coauthVersionLast="47" xr6:coauthVersionMax="47" xr10:uidLastSave="{00000000-0000-0000-0000-000000000000}"/>
  <bookViews>
    <workbookView xWindow="28770" yWindow="0" windowWidth="28830" windowHeight="15480" xr2:uid="{51CAC96F-31B0-419B-A87D-9392A077AFC8}"/>
  </bookViews>
  <sheets>
    <sheet name="Meditation" sheetId="1" r:id="rId1"/>
    <sheet name="LevelBalance" sheetId="3" r:id="rId2"/>
    <sheet name="AbilBalance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6" i="3" l="1"/>
  <c r="O106" i="3" s="1"/>
  <c r="B102" i="1"/>
  <c r="C102" i="1"/>
  <c r="D102" i="1"/>
  <c r="B103" i="1"/>
  <c r="C103" i="1"/>
  <c r="D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AE38" i="4"/>
  <c r="AF38" i="4" s="1"/>
  <c r="AE37" i="4"/>
  <c r="AF37" i="4" s="1"/>
  <c r="H107" i="4"/>
  <c r="I107" i="4" s="1"/>
  <c r="I53" i="3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52" i="3"/>
  <c r="N77" i="3"/>
  <c r="N78" i="3" s="1"/>
  <c r="N79" i="3" s="1"/>
  <c r="N80" i="3" s="1"/>
  <c r="N81" i="3" s="1"/>
  <c r="N82" i="3" s="1"/>
  <c r="N83" i="3" s="1"/>
  <c r="N84" i="3" s="1"/>
  <c r="N85" i="3" s="1"/>
  <c r="N86" i="3" s="1"/>
  <c r="J59" i="4"/>
  <c r="J55" i="4"/>
  <c r="J60" i="4" s="1"/>
  <c r="J56" i="4"/>
  <c r="J61" i="4" s="1"/>
  <c r="J57" i="4"/>
  <c r="J62" i="4" s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H65" i="4"/>
  <c r="H80" i="4" s="1"/>
  <c r="H66" i="4"/>
  <c r="I66" i="4" s="1"/>
  <c r="H67" i="4"/>
  <c r="H68" i="4"/>
  <c r="H83" i="4" s="1"/>
  <c r="H69" i="4"/>
  <c r="I69" i="4" s="1"/>
  <c r="H70" i="4"/>
  <c r="I70" i="4" s="1"/>
  <c r="H71" i="4"/>
  <c r="H86" i="4" s="1"/>
  <c r="H72" i="4"/>
  <c r="I72" i="4" s="1"/>
  <c r="H73" i="4"/>
  <c r="I73" i="4" s="1"/>
  <c r="J73" i="4" s="1"/>
  <c r="H74" i="4"/>
  <c r="H89" i="4" s="1"/>
  <c r="H104" i="4" s="1"/>
  <c r="H75" i="4"/>
  <c r="H90" i="4" s="1"/>
  <c r="I90" i="4" s="1"/>
  <c r="H76" i="4"/>
  <c r="H91" i="4" s="1"/>
  <c r="I91" i="4" s="1"/>
  <c r="H77" i="4"/>
  <c r="H92" i="4" s="1"/>
  <c r="I92" i="4" s="1"/>
  <c r="H78" i="4"/>
  <c r="H93" i="4" s="1"/>
  <c r="I93" i="4" s="1"/>
  <c r="H82" i="4"/>
  <c r="H97" i="4" s="1"/>
  <c r="I97" i="4" s="1"/>
  <c r="H64" i="4"/>
  <c r="H79" i="4" s="1"/>
  <c r="I53" i="4"/>
  <c r="I54" i="4"/>
  <c r="I55" i="4"/>
  <c r="I56" i="4"/>
  <c r="I57" i="4"/>
  <c r="I58" i="4"/>
  <c r="I59" i="4"/>
  <c r="I60" i="4"/>
  <c r="I61" i="4"/>
  <c r="I62" i="4"/>
  <c r="I63" i="4"/>
  <c r="I64" i="4"/>
  <c r="I67" i="4"/>
  <c r="I49" i="4"/>
  <c r="I50" i="4"/>
  <c r="I51" i="4"/>
  <c r="I52" i="4"/>
  <c r="E55" i="4"/>
  <c r="E60" i="4" s="1"/>
  <c r="E56" i="4"/>
  <c r="E61" i="4" s="1"/>
  <c r="E57" i="4"/>
  <c r="E62" i="4" s="1"/>
  <c r="E67" i="4" s="1"/>
  <c r="E58" i="4"/>
  <c r="E63" i="4" s="1"/>
  <c r="F63" i="4" s="1"/>
  <c r="E54" i="4"/>
  <c r="E59" i="4" s="1"/>
  <c r="M5" i="4"/>
  <c r="C3" i="1" s="1"/>
  <c r="M6" i="4"/>
  <c r="C4" i="1" s="1"/>
  <c r="M7" i="4"/>
  <c r="C5" i="1" s="1"/>
  <c r="M8" i="4"/>
  <c r="C6" i="1" s="1"/>
  <c r="M9" i="4"/>
  <c r="C7" i="1" s="1"/>
  <c r="M10" i="4"/>
  <c r="C8" i="1" s="1"/>
  <c r="M11" i="4"/>
  <c r="C9" i="1" s="1"/>
  <c r="M12" i="4"/>
  <c r="C10" i="1" s="1"/>
  <c r="M13" i="4"/>
  <c r="C11" i="1" s="1"/>
  <c r="M14" i="4"/>
  <c r="C12" i="1" s="1"/>
  <c r="M15" i="4"/>
  <c r="C13" i="1" s="1"/>
  <c r="M16" i="4"/>
  <c r="C14" i="1" s="1"/>
  <c r="M17" i="4"/>
  <c r="C15" i="1" s="1"/>
  <c r="M18" i="4"/>
  <c r="C16" i="1" s="1"/>
  <c r="M19" i="4"/>
  <c r="C17" i="1" s="1"/>
  <c r="M20" i="4"/>
  <c r="C18" i="1" s="1"/>
  <c r="M21" i="4"/>
  <c r="C19" i="1" s="1"/>
  <c r="M22" i="4"/>
  <c r="C20" i="1" s="1"/>
  <c r="M23" i="4"/>
  <c r="C21" i="1" s="1"/>
  <c r="M24" i="4"/>
  <c r="C22" i="1" s="1"/>
  <c r="M25" i="4"/>
  <c r="C23" i="1" s="1"/>
  <c r="M26" i="4"/>
  <c r="C24" i="1" s="1"/>
  <c r="M27" i="4"/>
  <c r="C25" i="1" s="1"/>
  <c r="M28" i="4"/>
  <c r="C26" i="1" s="1"/>
  <c r="M29" i="4"/>
  <c r="C27" i="1" s="1"/>
  <c r="M30" i="4"/>
  <c r="C28" i="1" s="1"/>
  <c r="M31" i="4"/>
  <c r="C29" i="1" s="1"/>
  <c r="M32" i="4"/>
  <c r="C30" i="1" s="1"/>
  <c r="M33" i="4"/>
  <c r="C31" i="1" s="1"/>
  <c r="M34" i="4"/>
  <c r="C32" i="1" s="1"/>
  <c r="M35" i="4"/>
  <c r="C33" i="1" s="1"/>
  <c r="M36" i="4"/>
  <c r="C34" i="1" s="1"/>
  <c r="M37" i="4"/>
  <c r="C35" i="1" s="1"/>
  <c r="M38" i="4"/>
  <c r="C36" i="1" s="1"/>
  <c r="M39" i="4"/>
  <c r="C37" i="1" s="1"/>
  <c r="M40" i="4"/>
  <c r="C38" i="1" s="1"/>
  <c r="M41" i="4"/>
  <c r="C39" i="1" s="1"/>
  <c r="M42" i="4"/>
  <c r="C40" i="1" s="1"/>
  <c r="M43" i="4"/>
  <c r="C41" i="1" s="1"/>
  <c r="M44" i="4"/>
  <c r="C42" i="1" s="1"/>
  <c r="M45" i="4"/>
  <c r="C43" i="1" s="1"/>
  <c r="M46" i="4"/>
  <c r="C44" i="1" s="1"/>
  <c r="M47" i="4"/>
  <c r="C45" i="1" s="1"/>
  <c r="M48" i="4"/>
  <c r="C46" i="1" s="1"/>
  <c r="M49" i="4"/>
  <c r="C47" i="1" s="1"/>
  <c r="M50" i="4"/>
  <c r="C48" i="1" s="1"/>
  <c r="M51" i="4"/>
  <c r="C49" i="1" s="1"/>
  <c r="M52" i="4"/>
  <c r="C50" i="1" s="1"/>
  <c r="M53" i="4"/>
  <c r="C51" i="1" s="1"/>
  <c r="M4" i="4"/>
  <c r="C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F5" i="4"/>
  <c r="L5" i="4" s="1"/>
  <c r="B3" i="1" s="1"/>
  <c r="F6" i="4"/>
  <c r="L6" i="4" s="1"/>
  <c r="B4" i="1" s="1"/>
  <c r="F7" i="4"/>
  <c r="L7" i="4" s="1"/>
  <c r="B5" i="1" s="1"/>
  <c r="F8" i="4"/>
  <c r="L8" i="4" s="1"/>
  <c r="B6" i="1" s="1"/>
  <c r="F9" i="4"/>
  <c r="L9" i="4" s="1"/>
  <c r="B7" i="1" s="1"/>
  <c r="F10" i="4"/>
  <c r="L10" i="4" s="1"/>
  <c r="B8" i="1" s="1"/>
  <c r="F11" i="4"/>
  <c r="L11" i="4" s="1"/>
  <c r="B9" i="1" s="1"/>
  <c r="F12" i="4"/>
  <c r="L12" i="4" s="1"/>
  <c r="B10" i="1" s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4" i="4"/>
  <c r="L4" i="4" s="1"/>
  <c r="B2" i="1" s="1"/>
  <c r="AE36" i="4"/>
  <c r="AF36" i="4" s="1"/>
  <c r="X12" i="4" s="1"/>
  <c r="Y12" i="4" s="1"/>
  <c r="AE35" i="4"/>
  <c r="AF35" i="4" s="1"/>
  <c r="AE34" i="4"/>
  <c r="AF34" i="4" s="1"/>
  <c r="X14" i="4" s="1"/>
  <c r="Y14" i="4" s="1"/>
  <c r="AE33" i="4"/>
  <c r="AF33" i="4" s="1"/>
  <c r="X13" i="4" s="1"/>
  <c r="Y13" i="4" s="1"/>
  <c r="AE32" i="4"/>
  <c r="AF32" i="4" s="1"/>
  <c r="AE31" i="4"/>
  <c r="AF31" i="4" s="1"/>
  <c r="X11" i="4" s="1"/>
  <c r="Y11" i="4" s="1"/>
  <c r="AE30" i="4"/>
  <c r="AF30" i="4" s="1"/>
  <c r="AE29" i="4"/>
  <c r="AF29" i="4" s="1"/>
  <c r="AE28" i="4"/>
  <c r="AF28" i="4" s="1"/>
  <c r="X10" i="4" s="1"/>
  <c r="Y10" i="4" s="1"/>
  <c r="AE27" i="4"/>
  <c r="AF27" i="4" s="1"/>
  <c r="AE26" i="4"/>
  <c r="AF26" i="4" s="1"/>
  <c r="AE25" i="4"/>
  <c r="AF25" i="4" s="1"/>
  <c r="AE24" i="4"/>
  <c r="AF24" i="4" s="1"/>
  <c r="T9" i="4" s="1"/>
  <c r="U9" i="4" s="1"/>
  <c r="AE23" i="4"/>
  <c r="AF23" i="4" s="1"/>
  <c r="X6" i="4" s="1"/>
  <c r="Y6" i="4" s="1"/>
  <c r="AE22" i="4"/>
  <c r="AF22" i="4" s="1"/>
  <c r="AE21" i="4"/>
  <c r="AF21" i="4" s="1"/>
  <c r="AE20" i="4"/>
  <c r="AF20" i="4" s="1"/>
  <c r="T7" i="4" s="1"/>
  <c r="U7" i="4" s="1"/>
  <c r="AE19" i="4"/>
  <c r="AF19" i="4" s="1"/>
  <c r="T6" i="4" s="1"/>
  <c r="U6" i="4" s="1"/>
  <c r="AE18" i="4"/>
  <c r="AF18" i="4" s="1"/>
  <c r="T5" i="4" s="1"/>
  <c r="U5" i="4" s="1"/>
  <c r="AE17" i="4"/>
  <c r="AF17" i="4" s="1"/>
  <c r="AE16" i="4"/>
  <c r="AF16" i="4" s="1"/>
  <c r="AE15" i="4"/>
  <c r="AF15" i="4" s="1"/>
  <c r="AE14" i="4"/>
  <c r="AF14" i="4" s="1"/>
  <c r="AE13" i="4"/>
  <c r="AF13" i="4" s="1"/>
  <c r="T4" i="4" s="1"/>
  <c r="U4" i="4" s="1"/>
  <c r="V13" i="4"/>
  <c r="AE12" i="4"/>
  <c r="AF12" i="4" s="1"/>
  <c r="V12" i="4"/>
  <c r="AE11" i="4"/>
  <c r="AF11" i="4" s="1"/>
  <c r="V11" i="4"/>
  <c r="AE10" i="4"/>
  <c r="AF10" i="4" s="1"/>
  <c r="V10" i="4"/>
  <c r="AE9" i="4"/>
  <c r="AF9" i="4" s="1"/>
  <c r="V9" i="4"/>
  <c r="AE8" i="4"/>
  <c r="AF8" i="4" s="1"/>
  <c r="AE7" i="4"/>
  <c r="AF7" i="4" s="1"/>
  <c r="V7" i="4"/>
  <c r="AE6" i="4"/>
  <c r="AF6" i="4" s="1"/>
  <c r="V6" i="4"/>
  <c r="AE5" i="4"/>
  <c r="AF5" i="4" s="1"/>
  <c r="V5" i="4"/>
  <c r="AE4" i="4"/>
  <c r="AF4" i="4" s="1"/>
  <c r="V4" i="4"/>
  <c r="B30" i="3"/>
  <c r="B31" i="3" s="1"/>
  <c r="B29" i="3"/>
  <c r="B19" i="3"/>
  <c r="B20" i="3" s="1"/>
  <c r="B21" i="3" s="1"/>
  <c r="B22" i="3" s="1"/>
  <c r="B23" i="3" s="1"/>
  <c r="B24" i="3" s="1"/>
  <c r="B25" i="3" s="1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6" i="3"/>
  <c r="M6" i="3" s="1"/>
  <c r="I6" i="3"/>
  <c r="G6" i="3" s="1"/>
  <c r="O5" i="3"/>
  <c r="H5" i="3"/>
  <c r="G5" i="3"/>
  <c r="M107" i="3" l="1"/>
  <c r="I104" i="4"/>
  <c r="H119" i="4"/>
  <c r="H88" i="4"/>
  <c r="H103" i="4" s="1"/>
  <c r="H106" i="4"/>
  <c r="H122" i="4"/>
  <c r="H105" i="4"/>
  <c r="H112" i="4"/>
  <c r="H108" i="4"/>
  <c r="I77" i="4"/>
  <c r="I65" i="4"/>
  <c r="J67" i="4"/>
  <c r="J72" i="4" s="1"/>
  <c r="J77" i="4" s="1"/>
  <c r="H95" i="4"/>
  <c r="H110" i="4" s="1"/>
  <c r="I80" i="4"/>
  <c r="H85" i="4"/>
  <c r="I85" i="4" s="1"/>
  <c r="G54" i="4"/>
  <c r="G59" i="4" s="1"/>
  <c r="G58" i="4"/>
  <c r="G63" i="4" s="1"/>
  <c r="G56" i="4"/>
  <c r="G61" i="4" s="1"/>
  <c r="F57" i="4"/>
  <c r="L57" i="4" s="1"/>
  <c r="B55" i="1" s="1"/>
  <c r="G55" i="4"/>
  <c r="G60" i="4" s="1"/>
  <c r="I78" i="4"/>
  <c r="J78" i="4" s="1"/>
  <c r="J93" i="4" s="1"/>
  <c r="G57" i="4"/>
  <c r="G62" i="4" s="1"/>
  <c r="G67" i="4" s="1"/>
  <c r="J66" i="4"/>
  <c r="J65" i="4"/>
  <c r="J70" i="4" s="1"/>
  <c r="J64" i="4"/>
  <c r="J69" i="4" s="1"/>
  <c r="L54" i="4"/>
  <c r="B52" i="1" s="1"/>
  <c r="H87" i="4"/>
  <c r="H102" i="4" s="1"/>
  <c r="H117" i="4" s="1"/>
  <c r="H81" i="4"/>
  <c r="H96" i="4" s="1"/>
  <c r="H111" i="4" s="1"/>
  <c r="L63" i="4"/>
  <c r="B61" i="1" s="1"/>
  <c r="I82" i="4"/>
  <c r="H84" i="4"/>
  <c r="H99" i="4" s="1"/>
  <c r="H114" i="4" s="1"/>
  <c r="H98" i="4"/>
  <c r="H113" i="4" s="1"/>
  <c r="I83" i="4"/>
  <c r="I68" i="4"/>
  <c r="F58" i="4"/>
  <c r="L58" i="4" s="1"/>
  <c r="B56" i="1" s="1"/>
  <c r="F55" i="4"/>
  <c r="L55" i="4" s="1"/>
  <c r="B53" i="1" s="1"/>
  <c r="L53" i="4"/>
  <c r="B51" i="1" s="1"/>
  <c r="E66" i="4"/>
  <c r="F66" i="4" s="1"/>
  <c r="F61" i="4"/>
  <c r="L61" i="4" s="1"/>
  <c r="B59" i="1" s="1"/>
  <c r="E65" i="4"/>
  <c r="F65" i="4" s="1"/>
  <c r="L65" i="4" s="1"/>
  <c r="B63" i="1" s="1"/>
  <c r="F60" i="4"/>
  <c r="L60" i="4" s="1"/>
  <c r="B58" i="1" s="1"/>
  <c r="H94" i="4"/>
  <c r="H109" i="4" s="1"/>
  <c r="I79" i="4"/>
  <c r="F59" i="4"/>
  <c r="L59" i="4" s="1"/>
  <c r="B57" i="1" s="1"/>
  <c r="E64" i="4"/>
  <c r="E69" i="4" s="1"/>
  <c r="F69" i="4" s="1"/>
  <c r="L69" i="4" s="1"/>
  <c r="B67" i="1" s="1"/>
  <c r="F56" i="4"/>
  <c r="L56" i="4" s="1"/>
  <c r="B54" i="1" s="1"/>
  <c r="F62" i="4"/>
  <c r="L62" i="4" s="1"/>
  <c r="B60" i="1" s="1"/>
  <c r="I71" i="4"/>
  <c r="H101" i="4"/>
  <c r="H116" i="4" s="1"/>
  <c r="I86" i="4"/>
  <c r="I89" i="4"/>
  <c r="I88" i="4"/>
  <c r="J88" i="4" s="1"/>
  <c r="I76" i="4"/>
  <c r="I75" i="4"/>
  <c r="I74" i="4"/>
  <c r="F67" i="4"/>
  <c r="L67" i="4" s="1"/>
  <c r="B65" i="1" s="1"/>
  <c r="E72" i="4"/>
  <c r="E68" i="4"/>
  <c r="L41" i="4"/>
  <c r="B39" i="1" s="1"/>
  <c r="L29" i="4"/>
  <c r="B27" i="1" s="1"/>
  <c r="L17" i="4"/>
  <c r="B15" i="1" s="1"/>
  <c r="L43" i="4"/>
  <c r="B41" i="1" s="1"/>
  <c r="L31" i="4"/>
  <c r="B29" i="1" s="1"/>
  <c r="L19" i="4"/>
  <c r="B17" i="1" s="1"/>
  <c r="L42" i="4"/>
  <c r="B40" i="1" s="1"/>
  <c r="L30" i="4"/>
  <c r="B28" i="1" s="1"/>
  <c r="L18" i="4"/>
  <c r="B16" i="1" s="1"/>
  <c r="L45" i="4"/>
  <c r="B43" i="1" s="1"/>
  <c r="L33" i="4"/>
  <c r="B31" i="1" s="1"/>
  <c r="L21" i="4"/>
  <c r="B19" i="1" s="1"/>
  <c r="L44" i="4"/>
  <c r="B42" i="1" s="1"/>
  <c r="L32" i="4"/>
  <c r="B30" i="1" s="1"/>
  <c r="L20" i="4"/>
  <c r="B18" i="1" s="1"/>
  <c r="L48" i="4"/>
  <c r="B46" i="1" s="1"/>
  <c r="L36" i="4"/>
  <c r="B34" i="1" s="1"/>
  <c r="L24" i="4"/>
  <c r="B22" i="1" s="1"/>
  <c r="L47" i="4"/>
  <c r="B45" i="1" s="1"/>
  <c r="L35" i="4"/>
  <c r="B33" i="1" s="1"/>
  <c r="L23" i="4"/>
  <c r="B21" i="1" s="1"/>
  <c r="L46" i="4"/>
  <c r="B44" i="1" s="1"/>
  <c r="L34" i="4"/>
  <c r="B32" i="1" s="1"/>
  <c r="L22" i="4"/>
  <c r="B20" i="1" s="1"/>
  <c r="L49" i="4"/>
  <c r="B47" i="1" s="1"/>
  <c r="L37" i="4"/>
  <c r="B35" i="1" s="1"/>
  <c r="L25" i="4"/>
  <c r="B23" i="1" s="1"/>
  <c r="L13" i="4"/>
  <c r="B11" i="1" s="1"/>
  <c r="L52" i="4"/>
  <c r="B50" i="1" s="1"/>
  <c r="L40" i="4"/>
  <c r="B38" i="1" s="1"/>
  <c r="L28" i="4"/>
  <c r="B26" i="1" s="1"/>
  <c r="L16" i="4"/>
  <c r="B14" i="1" s="1"/>
  <c r="L51" i="4"/>
  <c r="B49" i="1" s="1"/>
  <c r="L39" i="4"/>
  <c r="B37" i="1" s="1"/>
  <c r="L27" i="4"/>
  <c r="B25" i="1" s="1"/>
  <c r="L15" i="4"/>
  <c r="B13" i="1" s="1"/>
  <c r="L50" i="4"/>
  <c r="B48" i="1" s="1"/>
  <c r="L38" i="4"/>
  <c r="B36" i="1" s="1"/>
  <c r="L26" i="4"/>
  <c r="B24" i="1" s="1"/>
  <c r="L14" i="4"/>
  <c r="B12" i="1" s="1"/>
  <c r="T14" i="4"/>
  <c r="U14" i="4" s="1"/>
  <c r="T13" i="4"/>
  <c r="U13" i="4" s="1"/>
  <c r="T8" i="4"/>
  <c r="U8" i="4" s="1"/>
  <c r="X5" i="4"/>
  <c r="Y5" i="4" s="1"/>
  <c r="X7" i="4"/>
  <c r="Y7" i="4" s="1"/>
  <c r="T10" i="4"/>
  <c r="U10" i="4" s="1"/>
  <c r="T11" i="4"/>
  <c r="U11" i="4" s="1"/>
  <c r="X9" i="4"/>
  <c r="Y9" i="4" s="1"/>
  <c r="T12" i="4"/>
  <c r="U12" i="4" s="1"/>
  <c r="X8" i="4"/>
  <c r="Y8" i="4" s="1"/>
  <c r="X4" i="4"/>
  <c r="Y4" i="4" s="1"/>
  <c r="H6" i="3"/>
  <c r="O6" i="3"/>
  <c r="M7" i="3"/>
  <c r="O7" i="3"/>
  <c r="J6" i="3"/>
  <c r="I7" i="3"/>
  <c r="D104" i="1" l="1"/>
  <c r="M108" i="3"/>
  <c r="O107" i="3"/>
  <c r="I116" i="4"/>
  <c r="H131" i="4"/>
  <c r="I110" i="4"/>
  <c r="H125" i="4"/>
  <c r="I108" i="4"/>
  <c r="J108" i="4" s="1"/>
  <c r="H123" i="4"/>
  <c r="I112" i="4"/>
  <c r="H127" i="4"/>
  <c r="I111" i="4"/>
  <c r="H126" i="4"/>
  <c r="I105" i="4"/>
  <c r="H120" i="4"/>
  <c r="I117" i="4"/>
  <c r="H132" i="4"/>
  <c r="I122" i="4"/>
  <c r="H137" i="4"/>
  <c r="H121" i="4"/>
  <c r="I106" i="4"/>
  <c r="I113" i="4"/>
  <c r="H128" i="4"/>
  <c r="I103" i="4"/>
  <c r="H118" i="4"/>
  <c r="I119" i="4"/>
  <c r="H134" i="4"/>
  <c r="J103" i="4"/>
  <c r="H129" i="4"/>
  <c r="I114" i="4"/>
  <c r="I87" i="4"/>
  <c r="I109" i="4"/>
  <c r="H124" i="4"/>
  <c r="H100" i="4"/>
  <c r="H115" i="4" s="1"/>
  <c r="G72" i="4"/>
  <c r="G66" i="4"/>
  <c r="G71" i="4" s="1"/>
  <c r="E71" i="4"/>
  <c r="I81" i="4"/>
  <c r="I95" i="4"/>
  <c r="G65" i="4"/>
  <c r="J71" i="4"/>
  <c r="J76" i="4" s="1"/>
  <c r="J81" i="4" s="1"/>
  <c r="J86" i="4" s="1"/>
  <c r="J91" i="4" s="1"/>
  <c r="G68" i="4"/>
  <c r="G64" i="4"/>
  <c r="G69" i="4" s="1"/>
  <c r="J74" i="4"/>
  <c r="J79" i="4" s="1"/>
  <c r="J75" i="4"/>
  <c r="J80" i="4" s="1"/>
  <c r="J85" i="4" s="1"/>
  <c r="J90" i="4" s="1"/>
  <c r="J68" i="4"/>
  <c r="J83" i="4" s="1"/>
  <c r="J82" i="4"/>
  <c r="J87" i="4" s="1"/>
  <c r="J92" i="4" s="1"/>
  <c r="J97" i="4" s="1"/>
  <c r="M58" i="4"/>
  <c r="C56" i="1" s="1"/>
  <c r="M56" i="4"/>
  <c r="C54" i="1" s="1"/>
  <c r="I101" i="4"/>
  <c r="I98" i="4"/>
  <c r="I94" i="4"/>
  <c r="I99" i="4"/>
  <c r="I96" i="4"/>
  <c r="M59" i="4"/>
  <c r="C57" i="1" s="1"/>
  <c r="I100" i="4"/>
  <c r="I84" i="4"/>
  <c r="I102" i="4"/>
  <c r="E74" i="4"/>
  <c r="E79" i="4" s="1"/>
  <c r="F64" i="4"/>
  <c r="M67" i="4"/>
  <c r="C65" i="1" s="1"/>
  <c r="M54" i="4"/>
  <c r="C52" i="1" s="1"/>
  <c r="E70" i="4"/>
  <c r="F70" i="4" s="1"/>
  <c r="L70" i="4" s="1"/>
  <c r="B68" i="1" s="1"/>
  <c r="M63" i="4"/>
  <c r="C61" i="1" s="1"/>
  <c r="M57" i="4"/>
  <c r="C55" i="1" s="1"/>
  <c r="L66" i="4"/>
  <c r="B64" i="1" s="1"/>
  <c r="F68" i="4"/>
  <c r="E73" i="4"/>
  <c r="F71" i="4"/>
  <c r="L71" i="4" s="1"/>
  <c r="B69" i="1" s="1"/>
  <c r="E76" i="4"/>
  <c r="E81" i="4" s="1"/>
  <c r="E77" i="4"/>
  <c r="G77" i="4" s="1"/>
  <c r="F72" i="4"/>
  <c r="M8" i="3"/>
  <c r="G7" i="3"/>
  <c r="J7" i="3"/>
  <c r="I8" i="3"/>
  <c r="D105" i="1" l="1"/>
  <c r="M109" i="3"/>
  <c r="O109" i="3"/>
  <c r="O108" i="3"/>
  <c r="H144" i="4"/>
  <c r="I144" i="4" s="1"/>
  <c r="I129" i="4"/>
  <c r="I137" i="4"/>
  <c r="H152" i="4"/>
  <c r="H138" i="4"/>
  <c r="I123" i="4"/>
  <c r="J123" i="4" s="1"/>
  <c r="I121" i="4"/>
  <c r="H136" i="4"/>
  <c r="I127" i="4"/>
  <c r="H142" i="4"/>
  <c r="H147" i="4"/>
  <c r="I132" i="4"/>
  <c r="I134" i="4"/>
  <c r="H149" i="4"/>
  <c r="I149" i="4" s="1"/>
  <c r="I125" i="4"/>
  <c r="H140" i="4"/>
  <c r="I140" i="4" s="1"/>
  <c r="I118" i="4"/>
  <c r="J118" i="4" s="1"/>
  <c r="H133" i="4"/>
  <c r="I131" i="4"/>
  <c r="H146" i="4"/>
  <c r="H135" i="4"/>
  <c r="I120" i="4"/>
  <c r="H130" i="4"/>
  <c r="I115" i="4"/>
  <c r="H139" i="4"/>
  <c r="I124" i="4"/>
  <c r="I128" i="4"/>
  <c r="J128" i="4" s="1"/>
  <c r="H143" i="4"/>
  <c r="I143" i="4" s="1"/>
  <c r="J95" i="4"/>
  <c r="J100" i="4" s="1"/>
  <c r="J105" i="4" s="1"/>
  <c r="J110" i="4" s="1"/>
  <c r="J113" i="4"/>
  <c r="H141" i="4"/>
  <c r="I141" i="4" s="1"/>
  <c r="I126" i="4"/>
  <c r="J96" i="4"/>
  <c r="J101" i="4" s="1"/>
  <c r="J106" i="4" s="1"/>
  <c r="J111" i="4" s="1"/>
  <c r="J116" i="4" s="1"/>
  <c r="G74" i="4"/>
  <c r="G79" i="4" s="1"/>
  <c r="F74" i="4"/>
  <c r="L74" i="4" s="1"/>
  <c r="B72" i="1" s="1"/>
  <c r="G76" i="4"/>
  <c r="G81" i="4" s="1"/>
  <c r="G73" i="4"/>
  <c r="G70" i="4"/>
  <c r="J102" i="4"/>
  <c r="J107" i="4" s="1"/>
  <c r="J112" i="4" s="1"/>
  <c r="J117" i="4" s="1"/>
  <c r="J122" i="4" s="1"/>
  <c r="J127" i="4" s="1"/>
  <c r="J132" i="4" s="1"/>
  <c r="J98" i="4"/>
  <c r="K68" i="4"/>
  <c r="J84" i="4"/>
  <c r="J89" i="4" s="1"/>
  <c r="J94" i="4" s="1"/>
  <c r="J99" i="4" s="1"/>
  <c r="J104" i="4" s="1"/>
  <c r="J109" i="4" s="1"/>
  <c r="J114" i="4" s="1"/>
  <c r="J119" i="4" s="1"/>
  <c r="L64" i="4"/>
  <c r="B62" i="1" s="1"/>
  <c r="M55" i="4"/>
  <c r="C53" i="1" s="1"/>
  <c r="M61" i="4"/>
  <c r="C59" i="1" s="1"/>
  <c r="M72" i="4"/>
  <c r="C70" i="1" s="1"/>
  <c r="M62" i="4"/>
  <c r="C60" i="1" s="1"/>
  <c r="E75" i="4"/>
  <c r="E80" i="4" s="1"/>
  <c r="M71" i="4"/>
  <c r="C69" i="1" s="1"/>
  <c r="L68" i="4"/>
  <c r="B66" i="1" s="1"/>
  <c r="M68" i="4"/>
  <c r="C66" i="1" s="1"/>
  <c r="L72" i="4"/>
  <c r="B70" i="1" s="1"/>
  <c r="M60" i="4"/>
  <c r="C58" i="1" s="1"/>
  <c r="M66" i="4"/>
  <c r="C64" i="1" s="1"/>
  <c r="F76" i="4"/>
  <c r="F73" i="4"/>
  <c r="E78" i="4"/>
  <c r="F79" i="4"/>
  <c r="E84" i="4"/>
  <c r="F77" i="4"/>
  <c r="E82" i="4"/>
  <c r="G82" i="4" s="1"/>
  <c r="M9" i="3"/>
  <c r="O8" i="3"/>
  <c r="H7" i="3"/>
  <c r="J8" i="3"/>
  <c r="I9" i="3"/>
  <c r="G8" i="3"/>
  <c r="D106" i="1" l="1"/>
  <c r="M110" i="3"/>
  <c r="O110" i="3"/>
  <c r="I138" i="4"/>
  <c r="J138" i="4" s="1"/>
  <c r="H153" i="4"/>
  <c r="I135" i="4"/>
  <c r="H150" i="4"/>
  <c r="J143" i="4"/>
  <c r="I146" i="4"/>
  <c r="J137" i="4"/>
  <c r="J124" i="4"/>
  <c r="H148" i="4"/>
  <c r="I133" i="4"/>
  <c r="J133" i="4" s="1"/>
  <c r="I147" i="4"/>
  <c r="J147" i="4" s="1"/>
  <c r="J129" i="4"/>
  <c r="J134" i="4" s="1"/>
  <c r="I139" i="4"/>
  <c r="J115" i="4"/>
  <c r="J120" i="4" s="1"/>
  <c r="J125" i="4" s="1"/>
  <c r="I142" i="4"/>
  <c r="J142" i="4" s="1"/>
  <c r="J121" i="4"/>
  <c r="J126" i="4" s="1"/>
  <c r="J131" i="4" s="1"/>
  <c r="I152" i="4"/>
  <c r="H145" i="4"/>
  <c r="I145" i="4" s="1"/>
  <c r="I130" i="4"/>
  <c r="H151" i="4"/>
  <c r="I136" i="4"/>
  <c r="G75" i="4"/>
  <c r="G80" i="4" s="1"/>
  <c r="G78" i="4"/>
  <c r="G84" i="4"/>
  <c r="F75" i="4"/>
  <c r="L75" i="4" s="1"/>
  <c r="B73" i="1" s="1"/>
  <c r="M73" i="4"/>
  <c r="C71" i="1" s="1"/>
  <c r="M76" i="4"/>
  <c r="C74" i="1" s="1"/>
  <c r="L76" i="4"/>
  <c r="B74" i="1" s="1"/>
  <c r="L77" i="4"/>
  <c r="B75" i="1" s="1"/>
  <c r="M77" i="4"/>
  <c r="C75" i="1" s="1"/>
  <c r="M70" i="4"/>
  <c r="C68" i="1" s="1"/>
  <c r="M65" i="4"/>
  <c r="C63" i="1" s="1"/>
  <c r="M64" i="4"/>
  <c r="C62" i="1" s="1"/>
  <c r="L79" i="4"/>
  <c r="B77" i="1" s="1"/>
  <c r="L73" i="4"/>
  <c r="B71" i="1" s="1"/>
  <c r="F82" i="4"/>
  <c r="E87" i="4"/>
  <c r="G87" i="4" s="1"/>
  <c r="E89" i="4"/>
  <c r="F84" i="4"/>
  <c r="F78" i="4"/>
  <c r="E83" i="4"/>
  <c r="F81" i="4"/>
  <c r="E86" i="4"/>
  <c r="G86" i="4" s="1"/>
  <c r="F80" i="4"/>
  <c r="E85" i="4"/>
  <c r="I10" i="3"/>
  <c r="G9" i="3"/>
  <c r="J9" i="3"/>
  <c r="O9" i="3"/>
  <c r="H8" i="3"/>
  <c r="M10" i="3"/>
  <c r="M111" i="3" l="1"/>
  <c r="D107" i="1"/>
  <c r="J130" i="4"/>
  <c r="J135" i="4" s="1"/>
  <c r="J140" i="4" s="1"/>
  <c r="J145" i="4" s="1"/>
  <c r="J152" i="4"/>
  <c r="J136" i="4"/>
  <c r="J141" i="4" s="1"/>
  <c r="J146" i="4" s="1"/>
  <c r="J151" i="4" s="1"/>
  <c r="I148" i="4"/>
  <c r="J148" i="4" s="1"/>
  <c r="I153" i="4"/>
  <c r="J153" i="4" s="1"/>
  <c r="J139" i="4"/>
  <c r="J144" i="4" s="1"/>
  <c r="J149" i="4" s="1"/>
  <c r="I150" i="4"/>
  <c r="I151" i="4"/>
  <c r="G83" i="4"/>
  <c r="G89" i="4"/>
  <c r="G85" i="4"/>
  <c r="M78" i="4"/>
  <c r="C76" i="1" s="1"/>
  <c r="L80" i="4"/>
  <c r="B78" i="1" s="1"/>
  <c r="M69" i="4"/>
  <c r="C67" i="1" s="1"/>
  <c r="L84" i="4"/>
  <c r="B82" i="1" s="1"/>
  <c r="M75" i="4"/>
  <c r="C73" i="1" s="1"/>
  <c r="L78" i="4"/>
  <c r="B76" i="1" s="1"/>
  <c r="L81" i="4"/>
  <c r="B79" i="1" s="1"/>
  <c r="L82" i="4"/>
  <c r="B80" i="1" s="1"/>
  <c r="M82" i="4"/>
  <c r="C80" i="1" s="1"/>
  <c r="E88" i="4"/>
  <c r="F83" i="4"/>
  <c r="F89" i="4"/>
  <c r="E94" i="4"/>
  <c r="E92" i="4"/>
  <c r="G92" i="4" s="1"/>
  <c r="F87" i="4"/>
  <c r="F85" i="4"/>
  <c r="E90" i="4"/>
  <c r="E91" i="4"/>
  <c r="G91" i="4" s="1"/>
  <c r="F86" i="4"/>
  <c r="O11" i="3"/>
  <c r="O10" i="3"/>
  <c r="H9" i="3"/>
  <c r="J10" i="3"/>
  <c r="I11" i="3"/>
  <c r="G10" i="3"/>
  <c r="M11" i="3"/>
  <c r="M112" i="3" l="1"/>
  <c r="D108" i="1"/>
  <c r="O111" i="3"/>
  <c r="G88" i="4"/>
  <c r="J150" i="4"/>
  <c r="G90" i="4"/>
  <c r="G94" i="4"/>
  <c r="M86" i="4"/>
  <c r="C84" i="1" s="1"/>
  <c r="M81" i="4"/>
  <c r="C79" i="1" s="1"/>
  <c r="L86" i="4"/>
  <c r="B84" i="1" s="1"/>
  <c r="L87" i="4"/>
  <c r="B85" i="1" s="1"/>
  <c r="M87" i="4"/>
  <c r="C85" i="1" s="1"/>
  <c r="M74" i="4"/>
  <c r="C72" i="1" s="1"/>
  <c r="L85" i="4"/>
  <c r="B83" i="1" s="1"/>
  <c r="L89" i="4"/>
  <c r="B87" i="1" s="1"/>
  <c r="M80" i="4"/>
  <c r="C78" i="1" s="1"/>
  <c r="L83" i="4"/>
  <c r="B81" i="1" s="1"/>
  <c r="M83" i="4"/>
  <c r="C81" i="1" s="1"/>
  <c r="F92" i="4"/>
  <c r="E97" i="4"/>
  <c r="G97" i="4" s="1"/>
  <c r="E99" i="4"/>
  <c r="E104" i="4" s="1"/>
  <c r="F94" i="4"/>
  <c r="F91" i="4"/>
  <c r="E96" i="4"/>
  <c r="G96" i="4" s="1"/>
  <c r="F90" i="4"/>
  <c r="E95" i="4"/>
  <c r="E93" i="4"/>
  <c r="G93" i="4" s="1"/>
  <c r="F88" i="4"/>
  <c r="H10" i="3"/>
  <c r="M12" i="3"/>
  <c r="G11" i="3"/>
  <c r="I12" i="3"/>
  <c r="J11" i="3"/>
  <c r="M113" i="3" l="1"/>
  <c r="D109" i="1"/>
  <c r="O112" i="3"/>
  <c r="F104" i="4"/>
  <c r="L104" i="4" s="1"/>
  <c r="E109" i="4"/>
  <c r="G95" i="4"/>
  <c r="G99" i="4"/>
  <c r="G104" i="4" s="1"/>
  <c r="M91" i="4"/>
  <c r="C89" i="1" s="1"/>
  <c r="M88" i="4"/>
  <c r="C86" i="1" s="1"/>
  <c r="M85" i="4"/>
  <c r="C83" i="1" s="1"/>
  <c r="L88" i="4"/>
  <c r="B86" i="1" s="1"/>
  <c r="L90" i="4"/>
  <c r="B88" i="1" s="1"/>
  <c r="M79" i="4"/>
  <c r="C77" i="1" s="1"/>
  <c r="L92" i="4"/>
  <c r="B90" i="1" s="1"/>
  <c r="M92" i="4"/>
  <c r="C90" i="1" s="1"/>
  <c r="L91" i="4"/>
  <c r="B89" i="1" s="1"/>
  <c r="L94" i="4"/>
  <c r="B92" i="1" s="1"/>
  <c r="F93" i="4"/>
  <c r="E98" i="4"/>
  <c r="G98" i="4" s="1"/>
  <c r="E100" i="4"/>
  <c r="E105" i="4" s="1"/>
  <c r="F95" i="4"/>
  <c r="E101" i="4"/>
  <c r="E106" i="4" s="1"/>
  <c r="F96" i="4"/>
  <c r="F99" i="4"/>
  <c r="F97" i="4"/>
  <c r="E102" i="4"/>
  <c r="E107" i="4" s="1"/>
  <c r="J12" i="3"/>
  <c r="I13" i="3"/>
  <c r="G12" i="3"/>
  <c r="H11" i="3"/>
  <c r="M13" i="3"/>
  <c r="O12" i="3"/>
  <c r="H12" i="3"/>
  <c r="M114" i="3" l="1"/>
  <c r="D110" i="1"/>
  <c r="O114" i="3"/>
  <c r="O113" i="3"/>
  <c r="M104" i="4"/>
  <c r="G109" i="4"/>
  <c r="E112" i="4"/>
  <c r="F107" i="4"/>
  <c r="L107" i="4" s="1"/>
  <c r="F106" i="4"/>
  <c r="L106" i="4" s="1"/>
  <c r="E111" i="4"/>
  <c r="E110" i="4"/>
  <c r="F105" i="4"/>
  <c r="L105" i="4" s="1"/>
  <c r="F109" i="4"/>
  <c r="L109" i="4" s="1"/>
  <c r="E114" i="4"/>
  <c r="G102" i="4"/>
  <c r="G107" i="4" s="1"/>
  <c r="G100" i="4"/>
  <c r="G105" i="4" s="1"/>
  <c r="G101" i="4"/>
  <c r="G106" i="4" s="1"/>
  <c r="F102" i="4"/>
  <c r="L102" i="4" s="1"/>
  <c r="B100" i="1" s="1"/>
  <c r="F100" i="4"/>
  <c r="F101" i="4"/>
  <c r="L101" i="4" s="1"/>
  <c r="B99" i="1" s="1"/>
  <c r="M93" i="4"/>
  <c r="C91" i="1" s="1"/>
  <c r="L95" i="4"/>
  <c r="B93" i="1" s="1"/>
  <c r="M84" i="4"/>
  <c r="C82" i="1" s="1"/>
  <c r="L93" i="4"/>
  <c r="B91" i="1" s="1"/>
  <c r="M90" i="4"/>
  <c r="C88" i="1" s="1"/>
  <c r="L96" i="4"/>
  <c r="B94" i="1" s="1"/>
  <c r="M96" i="4"/>
  <c r="C94" i="1" s="1"/>
  <c r="L99" i="4"/>
  <c r="B97" i="1" s="1"/>
  <c r="L97" i="4"/>
  <c r="B95" i="1" s="1"/>
  <c r="M97" i="4"/>
  <c r="C95" i="1" s="1"/>
  <c r="E103" i="4"/>
  <c r="E108" i="4" s="1"/>
  <c r="F98" i="4"/>
  <c r="M14" i="3"/>
  <c r="O13" i="3"/>
  <c r="I14" i="3"/>
  <c r="G13" i="3"/>
  <c r="J13" i="3"/>
  <c r="M115" i="3" l="1"/>
  <c r="D111" i="1"/>
  <c r="G112" i="4"/>
  <c r="M107" i="4"/>
  <c r="F111" i="4"/>
  <c r="L111" i="4" s="1"/>
  <c r="E116" i="4"/>
  <c r="F114" i="4"/>
  <c r="L114" i="4" s="1"/>
  <c r="E119" i="4"/>
  <c r="F110" i="4"/>
  <c r="L110" i="4" s="1"/>
  <c r="E115" i="4"/>
  <c r="F108" i="4"/>
  <c r="L108" i="4" s="1"/>
  <c r="E113" i="4"/>
  <c r="F112" i="4"/>
  <c r="L112" i="4" s="1"/>
  <c r="E117" i="4"/>
  <c r="G111" i="4"/>
  <c r="M106" i="4"/>
  <c r="G114" i="4"/>
  <c r="M109" i="4"/>
  <c r="G110" i="4"/>
  <c r="M105" i="4"/>
  <c r="G103" i="4"/>
  <c r="G108" i="4" s="1"/>
  <c r="L100" i="4"/>
  <c r="B98" i="1" s="1"/>
  <c r="L98" i="4"/>
  <c r="B96" i="1" s="1"/>
  <c r="M98" i="4"/>
  <c r="C96" i="1" s="1"/>
  <c r="M89" i="4"/>
  <c r="C87" i="1" s="1"/>
  <c r="F103" i="4"/>
  <c r="J14" i="3"/>
  <c r="I15" i="3"/>
  <c r="G14" i="3"/>
  <c r="H14" i="3" s="1"/>
  <c r="H13" i="3"/>
  <c r="M15" i="3"/>
  <c r="O14" i="3"/>
  <c r="D112" i="1" l="1"/>
  <c r="M116" i="3"/>
  <c r="O115" i="3"/>
  <c r="E118" i="4"/>
  <c r="F113" i="4"/>
  <c r="L113" i="4" s="1"/>
  <c r="F115" i="4"/>
  <c r="L115" i="4" s="1"/>
  <c r="E120" i="4"/>
  <c r="E121" i="4"/>
  <c r="F116" i="4"/>
  <c r="L116" i="4" s="1"/>
  <c r="G119" i="4"/>
  <c r="M114" i="4"/>
  <c r="F117" i="4"/>
  <c r="L117" i="4" s="1"/>
  <c r="E122" i="4"/>
  <c r="M108" i="4"/>
  <c r="G113" i="4"/>
  <c r="E124" i="4"/>
  <c r="F119" i="4"/>
  <c r="L119" i="4" s="1"/>
  <c r="M110" i="4"/>
  <c r="G115" i="4"/>
  <c r="G116" i="4"/>
  <c r="M111" i="4"/>
  <c r="M112" i="4"/>
  <c r="G117" i="4"/>
  <c r="M101" i="4"/>
  <c r="C99" i="1" s="1"/>
  <c r="M95" i="4"/>
  <c r="C93" i="1" s="1"/>
  <c r="M100" i="4"/>
  <c r="C98" i="1" s="1"/>
  <c r="L103" i="4"/>
  <c r="B101" i="1" s="1"/>
  <c r="M94" i="4"/>
  <c r="C92" i="1" s="1"/>
  <c r="M102" i="4"/>
  <c r="C100" i="1" s="1"/>
  <c r="G15" i="3"/>
  <c r="H15" i="3" s="1"/>
  <c r="I16" i="3"/>
  <c r="J15" i="3"/>
  <c r="M16" i="3"/>
  <c r="O15" i="3"/>
  <c r="M117" i="3" l="1"/>
  <c r="D113" i="1"/>
  <c r="O116" i="3"/>
  <c r="M117" i="4"/>
  <c r="G122" i="4"/>
  <c r="G118" i="4"/>
  <c r="M113" i="4"/>
  <c r="G124" i="4"/>
  <c r="M119" i="4"/>
  <c r="G121" i="4"/>
  <c r="M116" i="4"/>
  <c r="F121" i="4"/>
  <c r="L121" i="4" s="1"/>
  <c r="E126" i="4"/>
  <c r="G120" i="4"/>
  <c r="M115" i="4"/>
  <c r="F120" i="4"/>
  <c r="L120" i="4" s="1"/>
  <c r="E125" i="4"/>
  <c r="E127" i="4"/>
  <c r="F122" i="4"/>
  <c r="L122" i="4" s="1"/>
  <c r="F124" i="4"/>
  <c r="L124" i="4" s="1"/>
  <c r="E129" i="4"/>
  <c r="F118" i="4"/>
  <c r="L118" i="4" s="1"/>
  <c r="E123" i="4"/>
  <c r="M103" i="4"/>
  <c r="C101" i="1" s="1"/>
  <c r="M99" i="4"/>
  <c r="C97" i="1" s="1"/>
  <c r="M17" i="3"/>
  <c r="O16" i="3"/>
  <c r="J16" i="3"/>
  <c r="I17" i="3"/>
  <c r="G16" i="3"/>
  <c r="H16" i="3" s="1"/>
  <c r="M118" i="3" l="1"/>
  <c r="D114" i="1"/>
  <c r="O117" i="3"/>
  <c r="G125" i="4"/>
  <c r="M120" i="4"/>
  <c r="G126" i="4"/>
  <c r="M121" i="4"/>
  <c r="F126" i="4"/>
  <c r="L126" i="4" s="1"/>
  <c r="E131" i="4"/>
  <c r="M118" i="4"/>
  <c r="G123" i="4"/>
  <c r="F123" i="4"/>
  <c r="L123" i="4" s="1"/>
  <c r="E128" i="4"/>
  <c r="F129" i="4"/>
  <c r="L129" i="4" s="1"/>
  <c r="E134" i="4"/>
  <c r="E130" i="4"/>
  <c r="F125" i="4"/>
  <c r="L125" i="4" s="1"/>
  <c r="M122" i="4"/>
  <c r="G127" i="4"/>
  <c r="G129" i="4"/>
  <c r="M124" i="4"/>
  <c r="F127" i="4"/>
  <c r="L127" i="4" s="1"/>
  <c r="E132" i="4"/>
  <c r="I18" i="3"/>
  <c r="G17" i="3"/>
  <c r="H17" i="3" s="1"/>
  <c r="J17" i="3"/>
  <c r="M18" i="3"/>
  <c r="O17" i="3"/>
  <c r="M119" i="3" l="1"/>
  <c r="D115" i="1"/>
  <c r="O118" i="3"/>
  <c r="E139" i="4"/>
  <c r="F134" i="4"/>
  <c r="L134" i="4" s="1"/>
  <c r="G128" i="4"/>
  <c r="M123" i="4"/>
  <c r="F128" i="4"/>
  <c r="L128" i="4" s="1"/>
  <c r="E133" i="4"/>
  <c r="F131" i="4"/>
  <c r="L131" i="4" s="1"/>
  <c r="E136" i="4"/>
  <c r="M127" i="4"/>
  <c r="G132" i="4"/>
  <c r="G134" i="4"/>
  <c r="M129" i="4"/>
  <c r="G131" i="4"/>
  <c r="M126" i="4"/>
  <c r="F132" i="4"/>
  <c r="L132" i="4" s="1"/>
  <c r="E137" i="4"/>
  <c r="F130" i="4"/>
  <c r="L130" i="4" s="1"/>
  <c r="E135" i="4"/>
  <c r="G130" i="4"/>
  <c r="M125" i="4"/>
  <c r="J18" i="3"/>
  <c r="G18" i="3"/>
  <c r="H18" i="3" s="1"/>
  <c r="I19" i="3"/>
  <c r="M19" i="3"/>
  <c r="O18" i="3"/>
  <c r="D116" i="1" l="1"/>
  <c r="M120" i="3"/>
  <c r="O119" i="3"/>
  <c r="F135" i="4"/>
  <c r="L135" i="4" s="1"/>
  <c r="E140" i="4"/>
  <c r="F133" i="4"/>
  <c r="L133" i="4" s="1"/>
  <c r="E138" i="4"/>
  <c r="F136" i="4"/>
  <c r="L136" i="4" s="1"/>
  <c r="E141" i="4"/>
  <c r="E142" i="4"/>
  <c r="F137" i="4"/>
  <c r="L137" i="4" s="1"/>
  <c r="M132" i="4"/>
  <c r="G137" i="4"/>
  <c r="M128" i="4"/>
  <c r="G133" i="4"/>
  <c r="G139" i="4"/>
  <c r="M134" i="4"/>
  <c r="M130" i="4"/>
  <c r="G135" i="4"/>
  <c r="M131" i="4"/>
  <c r="G136" i="4"/>
  <c r="F139" i="4"/>
  <c r="L139" i="4" s="1"/>
  <c r="E144" i="4"/>
  <c r="M20" i="3"/>
  <c r="O19" i="3"/>
  <c r="I20" i="3"/>
  <c r="G19" i="3"/>
  <c r="H19" i="3" s="1"/>
  <c r="J19" i="3"/>
  <c r="D117" i="1" l="1"/>
  <c r="M121" i="3"/>
  <c r="O120" i="3"/>
  <c r="F142" i="4"/>
  <c r="L142" i="4" s="1"/>
  <c r="E147" i="4"/>
  <c r="G138" i="4"/>
  <c r="M133" i="4"/>
  <c r="G141" i="4"/>
  <c r="M136" i="4"/>
  <c r="F141" i="4"/>
  <c r="L141" i="4" s="1"/>
  <c r="E146" i="4"/>
  <c r="G140" i="4"/>
  <c r="M135" i="4"/>
  <c r="G142" i="4"/>
  <c r="M137" i="4"/>
  <c r="F138" i="4"/>
  <c r="L138" i="4" s="1"/>
  <c r="E143" i="4"/>
  <c r="E145" i="4"/>
  <c r="F140" i="4"/>
  <c r="L140" i="4" s="1"/>
  <c r="F144" i="4"/>
  <c r="L144" i="4" s="1"/>
  <c r="E149" i="4"/>
  <c r="F149" i="4" s="1"/>
  <c r="L149" i="4" s="1"/>
  <c r="G144" i="4"/>
  <c r="M139" i="4"/>
  <c r="J20" i="3"/>
  <c r="G20" i="3"/>
  <c r="H20" i="3" s="1"/>
  <c r="I21" i="3"/>
  <c r="M21" i="3"/>
  <c r="O20" i="3"/>
  <c r="D118" i="1" l="1"/>
  <c r="M122" i="3"/>
  <c r="O121" i="3"/>
  <c r="G147" i="4"/>
  <c r="M142" i="4"/>
  <c r="F146" i="4"/>
  <c r="L146" i="4" s="1"/>
  <c r="E151" i="4"/>
  <c r="F151" i="4" s="1"/>
  <c r="L151" i="4" s="1"/>
  <c r="M141" i="4"/>
  <c r="G146" i="4"/>
  <c r="G143" i="4"/>
  <c r="M138" i="4"/>
  <c r="M140" i="4"/>
  <c r="G145" i="4"/>
  <c r="M144" i="4"/>
  <c r="G149" i="4"/>
  <c r="M149" i="4" s="1"/>
  <c r="F145" i="4"/>
  <c r="L145" i="4" s="1"/>
  <c r="E150" i="4"/>
  <c r="F150" i="4" s="1"/>
  <c r="L150" i="4" s="1"/>
  <c r="F143" i="4"/>
  <c r="L143" i="4" s="1"/>
  <c r="E148" i="4"/>
  <c r="E152" i="4"/>
  <c r="F152" i="4" s="1"/>
  <c r="L152" i="4" s="1"/>
  <c r="F147" i="4"/>
  <c r="L147" i="4" s="1"/>
  <c r="M22" i="3"/>
  <c r="O21" i="3"/>
  <c r="J21" i="3"/>
  <c r="G21" i="3"/>
  <c r="H21" i="3" s="1"/>
  <c r="I22" i="3"/>
  <c r="M123" i="3" l="1"/>
  <c r="D119" i="1"/>
  <c r="O122" i="3"/>
  <c r="M145" i="4"/>
  <c r="G150" i="4"/>
  <c r="M150" i="4" s="1"/>
  <c r="G151" i="4"/>
  <c r="M151" i="4" s="1"/>
  <c r="M146" i="4"/>
  <c r="M143" i="4"/>
  <c r="G148" i="4"/>
  <c r="E153" i="4"/>
  <c r="F153" i="4" s="1"/>
  <c r="L153" i="4" s="1"/>
  <c r="F148" i="4"/>
  <c r="L148" i="4" s="1"/>
  <c r="G152" i="4"/>
  <c r="M152" i="4" s="1"/>
  <c r="M147" i="4"/>
  <c r="M23" i="3"/>
  <c r="O22" i="3"/>
  <c r="J22" i="3"/>
  <c r="I23" i="3"/>
  <c r="G22" i="3"/>
  <c r="H22" i="3" s="1"/>
  <c r="M124" i="3" l="1"/>
  <c r="D120" i="1"/>
  <c r="O123" i="3"/>
  <c r="G153" i="4"/>
  <c r="M153" i="4" s="1"/>
  <c r="M148" i="4"/>
  <c r="J23" i="3"/>
  <c r="I24" i="3"/>
  <c r="G23" i="3"/>
  <c r="H23" i="3" s="1"/>
  <c r="M24" i="3"/>
  <c r="O23" i="3"/>
  <c r="M125" i="3" l="1"/>
  <c r="D121" i="1"/>
  <c r="O124" i="3"/>
  <c r="M25" i="3"/>
  <c r="O24" i="3"/>
  <c r="J24" i="3"/>
  <c r="I25" i="3"/>
  <c r="G24" i="3"/>
  <c r="H24" i="3" s="1"/>
  <c r="M126" i="3" l="1"/>
  <c r="D122" i="1"/>
  <c r="O125" i="3"/>
  <c r="G25" i="3"/>
  <c r="H25" i="3" s="1"/>
  <c r="I26" i="3"/>
  <c r="J25" i="3"/>
  <c r="M26" i="3"/>
  <c r="O25" i="3"/>
  <c r="D123" i="1" l="1"/>
  <c r="M127" i="3"/>
  <c r="O126" i="3"/>
  <c r="M27" i="3"/>
  <c r="O26" i="3"/>
  <c r="J26" i="3"/>
  <c r="G26" i="3"/>
  <c r="H26" i="3" s="1"/>
  <c r="I27" i="3"/>
  <c r="D124" i="1" l="1"/>
  <c r="M128" i="3"/>
  <c r="O127" i="3"/>
  <c r="J27" i="3"/>
  <c r="G27" i="3"/>
  <c r="H27" i="3" s="1"/>
  <c r="I28" i="3"/>
  <c r="M28" i="3"/>
  <c r="O27" i="3"/>
  <c r="D125" i="1" l="1"/>
  <c r="M129" i="3"/>
  <c r="O128" i="3"/>
  <c r="M29" i="3"/>
  <c r="O28" i="3"/>
  <c r="J28" i="3"/>
  <c r="I29" i="3"/>
  <c r="G28" i="3"/>
  <c r="H28" i="3" s="1"/>
  <c r="M130" i="3" l="1"/>
  <c r="D126" i="1"/>
  <c r="O129" i="3"/>
  <c r="J29" i="3"/>
  <c r="I30" i="3"/>
  <c r="G29" i="3"/>
  <c r="H29" i="3" s="1"/>
  <c r="M30" i="3"/>
  <c r="O29" i="3"/>
  <c r="M131" i="3" l="1"/>
  <c r="D127" i="1"/>
  <c r="O130" i="3"/>
  <c r="I31" i="3"/>
  <c r="G30" i="3"/>
  <c r="H30" i="3" s="1"/>
  <c r="J30" i="3"/>
  <c r="M31" i="3"/>
  <c r="O30" i="3"/>
  <c r="D128" i="1" l="1"/>
  <c r="M132" i="3"/>
  <c r="O131" i="3"/>
  <c r="M32" i="3"/>
  <c r="O31" i="3"/>
  <c r="J31" i="3"/>
  <c r="G31" i="3"/>
  <c r="H31" i="3" s="1"/>
  <c r="I32" i="3"/>
  <c r="D129" i="1" l="1"/>
  <c r="M133" i="3"/>
  <c r="O132" i="3"/>
  <c r="M33" i="3"/>
  <c r="O32" i="3"/>
  <c r="J32" i="3"/>
  <c r="G32" i="3"/>
  <c r="H32" i="3" s="1"/>
  <c r="I33" i="3"/>
  <c r="D130" i="1" l="1"/>
  <c r="M134" i="3"/>
  <c r="O133" i="3"/>
  <c r="M34" i="3"/>
  <c r="O33" i="3"/>
  <c r="J33" i="3"/>
  <c r="I34" i="3"/>
  <c r="G33" i="3"/>
  <c r="H33" i="3" s="1"/>
  <c r="M135" i="3" l="1"/>
  <c r="D131" i="1"/>
  <c r="O134" i="3"/>
  <c r="G34" i="3"/>
  <c r="H34" i="3" s="1"/>
  <c r="I35" i="3"/>
  <c r="J34" i="3"/>
  <c r="M35" i="3"/>
  <c r="O34" i="3"/>
  <c r="M136" i="3" l="1"/>
  <c r="D132" i="1"/>
  <c r="O135" i="3"/>
  <c r="M36" i="3"/>
  <c r="O35" i="3"/>
  <c r="J35" i="3"/>
  <c r="G35" i="3"/>
  <c r="H35" i="3" s="1"/>
  <c r="I36" i="3"/>
  <c r="M137" i="3" l="1"/>
  <c r="D133" i="1"/>
  <c r="O136" i="3"/>
  <c r="M37" i="3"/>
  <c r="O36" i="3"/>
  <c r="J36" i="3"/>
  <c r="G36" i="3"/>
  <c r="H36" i="3" s="1"/>
  <c r="I37" i="3"/>
  <c r="M138" i="3" l="1"/>
  <c r="D134" i="1"/>
  <c r="O137" i="3"/>
  <c r="J37" i="3"/>
  <c r="I38" i="3"/>
  <c r="G37" i="3"/>
  <c r="H37" i="3" s="1"/>
  <c r="M38" i="3"/>
  <c r="O37" i="3"/>
  <c r="M139" i="3" l="1"/>
  <c r="D135" i="1"/>
  <c r="O138" i="3"/>
  <c r="G38" i="3"/>
  <c r="H38" i="3" s="1"/>
  <c r="I39" i="3"/>
  <c r="J38" i="3"/>
  <c r="M39" i="3"/>
  <c r="O38" i="3"/>
  <c r="D136" i="1" l="1"/>
  <c r="M140" i="3"/>
  <c r="O139" i="3"/>
  <c r="M40" i="3"/>
  <c r="O39" i="3"/>
  <c r="J39" i="3"/>
  <c r="G39" i="3"/>
  <c r="H39" i="3" s="1"/>
  <c r="I40" i="3"/>
  <c r="D137" i="1" l="1"/>
  <c r="M141" i="3"/>
  <c r="O140" i="3"/>
  <c r="J40" i="3"/>
  <c r="G40" i="3"/>
  <c r="H40" i="3" s="1"/>
  <c r="I41" i="3"/>
  <c r="M41" i="3"/>
  <c r="O40" i="3"/>
  <c r="M142" i="3" l="1"/>
  <c r="D138" i="1"/>
  <c r="O141" i="3"/>
  <c r="J41" i="3"/>
  <c r="I42" i="3"/>
  <c r="G41" i="3"/>
  <c r="H41" i="3" s="1"/>
  <c r="M42" i="3"/>
  <c r="O41" i="3"/>
  <c r="M143" i="3" l="1"/>
  <c r="D139" i="1"/>
  <c r="O142" i="3"/>
  <c r="G42" i="3"/>
  <c r="H42" i="3" s="1"/>
  <c r="I43" i="3"/>
  <c r="J42" i="3"/>
  <c r="M43" i="3"/>
  <c r="O42" i="3"/>
  <c r="D140" i="1" l="1"/>
  <c r="M144" i="3"/>
  <c r="O143" i="3"/>
  <c r="M44" i="3"/>
  <c r="O43" i="3"/>
  <c r="J43" i="3"/>
  <c r="G43" i="3"/>
  <c r="H43" i="3" s="1"/>
  <c r="I44" i="3"/>
  <c r="D141" i="1" l="1"/>
  <c r="M145" i="3"/>
  <c r="O144" i="3"/>
  <c r="M45" i="3"/>
  <c r="O44" i="3"/>
  <c r="J44" i="3"/>
  <c r="G44" i="3"/>
  <c r="H44" i="3" s="1"/>
  <c r="I45" i="3"/>
  <c r="D142" i="1" l="1"/>
  <c r="M146" i="3"/>
  <c r="O145" i="3"/>
  <c r="J45" i="3"/>
  <c r="I46" i="3"/>
  <c r="G45" i="3"/>
  <c r="H45" i="3" s="1"/>
  <c r="M46" i="3"/>
  <c r="O45" i="3"/>
  <c r="D143" i="1" l="1"/>
  <c r="M147" i="3"/>
  <c r="O146" i="3"/>
  <c r="M47" i="3"/>
  <c r="O46" i="3"/>
  <c r="G46" i="3"/>
  <c r="H46" i="3" s="1"/>
  <c r="I47" i="3"/>
  <c r="J46" i="3"/>
  <c r="M148" i="3" l="1"/>
  <c r="D144" i="1"/>
  <c r="O147" i="3"/>
  <c r="J47" i="3"/>
  <c r="G47" i="3"/>
  <c r="H47" i="3" s="1"/>
  <c r="I48" i="3"/>
  <c r="M48" i="3"/>
  <c r="O47" i="3"/>
  <c r="M149" i="3" l="1"/>
  <c r="D145" i="1"/>
  <c r="O148" i="3"/>
  <c r="M49" i="3"/>
  <c r="O48" i="3"/>
  <c r="J48" i="3"/>
  <c r="G48" i="3"/>
  <c r="H48" i="3" s="1"/>
  <c r="I49" i="3"/>
  <c r="M150" i="3" l="1"/>
  <c r="D146" i="1"/>
  <c r="O149" i="3"/>
  <c r="J49" i="3"/>
  <c r="I50" i="3"/>
  <c r="G49" i="3"/>
  <c r="H49" i="3" s="1"/>
  <c r="M50" i="3"/>
  <c r="O49" i="3"/>
  <c r="M151" i="3" l="1"/>
  <c r="D147" i="1"/>
  <c r="O150" i="3"/>
  <c r="G50" i="3"/>
  <c r="H50" i="3" s="1"/>
  <c r="I51" i="3"/>
  <c r="J50" i="3"/>
  <c r="Q50" i="3"/>
  <c r="M51" i="3"/>
  <c r="O50" i="3"/>
  <c r="D148" i="1" l="1"/>
  <c r="M152" i="3"/>
  <c r="O151" i="3"/>
  <c r="Q51" i="3"/>
  <c r="M52" i="3"/>
  <c r="O51" i="3"/>
  <c r="J51" i="3"/>
  <c r="Q5" i="3"/>
  <c r="G51" i="3"/>
  <c r="H51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D149" i="1" l="1"/>
  <c r="M153" i="3"/>
  <c r="O152" i="3"/>
  <c r="J52" i="3"/>
  <c r="G52" i="3"/>
  <c r="H52" i="3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M53" i="3"/>
  <c r="Q52" i="3"/>
  <c r="O52" i="3"/>
  <c r="R52" i="3" s="1"/>
  <c r="M154" i="3" l="1"/>
  <c r="D150" i="1"/>
  <c r="O153" i="3"/>
  <c r="J53" i="3"/>
  <c r="G53" i="3"/>
  <c r="H53" i="3" s="1"/>
  <c r="M54" i="3"/>
  <c r="Q53" i="3"/>
  <c r="O53" i="3"/>
  <c r="R53" i="3" s="1"/>
  <c r="D151" i="1" l="1"/>
  <c r="M155" i="3"/>
  <c r="O155" i="3" s="1"/>
  <c r="O154" i="3"/>
  <c r="Q54" i="3"/>
  <c r="M55" i="3"/>
  <c r="O54" i="3"/>
  <c r="R54" i="3" s="1"/>
  <c r="G54" i="3"/>
  <c r="H54" i="3" s="1"/>
  <c r="J54" i="3"/>
  <c r="Z8" i="4" l="1"/>
  <c r="Z15" i="4"/>
  <c r="Z14" i="4"/>
  <c r="Z11" i="4"/>
  <c r="Z7" i="4"/>
  <c r="Z10" i="4"/>
  <c r="Z13" i="4"/>
  <c r="Z12" i="4"/>
  <c r="Z6" i="4"/>
  <c r="V14" i="4"/>
  <c r="V8" i="4"/>
  <c r="J55" i="3"/>
  <c r="G55" i="3"/>
  <c r="H55" i="3" s="1"/>
  <c r="Q55" i="3"/>
  <c r="M56" i="3"/>
  <c r="O55" i="3"/>
  <c r="R55" i="3" s="1"/>
  <c r="J56" i="3" l="1"/>
  <c r="G56" i="3"/>
  <c r="H56" i="3" s="1"/>
  <c r="M57" i="3"/>
  <c r="Q56" i="3"/>
  <c r="O56" i="3"/>
  <c r="R56" i="3" s="1"/>
  <c r="Z9" i="4" l="1"/>
  <c r="Z4" i="4"/>
  <c r="Z5" i="4"/>
  <c r="M58" i="3"/>
  <c r="Q57" i="3"/>
  <c r="O57" i="3"/>
  <c r="R57" i="3" s="1"/>
  <c r="J57" i="3"/>
  <c r="G57" i="3"/>
  <c r="H57" i="3" s="1"/>
  <c r="G58" i="3" l="1"/>
  <c r="H58" i="3" s="1"/>
  <c r="J58" i="3"/>
  <c r="Q58" i="3"/>
  <c r="M59" i="3"/>
  <c r="O58" i="3"/>
  <c r="R58" i="3" s="1"/>
  <c r="J59" i="3" l="1"/>
  <c r="G59" i="3"/>
  <c r="H59" i="3" s="1"/>
  <c r="Q59" i="3"/>
  <c r="M60" i="3"/>
  <c r="O59" i="3"/>
  <c r="R59" i="3" s="1"/>
  <c r="J60" i="3" l="1"/>
  <c r="G60" i="3"/>
  <c r="H60" i="3" s="1"/>
  <c r="M61" i="3"/>
  <c r="Q60" i="3"/>
  <c r="O60" i="3"/>
  <c r="R60" i="3" s="1"/>
  <c r="J61" i="3" l="1"/>
  <c r="G61" i="3"/>
  <c r="H61" i="3" s="1"/>
  <c r="M62" i="3"/>
  <c r="Q61" i="3"/>
  <c r="O61" i="3"/>
  <c r="R61" i="3" s="1"/>
  <c r="Q62" i="3" l="1"/>
  <c r="M63" i="3"/>
  <c r="O62" i="3"/>
  <c r="R62" i="3" s="1"/>
  <c r="G62" i="3"/>
  <c r="H62" i="3" s="1"/>
  <c r="J62" i="3"/>
  <c r="J63" i="3" l="1"/>
  <c r="G63" i="3"/>
  <c r="H63" i="3" s="1"/>
  <c r="Q63" i="3"/>
  <c r="M64" i="3"/>
  <c r="O63" i="3"/>
  <c r="R63" i="3" s="1"/>
  <c r="M65" i="3" l="1"/>
  <c r="Q64" i="3"/>
  <c r="O64" i="3"/>
  <c r="R64" i="3" s="1"/>
  <c r="J64" i="3"/>
  <c r="G64" i="3"/>
  <c r="H64" i="3" s="1"/>
  <c r="J65" i="3" l="1"/>
  <c r="G65" i="3"/>
  <c r="H65" i="3" s="1"/>
  <c r="M66" i="3"/>
  <c r="Q65" i="3"/>
  <c r="O65" i="3"/>
  <c r="R65" i="3" s="1"/>
  <c r="M67" i="3" l="1"/>
  <c r="Q66" i="3"/>
  <c r="O66" i="3"/>
  <c r="R66" i="3" s="1"/>
  <c r="M68" i="3" l="1"/>
  <c r="Q67" i="3"/>
  <c r="O67" i="3"/>
  <c r="R67" i="3" s="1"/>
  <c r="Q68" i="3" l="1"/>
  <c r="M69" i="3"/>
  <c r="O68" i="3"/>
  <c r="R68" i="3" s="1"/>
  <c r="M70" i="3" l="1"/>
  <c r="Q69" i="3"/>
  <c r="O69" i="3"/>
  <c r="R69" i="3" s="1"/>
  <c r="Q70" i="3" l="1"/>
  <c r="M71" i="3"/>
  <c r="O70" i="3"/>
  <c r="R70" i="3" s="1"/>
  <c r="M72" i="3" l="1"/>
  <c r="Q71" i="3"/>
  <c r="O71" i="3"/>
  <c r="R71" i="3" s="1"/>
  <c r="M73" i="3" l="1"/>
  <c r="Q72" i="3"/>
  <c r="O72" i="3"/>
  <c r="R72" i="3" s="1"/>
  <c r="M74" i="3" l="1"/>
  <c r="Q73" i="3"/>
  <c r="O73" i="3"/>
  <c r="R73" i="3" s="1"/>
  <c r="M75" i="3" l="1"/>
  <c r="Q74" i="3"/>
  <c r="O74" i="3"/>
  <c r="R74" i="3" s="1"/>
  <c r="Q75" i="3" l="1"/>
  <c r="M76" i="3"/>
  <c r="O75" i="3"/>
  <c r="R75" i="3" s="1"/>
  <c r="M77" i="3" l="1"/>
  <c r="D74" i="1" s="1"/>
  <c r="Q76" i="3"/>
  <c r="O76" i="3"/>
  <c r="R76" i="3" s="1"/>
  <c r="M78" i="3" l="1"/>
  <c r="D75" i="1" s="1"/>
  <c r="Q77" i="3"/>
  <c r="O77" i="3"/>
  <c r="R77" i="3" s="1"/>
  <c r="M79" i="3" l="1"/>
  <c r="D76" i="1" s="1"/>
  <c r="Q78" i="3"/>
  <c r="O78" i="3"/>
  <c r="R78" i="3" s="1"/>
  <c r="Q79" i="3" l="1"/>
  <c r="M80" i="3"/>
  <c r="D77" i="1" s="1"/>
  <c r="O79" i="3"/>
  <c r="R79" i="3" s="1"/>
  <c r="Q80" i="3" l="1"/>
  <c r="M81" i="3"/>
  <c r="D78" i="1" s="1"/>
  <c r="O80" i="3"/>
  <c r="R80" i="3" s="1"/>
  <c r="M82" i="3" l="1"/>
  <c r="D79" i="1" s="1"/>
  <c r="Q81" i="3"/>
  <c r="O81" i="3"/>
  <c r="R81" i="3" s="1"/>
  <c r="Q82" i="3" l="1"/>
  <c r="M83" i="3"/>
  <c r="D80" i="1" s="1"/>
  <c r="O82" i="3"/>
  <c r="R82" i="3" s="1"/>
  <c r="M84" i="3" l="1"/>
  <c r="D81" i="1" s="1"/>
  <c r="Q83" i="3"/>
  <c r="O83" i="3"/>
  <c r="R83" i="3" s="1"/>
  <c r="M85" i="3" l="1"/>
  <c r="D82" i="1" s="1"/>
  <c r="Q84" i="3"/>
  <c r="O84" i="3"/>
  <c r="R84" i="3" s="1"/>
  <c r="M86" i="3" l="1"/>
  <c r="D83" i="1" s="1"/>
  <c r="Q85" i="3"/>
  <c r="O85" i="3"/>
  <c r="R85" i="3" s="1"/>
  <c r="M87" i="3" l="1"/>
  <c r="D84" i="1" s="1"/>
  <c r="Q86" i="3"/>
  <c r="O86" i="3"/>
  <c r="R86" i="3" s="1"/>
  <c r="Q87" i="3" l="1"/>
  <c r="M88" i="3"/>
  <c r="D85" i="1" s="1"/>
  <c r="O87" i="3"/>
  <c r="R87" i="3" s="1"/>
  <c r="M89" i="3" l="1"/>
  <c r="D86" i="1" s="1"/>
  <c r="Q88" i="3"/>
  <c r="O88" i="3"/>
  <c r="R88" i="3" s="1"/>
  <c r="M90" i="3" l="1"/>
  <c r="D87" i="1" s="1"/>
  <c r="Q89" i="3"/>
  <c r="O89" i="3"/>
  <c r="R89" i="3" s="1"/>
  <c r="Q90" i="3" l="1"/>
  <c r="M91" i="3"/>
  <c r="D88" i="1" s="1"/>
  <c r="O90" i="3"/>
  <c r="R90" i="3" s="1"/>
  <c r="M92" i="3" l="1"/>
  <c r="D89" i="1" s="1"/>
  <c r="Q91" i="3"/>
  <c r="O91" i="3"/>
  <c r="R91" i="3" s="1"/>
  <c r="M93" i="3" l="1"/>
  <c r="D90" i="1" s="1"/>
  <c r="Q92" i="3"/>
  <c r="O92" i="3"/>
  <c r="R92" i="3" s="1"/>
  <c r="Q93" i="3" l="1"/>
  <c r="M94" i="3"/>
  <c r="D91" i="1" s="1"/>
  <c r="O93" i="3"/>
  <c r="R93" i="3" s="1"/>
  <c r="M95" i="3" l="1"/>
  <c r="D92" i="1" s="1"/>
  <c r="Q94" i="3"/>
  <c r="O94" i="3"/>
  <c r="R94" i="3" s="1"/>
  <c r="M96" i="3" l="1"/>
  <c r="D93" i="1" s="1"/>
  <c r="Q95" i="3"/>
  <c r="O95" i="3"/>
  <c r="R95" i="3" s="1"/>
  <c r="Q96" i="3" l="1"/>
  <c r="M97" i="3"/>
  <c r="D94" i="1" s="1"/>
  <c r="O96" i="3"/>
  <c r="R96" i="3" s="1"/>
  <c r="M98" i="3" l="1"/>
  <c r="D95" i="1" s="1"/>
  <c r="Q97" i="3"/>
  <c r="O97" i="3"/>
  <c r="R97" i="3" s="1"/>
  <c r="M99" i="3" l="1"/>
  <c r="D96" i="1" s="1"/>
  <c r="Q98" i="3"/>
  <c r="O98" i="3"/>
  <c r="R98" i="3" s="1"/>
  <c r="Q99" i="3" l="1"/>
  <c r="M100" i="3"/>
  <c r="D97" i="1" s="1"/>
  <c r="O99" i="3"/>
  <c r="R99" i="3" s="1"/>
  <c r="M101" i="3" l="1"/>
  <c r="D98" i="1" s="1"/>
  <c r="Q100" i="3"/>
  <c r="O100" i="3"/>
  <c r="R100" i="3" s="1"/>
  <c r="M102" i="3" l="1"/>
  <c r="D99" i="1" s="1"/>
  <c r="Q101" i="3"/>
  <c r="O101" i="3"/>
  <c r="R101" i="3" s="1"/>
  <c r="Q102" i="3" l="1"/>
  <c r="M103" i="3"/>
  <c r="D100" i="1" s="1"/>
  <c r="O102" i="3"/>
  <c r="R102" i="3" s="1"/>
  <c r="M104" i="3" l="1"/>
  <c r="D101" i="1" s="1"/>
  <c r="Q103" i="3"/>
  <c r="O103" i="3"/>
  <c r="R103" i="3" s="1"/>
  <c r="M105" i="3" l="1"/>
  <c r="Q104" i="3"/>
  <c r="O104" i="3"/>
  <c r="R104" i="3" s="1"/>
  <c r="Q105" i="3" l="1"/>
  <c r="O105" i="3"/>
  <c r="R105" i="3" s="1"/>
</calcChain>
</file>

<file path=xl/sharedStrings.xml><?xml version="1.0" encoding="utf-8"?>
<sst xmlns="http://schemas.openxmlformats.org/spreadsheetml/2006/main" count="243" uniqueCount="103">
  <si>
    <t>id</t>
    <phoneticPr fontId="1" type="noConversion"/>
  </si>
  <si>
    <t>기획 의도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</si>
  <si>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</si>
  <si>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</si>
  <si>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</si>
  <si>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긍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</si>
  <si>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</si>
  <si>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</si>
  <si>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</si>
  <si>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</si>
  <si>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</si>
  <si>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</si>
  <si>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</si>
  <si>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</si>
  <si>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</si>
  <si>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</si>
  <si>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</si>
  <si>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</si>
  <si>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</si>
  <si>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</si>
  <si>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</si>
  <si>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</si>
  <si>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</si>
  <si>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</si>
  <si>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</si>
  <si>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</si>
  <si>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</si>
  <si>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</si>
  <si>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</si>
  <si>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</si>
  <si>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</si>
  <si>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</si>
  <si>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</si>
  <si>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</si>
  <si>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</si>
  <si>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</si>
  <si>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소탕 보상</t>
    <phoneticPr fontId="1" type="noConversion"/>
  </si>
  <si>
    <t>클리어 보상</t>
    <phoneticPr fontId="1" type="noConversion"/>
  </si>
  <si>
    <t>위</t>
    <phoneticPr fontId="1" type="noConversion"/>
  </si>
  <si>
    <t>설</t>
    <phoneticPr fontId="1" type="noConversion"/>
  </si>
  <si>
    <t>abilType</t>
    <phoneticPr fontId="1" type="noConversion"/>
  </si>
  <si>
    <t>abilValue</t>
    <phoneticPr fontId="1" type="noConversion"/>
  </si>
  <si>
    <t>consume</t>
  </si>
  <si>
    <t>명상 시스템</t>
    <phoneticPr fontId="1" type="noConversion"/>
  </si>
  <si>
    <t>단계</t>
    <phoneticPr fontId="1" type="noConversion"/>
  </si>
  <si>
    <t>누적 클리어 보상</t>
    <phoneticPr fontId="1" type="noConversion"/>
  </si>
  <si>
    <t>강화 비용</t>
    <phoneticPr fontId="1" type="noConversion"/>
  </si>
  <si>
    <t>가중치</t>
    <phoneticPr fontId="1" type="noConversion"/>
  </si>
  <si>
    <t>누적 총합</t>
    <phoneticPr fontId="1" type="noConversion"/>
  </si>
  <si>
    <t>단계 올리는데 걸리는 시간(192단계)</t>
    <phoneticPr fontId="1" type="noConversion"/>
  </si>
  <si>
    <t>총 걸리는 시간(192단계)</t>
    <phoneticPr fontId="1" type="noConversion"/>
  </si>
  <si>
    <t>1. 소탕 보상을 크게하여 소탕권의 가치를 증가시킨다.</t>
    <phoneticPr fontId="1" type="noConversion"/>
  </si>
  <si>
    <t>2. 초반엔 1일, 중반엔 2~7일마다 1단게를 강화 시킬 수 있게 한다.</t>
    <phoneticPr fontId="1" type="noConversion"/>
  </si>
  <si>
    <t>3. 1단계 강화 시 5%정도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</si>
  <si>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</si>
  <si>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</si>
  <si>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패키지 소탕권 개수</t>
    <phoneticPr fontId="1" type="noConversion"/>
  </si>
  <si>
    <t>주간 소탕권</t>
    <phoneticPr fontId="1" type="noConversion"/>
  </si>
  <si>
    <t>매일 지급</t>
    <phoneticPr fontId="1" type="noConversion"/>
  </si>
  <si>
    <t>연금 초회</t>
    <phoneticPr fontId="1" type="noConversion"/>
  </si>
  <si>
    <t>1~28일차 경과</t>
    <phoneticPr fontId="1" type="noConversion"/>
  </si>
  <si>
    <t>경과</t>
    <phoneticPr fontId="1" type="noConversion"/>
  </si>
  <si>
    <t>누적 획득 재화량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</si>
  <si>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</si>
  <si>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</si>
  <si>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</si>
  <si>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</si>
  <si>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</si>
  <si>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6주</t>
    <phoneticPr fontId="1" type="noConversion"/>
  </si>
  <si>
    <t>8주</t>
    <phoneticPr fontId="1" type="noConversion"/>
  </si>
  <si>
    <t>지급 능력치1</t>
    <phoneticPr fontId="1" type="noConversion"/>
  </si>
  <si>
    <t>지급 능력치 타입1</t>
    <phoneticPr fontId="1" type="noConversion"/>
  </si>
  <si>
    <t>수치1</t>
    <phoneticPr fontId="1" type="noConversion"/>
  </si>
  <si>
    <t>지급 능력치2</t>
  </si>
  <si>
    <t>지급 능력치 타입2</t>
  </si>
  <si>
    <t>수치2</t>
  </si>
  <si>
    <t>타입</t>
    <phoneticPr fontId="1" type="noConversion"/>
  </si>
  <si>
    <t>시작</t>
    <phoneticPr fontId="1" type="noConversion"/>
  </si>
  <si>
    <t>콘텐츠 시작</t>
    <phoneticPr fontId="1" type="noConversion"/>
  </si>
  <si>
    <t>능력치 지급 시작</t>
    <phoneticPr fontId="1" type="noConversion"/>
  </si>
  <si>
    <t>끝</t>
    <phoneticPr fontId="1" type="noConversion"/>
  </si>
  <si>
    <t>끝 층수</t>
    <phoneticPr fontId="1" type="noConversion"/>
  </si>
  <si>
    <t>총 지급 능력치</t>
    <phoneticPr fontId="1" type="noConversion"/>
  </si>
  <si>
    <t>지옥 베기</t>
    <phoneticPr fontId="1" type="noConversion"/>
  </si>
  <si>
    <t>천상 베기</t>
    <phoneticPr fontId="1" type="noConversion"/>
  </si>
  <si>
    <t>귀신 베기</t>
    <phoneticPr fontId="1" type="noConversion"/>
  </si>
  <si>
    <t>신수 베기</t>
    <phoneticPr fontId="1" type="noConversion"/>
  </si>
  <si>
    <t>흉수 베기</t>
    <phoneticPr fontId="1" type="noConversion"/>
  </si>
  <si>
    <t>금강 베기</t>
    <phoneticPr fontId="1" type="noConversion"/>
  </si>
  <si>
    <t>섬광 베기</t>
    <phoneticPr fontId="1" type="noConversion"/>
  </si>
  <si>
    <t>심연 베기</t>
    <phoneticPr fontId="1" type="noConversion"/>
  </si>
  <si>
    <t>귀살 베기</t>
    <phoneticPr fontId="1" type="noConversion"/>
  </si>
  <si>
    <t>신선 베기</t>
    <phoneticPr fontId="1" type="noConversion"/>
  </si>
  <si>
    <t>천구 베기</t>
    <phoneticPr fontId="1" type="noConversion"/>
  </si>
  <si>
    <t>행운만땅</t>
    <phoneticPr fontId="1" type="noConversion"/>
  </si>
  <si>
    <t>초보자</t>
    <phoneticPr fontId="1" type="noConversion"/>
  </si>
  <si>
    <t>태극 베기</t>
    <phoneticPr fontId="1" type="noConversion"/>
  </si>
  <si>
    <t>이름</t>
    <phoneticPr fontId="1" type="noConversion"/>
  </si>
  <si>
    <t>반복</t>
    <phoneticPr fontId="1" type="noConversion"/>
  </si>
  <si>
    <t>증가량</t>
    <phoneticPr fontId="1" type="noConversion"/>
  </si>
  <si>
    <t>함수 시작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</si>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</sst>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3" fontId="0" fillId="0" borderId="0" xfId="0" quotePrefix="1" applyNumberFormat="1" applyAlignment="1">
      <alignment horizontal="right"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editationTower.xlsx" TargetMode="External"/><Relationship Id="rId1" Type="http://schemas.openxmlformats.org/officeDocument/2006/relationships/externalLinkPath" Target="Meditation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tationTower"/>
      <sheetName val="Balance"/>
    </sheetNames>
    <sheetDataSet>
      <sheetData sheetId="0" refreshError="1"/>
      <sheetData sheetId="1">
        <row r="6">
          <cell r="M6" t="str">
            <v>기획용</v>
          </cell>
        </row>
        <row r="7">
          <cell r="J7" t="str">
            <v>단위 환산</v>
          </cell>
          <cell r="K7" t="str">
            <v>클리어 보상</v>
          </cell>
          <cell r="L7" t="str">
            <v>소탕 보상</v>
          </cell>
          <cell r="M7" t="str">
            <v>층</v>
          </cell>
        </row>
        <row r="9">
          <cell r="J9" t="str">
            <v>1E+40</v>
          </cell>
          <cell r="K9">
            <v>500</v>
          </cell>
          <cell r="L9">
            <v>1000</v>
          </cell>
          <cell r="M9">
            <v>0</v>
          </cell>
        </row>
        <row r="10">
          <cell r="J10" t="str">
            <v>1E+40</v>
          </cell>
          <cell r="K10">
            <v>750</v>
          </cell>
          <cell r="L10">
            <v>1500</v>
          </cell>
          <cell r="M10">
            <v>1</v>
          </cell>
        </row>
        <row r="11">
          <cell r="J11" t="str">
            <v>1E+44</v>
          </cell>
          <cell r="K11">
            <v>1000</v>
          </cell>
          <cell r="L11">
            <v>2000</v>
          </cell>
          <cell r="M11">
            <v>2</v>
          </cell>
        </row>
        <row r="12">
          <cell r="J12" t="str">
            <v>1E+44</v>
          </cell>
          <cell r="K12">
            <v>1250</v>
          </cell>
          <cell r="L12">
            <v>2500</v>
          </cell>
          <cell r="M12">
            <v>3</v>
          </cell>
        </row>
        <row r="13">
          <cell r="J13" t="str">
            <v>1E+48</v>
          </cell>
          <cell r="K13">
            <v>1500</v>
          </cell>
          <cell r="L13">
            <v>3000</v>
          </cell>
          <cell r="M13">
            <v>4</v>
          </cell>
        </row>
        <row r="14">
          <cell r="J14" t="str">
            <v>1E+48</v>
          </cell>
          <cell r="K14">
            <v>1750</v>
          </cell>
          <cell r="L14">
            <v>3500</v>
          </cell>
          <cell r="M14">
            <v>5</v>
          </cell>
        </row>
        <row r="15">
          <cell r="J15" t="str">
            <v>1E+52</v>
          </cell>
          <cell r="K15">
            <v>2000</v>
          </cell>
          <cell r="L15">
            <v>4000</v>
          </cell>
          <cell r="M15">
            <v>6</v>
          </cell>
        </row>
        <row r="16">
          <cell r="J16" t="str">
            <v>1E+52</v>
          </cell>
          <cell r="K16">
            <v>2250</v>
          </cell>
          <cell r="L16">
            <v>4500</v>
          </cell>
          <cell r="M16">
            <v>7</v>
          </cell>
        </row>
        <row r="17">
          <cell r="J17" t="str">
            <v>1E+56</v>
          </cell>
          <cell r="K17">
            <v>2500</v>
          </cell>
          <cell r="L17">
            <v>5000</v>
          </cell>
          <cell r="M17">
            <v>8</v>
          </cell>
        </row>
        <row r="18">
          <cell r="J18" t="str">
            <v>1E+56</v>
          </cell>
          <cell r="K18">
            <v>2750</v>
          </cell>
          <cell r="L18">
            <v>5500</v>
          </cell>
          <cell r="M18">
            <v>9</v>
          </cell>
        </row>
        <row r="19">
          <cell r="J19" t="str">
            <v>1E+60</v>
          </cell>
          <cell r="K19">
            <v>3000</v>
          </cell>
          <cell r="L19">
            <v>6000</v>
          </cell>
          <cell r="M19">
            <v>10</v>
          </cell>
        </row>
        <row r="20">
          <cell r="J20" t="str">
            <v>1E+60</v>
          </cell>
          <cell r="K20">
            <v>3250</v>
          </cell>
          <cell r="L20">
            <v>6500</v>
          </cell>
          <cell r="M20">
            <v>11</v>
          </cell>
        </row>
        <row r="21">
          <cell r="J21" t="str">
            <v>1E+64</v>
          </cell>
          <cell r="K21">
            <v>3500</v>
          </cell>
          <cell r="L21">
            <v>7000</v>
          </cell>
          <cell r="M21">
            <v>12</v>
          </cell>
        </row>
        <row r="22">
          <cell r="J22" t="str">
            <v>1E+64</v>
          </cell>
          <cell r="K22">
            <v>3750</v>
          </cell>
          <cell r="L22">
            <v>7500</v>
          </cell>
          <cell r="M22">
            <v>13</v>
          </cell>
        </row>
        <row r="23">
          <cell r="J23" t="str">
            <v>1E+68</v>
          </cell>
          <cell r="K23">
            <v>4000</v>
          </cell>
          <cell r="L23">
            <v>8000</v>
          </cell>
          <cell r="M23">
            <v>14</v>
          </cell>
        </row>
        <row r="24">
          <cell r="J24" t="str">
            <v>1E+68</v>
          </cell>
          <cell r="K24">
            <v>4750</v>
          </cell>
          <cell r="L24">
            <v>9500</v>
          </cell>
          <cell r="M24">
            <v>15</v>
          </cell>
        </row>
        <row r="25">
          <cell r="J25" t="str">
            <v>1E+72</v>
          </cell>
          <cell r="K25">
            <v>5500</v>
          </cell>
          <cell r="L25">
            <v>11000</v>
          </cell>
          <cell r="M25">
            <v>16</v>
          </cell>
        </row>
        <row r="26">
          <cell r="J26" t="str">
            <v>1E+72</v>
          </cell>
          <cell r="K26">
            <v>6250</v>
          </cell>
          <cell r="L26">
            <v>12500</v>
          </cell>
          <cell r="M26">
            <v>17</v>
          </cell>
        </row>
        <row r="27">
          <cell r="J27" t="str">
            <v>1E+76</v>
          </cell>
          <cell r="K27">
            <v>7000</v>
          </cell>
          <cell r="L27">
            <v>14000</v>
          </cell>
          <cell r="M27">
            <v>18</v>
          </cell>
        </row>
        <row r="28">
          <cell r="J28" t="str">
            <v>1E+76</v>
          </cell>
          <cell r="K28">
            <v>7750</v>
          </cell>
          <cell r="L28">
            <v>15500</v>
          </cell>
          <cell r="M28">
            <v>19</v>
          </cell>
        </row>
        <row r="29">
          <cell r="J29" t="str">
            <v>1E+80</v>
          </cell>
          <cell r="K29">
            <v>8500</v>
          </cell>
          <cell r="L29">
            <v>17000</v>
          </cell>
          <cell r="M29">
            <v>20</v>
          </cell>
        </row>
        <row r="30">
          <cell r="J30" t="str">
            <v>1E+80</v>
          </cell>
          <cell r="K30">
            <v>9250</v>
          </cell>
          <cell r="L30">
            <v>18500</v>
          </cell>
          <cell r="M30">
            <v>21</v>
          </cell>
        </row>
        <row r="31">
          <cell r="J31" t="str">
            <v>1E+84</v>
          </cell>
          <cell r="K31">
            <v>10000</v>
          </cell>
          <cell r="L31">
            <v>20000</v>
          </cell>
          <cell r="M31">
            <v>22</v>
          </cell>
        </row>
        <row r="32">
          <cell r="J32" t="str">
            <v>1E+84</v>
          </cell>
          <cell r="K32">
            <v>10750</v>
          </cell>
          <cell r="L32">
            <v>21500</v>
          </cell>
          <cell r="M32">
            <v>23</v>
          </cell>
        </row>
        <row r="33">
          <cell r="J33" t="str">
            <v>1E+88</v>
          </cell>
          <cell r="K33">
            <v>11500</v>
          </cell>
          <cell r="L33">
            <v>23000</v>
          </cell>
          <cell r="M33">
            <v>24</v>
          </cell>
        </row>
        <row r="34">
          <cell r="J34" t="str">
            <v>1E+88</v>
          </cell>
          <cell r="K34">
            <v>12250</v>
          </cell>
          <cell r="L34">
            <v>24500</v>
          </cell>
          <cell r="M34">
            <v>25</v>
          </cell>
        </row>
        <row r="35">
          <cell r="J35" t="str">
            <v>1E+92</v>
          </cell>
          <cell r="K35">
            <v>13000</v>
          </cell>
          <cell r="L35">
            <v>26000</v>
          </cell>
          <cell r="M35">
            <v>26</v>
          </cell>
        </row>
        <row r="36">
          <cell r="J36" t="str">
            <v>1E+92</v>
          </cell>
          <cell r="K36">
            <v>13750</v>
          </cell>
          <cell r="L36">
            <v>27500</v>
          </cell>
          <cell r="M36">
            <v>27</v>
          </cell>
        </row>
        <row r="37">
          <cell r="J37" t="str">
            <v>1E+96</v>
          </cell>
          <cell r="K37">
            <v>14500</v>
          </cell>
          <cell r="L37">
            <v>29000</v>
          </cell>
          <cell r="M37">
            <v>28</v>
          </cell>
        </row>
        <row r="38">
          <cell r="J38" t="str">
            <v>1E+96</v>
          </cell>
          <cell r="K38">
            <v>15250</v>
          </cell>
          <cell r="L38">
            <v>30500</v>
          </cell>
          <cell r="M38">
            <v>29</v>
          </cell>
        </row>
        <row r="39">
          <cell r="J39" t="str">
            <v>1E+100</v>
          </cell>
          <cell r="K39">
            <v>16500</v>
          </cell>
          <cell r="L39">
            <v>33000</v>
          </cell>
          <cell r="M39">
            <v>30</v>
          </cell>
        </row>
        <row r="40">
          <cell r="J40" t="str">
            <v>1E+100</v>
          </cell>
          <cell r="K40">
            <v>17750</v>
          </cell>
          <cell r="L40">
            <v>35500</v>
          </cell>
          <cell r="M40">
            <v>31</v>
          </cell>
        </row>
        <row r="41">
          <cell r="J41" t="str">
            <v>1E+104</v>
          </cell>
          <cell r="K41">
            <v>19000</v>
          </cell>
          <cell r="L41">
            <v>38000</v>
          </cell>
          <cell r="M41">
            <v>32</v>
          </cell>
        </row>
        <row r="42">
          <cell r="J42" t="str">
            <v>1E+104</v>
          </cell>
          <cell r="K42">
            <v>20250</v>
          </cell>
          <cell r="L42">
            <v>40500</v>
          </cell>
          <cell r="M42">
            <v>33</v>
          </cell>
        </row>
        <row r="43">
          <cell r="J43" t="str">
            <v>1E+108</v>
          </cell>
          <cell r="K43">
            <v>21500</v>
          </cell>
          <cell r="L43">
            <v>43000</v>
          </cell>
          <cell r="M43">
            <v>34</v>
          </cell>
        </row>
        <row r="44">
          <cell r="J44" t="str">
            <v>1E+108</v>
          </cell>
          <cell r="K44">
            <v>22750</v>
          </cell>
          <cell r="L44">
            <v>45500</v>
          </cell>
          <cell r="M44">
            <v>35</v>
          </cell>
        </row>
        <row r="45">
          <cell r="J45" t="str">
            <v>1E+112</v>
          </cell>
          <cell r="K45">
            <v>24000</v>
          </cell>
          <cell r="L45">
            <v>48000</v>
          </cell>
          <cell r="M45">
            <v>36</v>
          </cell>
        </row>
        <row r="46">
          <cell r="J46" t="str">
            <v>1E+112</v>
          </cell>
          <cell r="K46">
            <v>25250</v>
          </cell>
          <cell r="L46">
            <v>50500</v>
          </cell>
          <cell r="M46">
            <v>37</v>
          </cell>
        </row>
        <row r="47">
          <cell r="J47" t="str">
            <v>1E+116</v>
          </cell>
          <cell r="K47">
            <v>26500</v>
          </cell>
          <cell r="L47">
            <v>53000</v>
          </cell>
          <cell r="M47">
            <v>38</v>
          </cell>
        </row>
        <row r="48">
          <cell r="J48" t="str">
            <v>1E+116</v>
          </cell>
          <cell r="K48">
            <v>27750</v>
          </cell>
          <cell r="L48">
            <v>55500</v>
          </cell>
          <cell r="M48">
            <v>39</v>
          </cell>
        </row>
        <row r="49">
          <cell r="J49" t="str">
            <v>1E+120</v>
          </cell>
          <cell r="K49">
            <v>29000</v>
          </cell>
          <cell r="L49">
            <v>58000</v>
          </cell>
          <cell r="M49">
            <v>40</v>
          </cell>
        </row>
        <row r="50">
          <cell r="J50" t="str">
            <v>1E+120</v>
          </cell>
          <cell r="K50">
            <v>30250</v>
          </cell>
          <cell r="L50">
            <v>60500</v>
          </cell>
          <cell r="M50">
            <v>41</v>
          </cell>
        </row>
        <row r="51">
          <cell r="J51" t="str">
            <v>1E+124</v>
          </cell>
          <cell r="K51">
            <v>31500</v>
          </cell>
          <cell r="L51">
            <v>63000</v>
          </cell>
          <cell r="M51">
            <v>42</v>
          </cell>
        </row>
        <row r="52">
          <cell r="J52" t="str">
            <v>1E+124</v>
          </cell>
          <cell r="K52">
            <v>32750</v>
          </cell>
          <cell r="L52">
            <v>65500</v>
          </cell>
          <cell r="M52">
            <v>43</v>
          </cell>
        </row>
        <row r="53">
          <cell r="J53" t="str">
            <v>1E+128</v>
          </cell>
          <cell r="K53">
            <v>34000</v>
          </cell>
          <cell r="L53">
            <v>68000</v>
          </cell>
          <cell r="M53">
            <v>44</v>
          </cell>
        </row>
        <row r="54">
          <cell r="J54" t="str">
            <v>1E+128</v>
          </cell>
          <cell r="K54">
            <v>35750</v>
          </cell>
          <cell r="L54">
            <v>71500</v>
          </cell>
          <cell r="M54">
            <v>45</v>
          </cell>
        </row>
        <row r="55">
          <cell r="J55" t="str">
            <v>1E+132</v>
          </cell>
          <cell r="K55">
            <v>37500</v>
          </cell>
          <cell r="L55">
            <v>75000</v>
          </cell>
          <cell r="M55">
            <v>46</v>
          </cell>
        </row>
        <row r="56">
          <cell r="J56" t="str">
            <v>1E+132</v>
          </cell>
          <cell r="K56">
            <v>40000</v>
          </cell>
          <cell r="L56">
            <v>80000</v>
          </cell>
          <cell r="M56" t="e">
            <v>#VALUE!</v>
          </cell>
        </row>
        <row r="57">
          <cell r="J57" t="str">
            <v>1E+136</v>
          </cell>
          <cell r="K57">
            <v>42500</v>
          </cell>
          <cell r="L57">
            <v>85000</v>
          </cell>
          <cell r="M57">
            <v>48</v>
          </cell>
        </row>
        <row r="58">
          <cell r="J58" t="str">
            <v>1E+136</v>
          </cell>
          <cell r="K58">
            <v>45000</v>
          </cell>
          <cell r="L58">
            <v>90000</v>
          </cell>
          <cell r="M58">
            <v>49</v>
          </cell>
        </row>
        <row r="59">
          <cell r="J59" t="str">
            <v>1E+140</v>
          </cell>
          <cell r="K59">
            <v>47500</v>
          </cell>
          <cell r="L59">
            <v>95000</v>
          </cell>
          <cell r="M59">
            <v>50</v>
          </cell>
        </row>
        <row r="60">
          <cell r="J60" t="str">
            <v>1E+140</v>
          </cell>
          <cell r="K60">
            <v>50000</v>
          </cell>
          <cell r="L60">
            <v>100000</v>
          </cell>
          <cell r="M60">
            <v>51</v>
          </cell>
        </row>
        <row r="61">
          <cell r="J61" t="str">
            <v>1E+144</v>
          </cell>
          <cell r="K61">
            <v>52500</v>
          </cell>
          <cell r="L61">
            <v>105000</v>
          </cell>
          <cell r="M61">
            <v>52</v>
          </cell>
        </row>
        <row r="62">
          <cell r="J62" t="str">
            <v>1E+144</v>
          </cell>
          <cell r="K62">
            <v>55000</v>
          </cell>
          <cell r="L62">
            <v>110000</v>
          </cell>
          <cell r="M62">
            <v>53</v>
          </cell>
        </row>
        <row r="63">
          <cell r="J63" t="str">
            <v>1E+148</v>
          </cell>
          <cell r="K63">
            <v>57500</v>
          </cell>
          <cell r="L63">
            <v>115000</v>
          </cell>
          <cell r="M63">
            <v>54</v>
          </cell>
        </row>
        <row r="64">
          <cell r="J64" t="str">
            <v>1E+148</v>
          </cell>
          <cell r="K64">
            <v>60000</v>
          </cell>
          <cell r="L64">
            <v>120000</v>
          </cell>
          <cell r="M64">
            <v>55</v>
          </cell>
        </row>
        <row r="65">
          <cell r="J65" t="str">
            <v>1E+152</v>
          </cell>
          <cell r="K65">
            <v>62500</v>
          </cell>
          <cell r="L65">
            <v>125000</v>
          </cell>
          <cell r="M65">
            <v>56</v>
          </cell>
        </row>
        <row r="66">
          <cell r="J66" t="str">
            <v>1E+152</v>
          </cell>
          <cell r="K66">
            <v>65000</v>
          </cell>
          <cell r="L66">
            <v>130000</v>
          </cell>
          <cell r="M66">
            <v>57</v>
          </cell>
        </row>
        <row r="67">
          <cell r="J67" t="e">
            <v>#N/A</v>
          </cell>
          <cell r="K67">
            <v>67500</v>
          </cell>
          <cell r="L67">
            <v>135000</v>
          </cell>
          <cell r="M67">
            <v>58</v>
          </cell>
        </row>
        <row r="68">
          <cell r="J68" t="e">
            <v>#N/A</v>
          </cell>
          <cell r="K68">
            <v>70000</v>
          </cell>
          <cell r="L68">
            <v>140000</v>
          </cell>
          <cell r="M68">
            <v>59</v>
          </cell>
        </row>
        <row r="69">
          <cell r="J69" t="e">
            <v>#N/A</v>
          </cell>
          <cell r="K69">
            <v>73250</v>
          </cell>
          <cell r="L69">
            <v>146500</v>
          </cell>
          <cell r="M69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51"/>
  <sheetViews>
    <sheetView tabSelected="1" zoomScale="85" zoomScaleNormal="85" workbookViewId="0">
      <pane ySplit="1" topLeftCell="A122" activePane="bottomLeft" state="frozen"/>
      <selection pane="bottomLeft" activeCell="A142" sqref="A142"/>
    </sheetView>
  </sheetViews>
  <sheetFormatPr defaultRowHeight="16.5" x14ac:dyDescent="0.3"/>
  <cols>
    <col min="1" max="1" width="10.5" customWidth="1"/>
    <col min="2" max="2" width="11.875" style="17" bestFit="1" customWidth="1"/>
    <col min="3" max="3" width="16" style="17" bestFit="1" customWidth="1"/>
    <col min="4" max="4" width="9.125" bestFit="1" customWidth="1"/>
  </cols>
  <sheetData>
    <row r="1" spans="1:4" x14ac:dyDescent="0.3">
      <c r="A1" t="s">
        <v>0</v>
      </c>
      <c r="B1" s="17" t="s">
        <v>40</v>
      </c>
      <c r="C1" s="17" t="s">
        <v>41</v>
      </c>
      <c r="D1" t="s">
        <v>42</v>
      </c>
    </row>
    <row r="2" spans="1:4" x14ac:dyDescent="0.3">
      <c r="A2">
        <v>0</v>
      </c>
      <c r="B2" s="18" t="str">
        <f>VLOOKUP(A2,AbilBalance!D:M,9,FALSE)</f>
        <v>35,-1</v>
      </c>
      <c r="C2" s="19" t="str">
        <f>VLOOKUP(A2,AbilBalance!D:M,10,FALSE)</f>
        <v>0.1,0</v>
      </c>
      <c r="D2">
        <f>ROUNDUP(VLOOKUP(A2,LevelBalance!L:M,2,FALSE)/(24*60),0)</f>
        <v>1</v>
      </c>
    </row>
    <row r="3" spans="1:4" x14ac:dyDescent="0.3">
      <c r="A3">
        <v>1</v>
      </c>
      <c r="B3" s="18" t="str">
        <f>VLOOKUP(A3,AbilBalance!D:M,9,FALSE)</f>
        <v>35,-1</v>
      </c>
      <c r="C3" s="19" t="str">
        <f>VLOOKUP(A3,AbilBalance!D:M,10,FALSE)</f>
        <v>0.2,0</v>
      </c>
      <c r="D3">
        <f>ROUNDUP(VLOOKUP(A3,LevelBalance!L:M,2,FALSE)/(24*60),0)</f>
        <v>2</v>
      </c>
    </row>
    <row r="4" spans="1:4" x14ac:dyDescent="0.3">
      <c r="A4">
        <v>2</v>
      </c>
      <c r="B4" s="18" t="str">
        <f>VLOOKUP(A4,AbilBalance!D:M,9,FALSE)</f>
        <v>35,-1</v>
      </c>
      <c r="C4" s="19" t="str">
        <f>VLOOKUP(A4,AbilBalance!D:M,10,FALSE)</f>
        <v>0.3,0</v>
      </c>
      <c r="D4">
        <f>ROUNDUP(VLOOKUP(A4,LevelBalance!L:M,2,FALSE)/(24*60),0)</f>
        <v>2</v>
      </c>
    </row>
    <row r="5" spans="1:4" x14ac:dyDescent="0.3">
      <c r="A5">
        <v>3</v>
      </c>
      <c r="B5" s="18" t="str">
        <f>VLOOKUP(A5,AbilBalance!D:M,9,FALSE)</f>
        <v>35,-1</v>
      </c>
      <c r="C5" s="19" t="str">
        <f>VLOOKUP(A5,AbilBalance!D:M,10,FALSE)</f>
        <v>0.5,0</v>
      </c>
      <c r="D5">
        <f>ROUNDUP(VLOOKUP(A5,LevelBalance!L:M,2,FALSE)/(24*60),0)</f>
        <v>2</v>
      </c>
    </row>
    <row r="6" spans="1:4" x14ac:dyDescent="0.3">
      <c r="A6">
        <v>4</v>
      </c>
      <c r="B6" s="18" t="str">
        <f>VLOOKUP(A6,AbilBalance!D:M,9,FALSE)</f>
        <v>35,-1</v>
      </c>
      <c r="C6" s="19" t="str">
        <f>VLOOKUP(A6,AbilBalance!D:M,10,FALSE)</f>
        <v>1,0</v>
      </c>
      <c r="D6">
        <f>ROUNDUP(VLOOKUP(A6,LevelBalance!L:M,2,FALSE)/(24*60),0)</f>
        <v>3</v>
      </c>
    </row>
    <row r="7" spans="1:4" x14ac:dyDescent="0.3">
      <c r="A7">
        <v>5</v>
      </c>
      <c r="B7" s="18" t="str">
        <f>VLOOKUP(A7,AbilBalance!D:M,9,FALSE)</f>
        <v>35,-1</v>
      </c>
      <c r="C7" s="19" t="str">
        <f>VLOOKUP(A7,AbilBalance!D:M,10,FALSE)</f>
        <v>2,0</v>
      </c>
      <c r="D7">
        <f>ROUNDUP(VLOOKUP(A7,LevelBalance!L:M,2,FALSE)/(24*60),0)</f>
        <v>3</v>
      </c>
    </row>
    <row r="8" spans="1:4" x14ac:dyDescent="0.3">
      <c r="A8">
        <v>6</v>
      </c>
      <c r="B8" s="18" t="str">
        <f>VLOOKUP(A8,AbilBalance!D:M,9,FALSE)</f>
        <v>35,-1</v>
      </c>
      <c r="C8" s="19" t="str">
        <f>VLOOKUP(A8,AbilBalance!D:M,10,FALSE)</f>
        <v>3,0</v>
      </c>
      <c r="D8">
        <f>ROUNDUP(VLOOKUP(A8,LevelBalance!L:M,2,FALSE)/(24*60),0)</f>
        <v>4</v>
      </c>
    </row>
    <row r="9" spans="1:4" x14ac:dyDescent="0.3">
      <c r="A9">
        <v>7</v>
      </c>
      <c r="B9" s="18" t="str">
        <f>VLOOKUP(A9,AbilBalance!D:M,9,FALSE)</f>
        <v>35,-1</v>
      </c>
      <c r="C9" s="19" t="str">
        <f>VLOOKUP(A9,AbilBalance!D:M,10,FALSE)</f>
        <v>4,0</v>
      </c>
      <c r="D9">
        <f>ROUNDUP(VLOOKUP(A9,LevelBalance!L:M,2,FALSE)/(24*60),0)</f>
        <v>4</v>
      </c>
    </row>
    <row r="10" spans="1:4" x14ac:dyDescent="0.3">
      <c r="A10">
        <v>8</v>
      </c>
      <c r="B10" s="18" t="str">
        <f>VLOOKUP(A10,AbilBalance!D:M,9,FALSE)</f>
        <v>36,-1</v>
      </c>
      <c r="C10" s="19" t="str">
        <f>VLOOKUP(A10,AbilBalance!D:M,10,FALSE)</f>
        <v>1,0</v>
      </c>
      <c r="D10">
        <f>ROUNDUP(VLOOKUP(A10,LevelBalance!L:M,2,FALSE)/(24*60),0)</f>
        <v>5</v>
      </c>
    </row>
    <row r="11" spans="1:4" x14ac:dyDescent="0.3">
      <c r="A11">
        <v>9</v>
      </c>
      <c r="B11" s="18" t="str">
        <f>VLOOKUP(A11,AbilBalance!D:M,9,FALSE)</f>
        <v>35,36</v>
      </c>
      <c r="C11" s="19" t="str">
        <f>VLOOKUP(A11,AbilBalance!D:M,10,FALSE)</f>
        <v>10,1</v>
      </c>
      <c r="D11">
        <f>ROUNDUP(VLOOKUP(A11,LevelBalance!L:M,2,FALSE)/(24*60),0)</f>
        <v>5</v>
      </c>
    </row>
    <row r="12" spans="1:4" x14ac:dyDescent="0.3">
      <c r="A12">
        <v>10</v>
      </c>
      <c r="B12" s="18" t="str">
        <f>VLOOKUP(A12,AbilBalance!D:M,9,FALSE)</f>
        <v>36,35</v>
      </c>
      <c r="C12" s="19" t="str">
        <f>VLOOKUP(A12,AbilBalance!D:M,10,FALSE)</f>
        <v>5,5</v>
      </c>
      <c r="D12">
        <f>ROUNDUP(VLOOKUP(A12,LevelBalance!L:M,2,FALSE)/(24*60),0)</f>
        <v>5</v>
      </c>
    </row>
    <row r="13" spans="1:4" x14ac:dyDescent="0.3">
      <c r="A13">
        <v>11</v>
      </c>
      <c r="B13" s="18" t="str">
        <f>VLOOKUP(A13,AbilBalance!D:M,9,FALSE)</f>
        <v>39,35</v>
      </c>
      <c r="C13" s="19" t="str">
        <f>VLOOKUP(A13,AbilBalance!D:M,10,FALSE)</f>
        <v>0.5,10</v>
      </c>
      <c r="D13">
        <f>ROUNDUP(VLOOKUP(A13,LevelBalance!L:M,2,FALSE)/(24*60),0)</f>
        <v>6</v>
      </c>
    </row>
    <row r="14" spans="1:4" x14ac:dyDescent="0.3">
      <c r="A14">
        <v>12</v>
      </c>
      <c r="B14" s="18" t="str">
        <f>VLOOKUP(A14,AbilBalance!D:M,9,FALSE)</f>
        <v>39,35</v>
      </c>
      <c r="C14" s="19" t="str">
        <f>VLOOKUP(A14,AbilBalance!D:M,10,FALSE)</f>
        <v>1,20</v>
      </c>
      <c r="D14">
        <f>ROUNDUP(VLOOKUP(A14,LevelBalance!L:M,2,FALSE)/(24*60),0)</f>
        <v>6</v>
      </c>
    </row>
    <row r="15" spans="1:4" x14ac:dyDescent="0.3">
      <c r="A15">
        <v>13</v>
      </c>
      <c r="B15" s="18" t="str">
        <f>VLOOKUP(A15,AbilBalance!D:M,9,FALSE)</f>
        <v>39,35</v>
      </c>
      <c r="C15" s="19" t="str">
        <f>VLOOKUP(A15,AbilBalance!D:M,10,FALSE)</f>
        <v>3,30</v>
      </c>
      <c r="D15">
        <f>ROUNDUP(VLOOKUP(A15,LevelBalance!L:M,2,FALSE)/(24*60),0)</f>
        <v>7</v>
      </c>
    </row>
    <row r="16" spans="1:4" x14ac:dyDescent="0.3">
      <c r="A16">
        <v>14</v>
      </c>
      <c r="B16" s="18" t="str">
        <f>VLOOKUP(A16,AbilBalance!D:M,9,FALSE)</f>
        <v>42,35</v>
      </c>
      <c r="C16" s="19" t="str">
        <f>VLOOKUP(A16,AbilBalance!D:M,10,FALSE)</f>
        <v>0.5,50</v>
      </c>
      <c r="D16">
        <f>ROUNDUP(VLOOKUP(A16,LevelBalance!L:M,2,FALSE)/(24*60),0)</f>
        <v>7</v>
      </c>
    </row>
    <row r="17" spans="1:4" x14ac:dyDescent="0.3">
      <c r="A17">
        <v>15</v>
      </c>
      <c r="B17" s="18" t="str">
        <f>VLOOKUP(A17,AbilBalance!D:M,9,FALSE)</f>
        <v>39,36</v>
      </c>
      <c r="C17" s="19" t="str">
        <f>VLOOKUP(A17,AbilBalance!D:M,10,FALSE)</f>
        <v>5,5</v>
      </c>
      <c r="D17">
        <f>ROUNDUP(VLOOKUP(A17,LevelBalance!L:M,2,FALSE)/(24*60),0)</f>
        <v>8</v>
      </c>
    </row>
    <row r="18" spans="1:4" x14ac:dyDescent="0.3">
      <c r="A18">
        <v>16</v>
      </c>
      <c r="B18" s="18" t="str">
        <f>VLOOKUP(A18,AbilBalance!D:M,9,FALSE)</f>
        <v>36,35</v>
      </c>
      <c r="C18" s="19" t="str">
        <f>VLOOKUP(A18,AbilBalance!D:M,10,FALSE)</f>
        <v>10,70</v>
      </c>
      <c r="D18">
        <f>ROUNDUP(VLOOKUP(A18,LevelBalance!L:M,2,FALSE)/(24*60),0)</f>
        <v>8</v>
      </c>
    </row>
    <row r="19" spans="1:4" x14ac:dyDescent="0.3">
      <c r="A19">
        <v>17</v>
      </c>
      <c r="B19" s="18" t="str">
        <f>VLOOKUP(A19,AbilBalance!D:M,9,FALSE)</f>
        <v>36,35</v>
      </c>
      <c r="C19" s="19" t="str">
        <f>VLOOKUP(A19,AbilBalance!D:M,10,FALSE)</f>
        <v>20,100</v>
      </c>
      <c r="D19">
        <f>ROUNDUP(VLOOKUP(A19,LevelBalance!L:M,2,FALSE)/(24*60),0)</f>
        <v>9</v>
      </c>
    </row>
    <row r="20" spans="1:4" x14ac:dyDescent="0.3">
      <c r="A20">
        <v>18</v>
      </c>
      <c r="B20" s="18" t="str">
        <f>VLOOKUP(A20,AbilBalance!D:M,9,FALSE)</f>
        <v>36,35</v>
      </c>
      <c r="C20" s="19" t="str">
        <f>VLOOKUP(A20,AbilBalance!D:M,10,FALSE)</f>
        <v>30,150</v>
      </c>
      <c r="D20">
        <f>ROUNDUP(VLOOKUP(A20,LevelBalance!L:M,2,FALSE)/(24*60),0)</f>
        <v>9</v>
      </c>
    </row>
    <row r="21" spans="1:4" x14ac:dyDescent="0.3">
      <c r="A21">
        <v>19</v>
      </c>
      <c r="B21" s="18" t="str">
        <f>VLOOKUP(A21,AbilBalance!D:M,9,FALSE)</f>
        <v>39,42</v>
      </c>
      <c r="C21" s="19" t="str">
        <f>VLOOKUP(A21,AbilBalance!D:M,10,FALSE)</f>
        <v>5,5</v>
      </c>
      <c r="D21">
        <f>ROUNDUP(VLOOKUP(A21,LevelBalance!L:M,2,FALSE)/(24*60),0)</f>
        <v>10</v>
      </c>
    </row>
    <row r="22" spans="1:4" x14ac:dyDescent="0.3">
      <c r="A22">
        <v>20</v>
      </c>
      <c r="B22" s="18" t="str">
        <f>VLOOKUP(A22,AbilBalance!D:M,9,FALSE)</f>
        <v>39,36</v>
      </c>
      <c r="C22" s="19" t="str">
        <f>VLOOKUP(A22,AbilBalance!D:M,10,FALSE)</f>
        <v>10,50</v>
      </c>
      <c r="D22">
        <f>ROUNDUP(VLOOKUP(A22,LevelBalance!L:M,2,FALSE)/(24*60),0)</f>
        <v>10</v>
      </c>
    </row>
    <row r="23" spans="1:4" x14ac:dyDescent="0.3">
      <c r="A23">
        <v>21</v>
      </c>
      <c r="B23" s="18" t="str">
        <f>VLOOKUP(A23,AbilBalance!D:M,9,FALSE)</f>
        <v>43,36</v>
      </c>
      <c r="C23" s="19" t="str">
        <f>VLOOKUP(A23,AbilBalance!D:M,10,FALSE)</f>
        <v>0.5,60</v>
      </c>
      <c r="D23">
        <f>ROUNDUP(VLOOKUP(A23,LevelBalance!L:M,2,FALSE)/(24*60),0)</f>
        <v>11</v>
      </c>
    </row>
    <row r="24" spans="1:4" x14ac:dyDescent="0.3">
      <c r="A24">
        <v>22</v>
      </c>
      <c r="B24" s="18" t="str">
        <f>VLOOKUP(A24,AbilBalance!D:M,9,FALSE)</f>
        <v>43,36</v>
      </c>
      <c r="C24" s="19" t="str">
        <f>VLOOKUP(A24,AbilBalance!D:M,10,FALSE)</f>
        <v>1,80</v>
      </c>
      <c r="D24">
        <f>ROUNDUP(VLOOKUP(A24,LevelBalance!L:M,2,FALSE)/(24*60),0)</f>
        <v>12</v>
      </c>
    </row>
    <row r="25" spans="1:4" x14ac:dyDescent="0.3">
      <c r="A25">
        <v>23</v>
      </c>
      <c r="B25" s="18" t="str">
        <f>VLOOKUP(A25,AbilBalance!D:M,9,FALSE)</f>
        <v>43,36</v>
      </c>
      <c r="C25" s="19" t="str">
        <f>VLOOKUP(A25,AbilBalance!D:M,10,FALSE)</f>
        <v>2,100</v>
      </c>
      <c r="D25">
        <f>ROUNDUP(VLOOKUP(A25,LevelBalance!L:M,2,FALSE)/(24*60),0)</f>
        <v>12</v>
      </c>
    </row>
    <row r="26" spans="1:4" x14ac:dyDescent="0.3">
      <c r="A26">
        <v>24</v>
      </c>
      <c r="B26" s="18" t="str">
        <f>VLOOKUP(A26,AbilBalance!D:M,9,FALSE)</f>
        <v>43,46</v>
      </c>
      <c r="C26" s="19" t="str">
        <f>VLOOKUP(A26,AbilBalance!D:M,10,FALSE)</f>
        <v>5,3</v>
      </c>
      <c r="D26">
        <f>ROUNDUP(VLOOKUP(A26,LevelBalance!L:M,2,FALSE)/(24*60),0)</f>
        <v>13</v>
      </c>
    </row>
    <row r="27" spans="1:4" x14ac:dyDescent="0.3">
      <c r="A27">
        <v>25</v>
      </c>
      <c r="B27" s="18" t="str">
        <f>VLOOKUP(A27,AbilBalance!D:M,9,FALSE)</f>
        <v>47,39</v>
      </c>
      <c r="C27" s="19" t="str">
        <f>VLOOKUP(A27,AbilBalance!D:M,10,FALSE)</f>
        <v>1,20</v>
      </c>
      <c r="D27">
        <f>ROUNDUP(VLOOKUP(A27,LevelBalance!L:M,2,FALSE)/(24*60),0)</f>
        <v>14</v>
      </c>
    </row>
    <row r="28" spans="1:4" x14ac:dyDescent="0.3">
      <c r="A28">
        <v>26</v>
      </c>
      <c r="B28" s="18" t="str">
        <f>VLOOKUP(A28,AbilBalance!D:M,9,FALSE)</f>
        <v>47,39</v>
      </c>
      <c r="C28" s="19" t="str">
        <f>VLOOKUP(A28,AbilBalance!D:M,10,FALSE)</f>
        <v>2,30</v>
      </c>
      <c r="D28">
        <f>ROUNDUP(VLOOKUP(A28,LevelBalance!L:M,2,FALSE)/(24*60),0)</f>
        <v>14</v>
      </c>
    </row>
    <row r="29" spans="1:4" x14ac:dyDescent="0.3">
      <c r="A29">
        <v>27</v>
      </c>
      <c r="B29" s="18" t="str">
        <f>VLOOKUP(A29,AbilBalance!D:M,9,FALSE)</f>
        <v>47,39</v>
      </c>
      <c r="C29" s="19" t="str">
        <f>VLOOKUP(A29,AbilBalance!D:M,10,FALSE)</f>
        <v>3,40</v>
      </c>
      <c r="D29">
        <f>ROUNDUP(VLOOKUP(A29,LevelBalance!L:M,2,FALSE)/(24*60),0)</f>
        <v>15</v>
      </c>
    </row>
    <row r="30" spans="1:4" x14ac:dyDescent="0.3">
      <c r="A30">
        <v>28</v>
      </c>
      <c r="B30" s="18" t="str">
        <f>VLOOKUP(A30,AbilBalance!D:M,9,FALSE)</f>
        <v>47,39</v>
      </c>
      <c r="C30" s="19" t="str">
        <f>VLOOKUP(A30,AbilBalance!D:M,10,FALSE)</f>
        <v>4,50</v>
      </c>
      <c r="D30">
        <f>ROUNDUP(VLOOKUP(A30,LevelBalance!L:M,2,FALSE)/(24*60),0)</f>
        <v>16</v>
      </c>
    </row>
    <row r="31" spans="1:4" x14ac:dyDescent="0.3">
      <c r="A31">
        <v>29</v>
      </c>
      <c r="B31" s="18" t="str">
        <f>VLOOKUP(A31,AbilBalance!D:M,9,FALSE)</f>
        <v>50,42</v>
      </c>
      <c r="C31" s="19" t="str">
        <f>VLOOKUP(A31,AbilBalance!D:M,10,FALSE)</f>
        <v>0.5,30</v>
      </c>
      <c r="D31">
        <f>ROUNDUP(VLOOKUP(A31,LevelBalance!L:M,2,FALSE)/(24*60),0)</f>
        <v>17</v>
      </c>
    </row>
    <row r="32" spans="1:4" x14ac:dyDescent="0.3">
      <c r="A32">
        <v>30</v>
      </c>
      <c r="B32" s="18" t="str">
        <f>VLOOKUP(A32,AbilBalance!D:M,9,FALSE)</f>
        <v>50,43</v>
      </c>
      <c r="C32" s="19" t="str">
        <f>VLOOKUP(A32,AbilBalance!D:M,10,FALSE)</f>
        <v>0.5,10</v>
      </c>
      <c r="D32">
        <f>ROUNDUP(VLOOKUP(A32,LevelBalance!L:M,2,FALSE)/(24*60),0)</f>
        <v>18</v>
      </c>
    </row>
    <row r="33" spans="1:4" x14ac:dyDescent="0.3">
      <c r="A33">
        <v>31</v>
      </c>
      <c r="B33" s="18" t="str">
        <f>VLOOKUP(A33,AbilBalance!D:M,9,FALSE)</f>
        <v>50,43</v>
      </c>
      <c r="C33" s="19" t="str">
        <f>VLOOKUP(A33,AbilBalance!D:M,10,FALSE)</f>
        <v>0.75,20</v>
      </c>
      <c r="D33">
        <f>ROUNDUP(VLOOKUP(A33,LevelBalance!L:M,2,FALSE)/(24*60),0)</f>
        <v>19</v>
      </c>
    </row>
    <row r="34" spans="1:4" x14ac:dyDescent="0.3">
      <c r="A34">
        <v>32</v>
      </c>
      <c r="B34" s="18" t="str">
        <f>VLOOKUP(A34,AbilBalance!D:M,9,FALSE)</f>
        <v>50,43</v>
      </c>
      <c r="C34" s="19" t="str">
        <f>VLOOKUP(A34,AbilBalance!D:M,10,FALSE)</f>
        <v>1,35</v>
      </c>
      <c r="D34">
        <f>ROUNDUP(VLOOKUP(A34,LevelBalance!L:M,2,FALSE)/(24*60),0)</f>
        <v>20</v>
      </c>
    </row>
    <row r="35" spans="1:4" x14ac:dyDescent="0.3">
      <c r="A35">
        <v>33</v>
      </c>
      <c r="B35" s="18" t="str">
        <f>VLOOKUP(A35,AbilBalance!D:M,9,FALSE)</f>
        <v>50,43</v>
      </c>
      <c r="C35" s="19" t="str">
        <f>VLOOKUP(A35,AbilBalance!D:M,10,FALSE)</f>
        <v>1.25,50</v>
      </c>
      <c r="D35">
        <f>ROUNDUP(VLOOKUP(A35,LevelBalance!L:M,2,FALSE)/(24*60),0)</f>
        <v>21</v>
      </c>
    </row>
    <row r="36" spans="1:4" x14ac:dyDescent="0.3">
      <c r="A36">
        <v>34</v>
      </c>
      <c r="B36" s="18" t="str">
        <f>VLOOKUP(A36,AbilBalance!D:M,9,FALSE)</f>
        <v>54,46</v>
      </c>
      <c r="C36" s="19" t="str">
        <f>VLOOKUP(A36,AbilBalance!D:M,10,FALSE)</f>
        <v>0.5,5</v>
      </c>
      <c r="D36">
        <f>ROUNDUP(VLOOKUP(A36,LevelBalance!L:M,2,FALSE)/(24*60),0)</f>
        <v>22</v>
      </c>
    </row>
    <row r="37" spans="1:4" x14ac:dyDescent="0.3">
      <c r="A37">
        <v>35</v>
      </c>
      <c r="B37" s="18" t="str">
        <f>VLOOKUP(A37,AbilBalance!D:M,9,FALSE)</f>
        <v>60,47</v>
      </c>
      <c r="C37" s="19" t="str">
        <f>VLOOKUP(A37,AbilBalance!D:M,10,FALSE)</f>
        <v>0.15,5</v>
      </c>
      <c r="D37">
        <f>ROUNDUP(VLOOKUP(A37,LevelBalance!L:M,2,FALSE)/(24*60),0)</f>
        <v>23</v>
      </c>
    </row>
    <row r="38" spans="1:4" x14ac:dyDescent="0.3">
      <c r="A38">
        <v>36</v>
      </c>
      <c r="B38" s="18" t="str">
        <f>VLOOKUP(A38,AbilBalance!D:M,9,FALSE)</f>
        <v>54,47</v>
      </c>
      <c r="C38" s="19" t="str">
        <f>VLOOKUP(A38,AbilBalance!D:M,10,FALSE)</f>
        <v>0.1,6</v>
      </c>
      <c r="D38">
        <f>ROUNDUP(VLOOKUP(A38,LevelBalance!L:M,2,FALSE)/(24*60),0)</f>
        <v>24</v>
      </c>
    </row>
    <row r="39" spans="1:4" x14ac:dyDescent="0.3">
      <c r="A39">
        <v>37</v>
      </c>
      <c r="B39" s="18" t="str">
        <f>VLOOKUP(A39,AbilBalance!D:M,9,FALSE)</f>
        <v>54,47</v>
      </c>
      <c r="C39" s="19" t="str">
        <f>VLOOKUP(A39,AbilBalance!D:M,10,FALSE)</f>
        <v>0.15,7</v>
      </c>
      <c r="D39">
        <f>ROUNDUP(VLOOKUP(A39,LevelBalance!L:M,2,FALSE)/(24*60),0)</f>
        <v>25</v>
      </c>
    </row>
    <row r="40" spans="1:4" x14ac:dyDescent="0.3">
      <c r="A40">
        <v>38</v>
      </c>
      <c r="B40" s="18" t="str">
        <f>VLOOKUP(A40,AbilBalance!D:M,9,FALSE)</f>
        <v>54,47</v>
      </c>
      <c r="C40" s="19" t="str">
        <f>VLOOKUP(A40,AbilBalance!D:M,10,FALSE)</f>
        <v>0.25,8</v>
      </c>
      <c r="D40">
        <f>ROUNDUP(VLOOKUP(A40,LevelBalance!L:M,2,FALSE)/(24*60),0)</f>
        <v>26</v>
      </c>
    </row>
    <row r="41" spans="1:4" x14ac:dyDescent="0.3">
      <c r="A41">
        <v>39</v>
      </c>
      <c r="B41" s="18" t="str">
        <f>VLOOKUP(A41,AbilBalance!D:M,9,FALSE)</f>
        <v>54,42</v>
      </c>
      <c r="C41" s="19" t="str">
        <f>VLOOKUP(A41,AbilBalance!D:M,10,FALSE)</f>
        <v>0.5,50</v>
      </c>
      <c r="D41">
        <f>ROUNDUP(VLOOKUP(A41,LevelBalance!L:M,2,FALSE)/(24*60),0)</f>
        <v>28</v>
      </c>
    </row>
    <row r="42" spans="1:4" x14ac:dyDescent="0.3">
      <c r="A42">
        <v>40</v>
      </c>
      <c r="B42" s="18" t="str">
        <f>VLOOKUP(A42,AbilBalance!D:M,9,FALSE)</f>
        <v>60,50</v>
      </c>
      <c r="C42" s="19" t="str">
        <f>VLOOKUP(A42,AbilBalance!D:M,10,FALSE)</f>
        <v>0.2,1.5</v>
      </c>
      <c r="D42">
        <f>ROUNDUP(VLOOKUP(A42,LevelBalance!L:M,2,FALSE)/(24*60),0)</f>
        <v>29</v>
      </c>
    </row>
    <row r="43" spans="1:4" x14ac:dyDescent="0.3">
      <c r="A43">
        <v>41</v>
      </c>
      <c r="B43" s="18" t="str">
        <f>VLOOKUP(A43,AbilBalance!D:M,9,FALSE)</f>
        <v>60,50</v>
      </c>
      <c r="C43" s="19" t="str">
        <f>VLOOKUP(A43,AbilBalance!D:M,10,FALSE)</f>
        <v>0.3,1.75</v>
      </c>
      <c r="D43">
        <f>ROUNDUP(VLOOKUP(A43,LevelBalance!L:M,2,FALSE)/(24*60),0)</f>
        <v>31</v>
      </c>
    </row>
    <row r="44" spans="1:4" x14ac:dyDescent="0.3">
      <c r="A44">
        <v>42</v>
      </c>
      <c r="B44" s="18" t="str">
        <f>VLOOKUP(A44,AbilBalance!D:M,9,FALSE)</f>
        <v>60,50</v>
      </c>
      <c r="C44" s="19" t="str">
        <f>VLOOKUP(A44,AbilBalance!D:M,10,FALSE)</f>
        <v>0.4,2</v>
      </c>
      <c r="D44">
        <f>ROUNDUP(VLOOKUP(A44,LevelBalance!L:M,2,FALSE)/(24*60),0)</f>
        <v>33</v>
      </c>
    </row>
    <row r="45" spans="1:4" x14ac:dyDescent="0.3">
      <c r="A45">
        <v>43</v>
      </c>
      <c r="B45" s="18" t="str">
        <f>VLOOKUP(A45,AbilBalance!D:M,9,FALSE)</f>
        <v>54,50</v>
      </c>
      <c r="C45" s="19" t="str">
        <f>VLOOKUP(A45,AbilBalance!D:M,10,FALSE)</f>
        <v>3,2.25</v>
      </c>
      <c r="D45">
        <f>ROUNDUP(VLOOKUP(A45,LevelBalance!L:M,2,FALSE)/(24*60),0)</f>
        <v>34</v>
      </c>
    </row>
    <row r="46" spans="1:4" x14ac:dyDescent="0.3">
      <c r="A46">
        <v>44</v>
      </c>
      <c r="B46" s="18" t="str">
        <f>VLOOKUP(A46,AbilBalance!D:M,9,FALSE)</f>
        <v>54,61</v>
      </c>
      <c r="C46" s="19" t="str">
        <f>VLOOKUP(A46,AbilBalance!D:M,10,FALSE)</f>
        <v>1,0.1</v>
      </c>
      <c r="D46">
        <f>ROUNDUP(VLOOKUP(A46,LevelBalance!L:M,2,FALSE)/(24*60),0)</f>
        <v>36</v>
      </c>
    </row>
    <row r="47" spans="1:4" x14ac:dyDescent="0.3">
      <c r="A47">
        <v>45</v>
      </c>
      <c r="B47" s="18" t="str">
        <f>VLOOKUP(A47,AbilBalance!D:M,9,FALSE)</f>
        <v>35,54</v>
      </c>
      <c r="C47" s="19" t="str">
        <f>VLOOKUP(A47,AbilBalance!D:M,10,FALSE)</f>
        <v>200,1.25</v>
      </c>
      <c r="D47">
        <f>ROUNDUP(VLOOKUP(A47,LevelBalance!L:M,2,FALSE)/(24*60),0)</f>
        <v>38</v>
      </c>
    </row>
    <row r="48" spans="1:4" x14ac:dyDescent="0.3">
      <c r="A48">
        <v>46</v>
      </c>
      <c r="B48" s="18" t="str">
        <f>VLOOKUP(A48,AbilBalance!D:M,9,FALSE)</f>
        <v>36,50</v>
      </c>
      <c r="C48" s="19" t="str">
        <f>VLOOKUP(A48,AbilBalance!D:M,10,FALSE)</f>
        <v>150,2.5</v>
      </c>
      <c r="D48">
        <f>ROUNDUP(VLOOKUP(A48,LevelBalance!L:M,2,FALSE)/(24*60),0)</f>
        <v>40</v>
      </c>
    </row>
    <row r="49" spans="1:4" x14ac:dyDescent="0.3">
      <c r="A49">
        <v>47</v>
      </c>
      <c r="B49" s="18" t="str">
        <f>VLOOKUP(A49,AbilBalance!D:M,9,FALSE)</f>
        <v>39,47</v>
      </c>
      <c r="C49" s="19" t="str">
        <f>VLOOKUP(A49,AbilBalance!D:M,10,FALSE)</f>
        <v>100,10</v>
      </c>
      <c r="D49">
        <f>ROUNDUP(VLOOKUP(A49,LevelBalance!L:M,2,FALSE)/(24*60),0)</f>
        <v>43</v>
      </c>
    </row>
    <row r="50" spans="1:4" x14ac:dyDescent="0.3">
      <c r="A50">
        <v>48</v>
      </c>
      <c r="B50" s="18" t="str">
        <f>VLOOKUP(A50,AbilBalance!D:M,9,FALSE)</f>
        <v>43,55</v>
      </c>
      <c r="C50" s="19" t="str">
        <f>VLOOKUP(A50,AbilBalance!D:M,10,FALSE)</f>
        <v>50,0.05</v>
      </c>
      <c r="D50">
        <f>ROUNDUP(VLOOKUP(A50,LevelBalance!L:M,2,FALSE)/(24*60),0)</f>
        <v>45</v>
      </c>
    </row>
    <row r="51" spans="1:4" x14ac:dyDescent="0.3">
      <c r="A51">
        <v>49</v>
      </c>
      <c r="B51" s="18" t="str">
        <f>VLOOKUP(A51,AbilBalance!D:M,9,FALSE)</f>
        <v>60,42</v>
      </c>
      <c r="C51" s="19" t="str">
        <f>VLOOKUP(A51,AbilBalance!D:M,10,FALSE)</f>
        <v>0.5,60</v>
      </c>
      <c r="D51">
        <f>ROUNDUP(VLOOKUP(A51,LevelBalance!L:M,2,FALSE)/(24*60),0)</f>
        <v>48</v>
      </c>
    </row>
    <row r="52" spans="1:4" x14ac:dyDescent="0.3">
      <c r="A52">
        <v>50</v>
      </c>
      <c r="B52" s="18" t="str">
        <f>VLOOKUP(A52,AbilBalance!D:M,9,FALSE)</f>
        <v>35,54</v>
      </c>
      <c r="C52" s="19" t="str">
        <f>VLOOKUP(A52,AbilBalance!D:M,10,FALSE)</f>
        <v>250,1.5</v>
      </c>
      <c r="D52">
        <f>ROUNDUP(VLOOKUP(A52,LevelBalance!L:M,2,FALSE)/(24*60),0)</f>
        <v>50</v>
      </c>
    </row>
    <row r="53" spans="1:4" x14ac:dyDescent="0.3">
      <c r="A53">
        <v>51</v>
      </c>
      <c r="B53" s="18" t="str">
        <f>VLOOKUP(A53,AbilBalance!D:M,9,FALSE)</f>
        <v>36,50</v>
      </c>
      <c r="C53" s="19" t="str">
        <f>VLOOKUP(A53,AbilBalance!D:M,10,FALSE)</f>
        <v>175,3.25</v>
      </c>
      <c r="D53">
        <f>ROUNDUP(VLOOKUP(A53,LevelBalance!L:M,2,FALSE)/(24*60),0)</f>
        <v>53</v>
      </c>
    </row>
    <row r="54" spans="1:4" x14ac:dyDescent="0.3">
      <c r="A54">
        <v>52</v>
      </c>
      <c r="B54" s="18" t="str">
        <f>VLOOKUP(A54,AbilBalance!D:M,9,FALSE)</f>
        <v>39,47</v>
      </c>
      <c r="C54" s="19" t="str">
        <f>VLOOKUP(A54,AbilBalance!D:M,10,FALSE)</f>
        <v>115,12.5</v>
      </c>
      <c r="D54">
        <f>ROUNDUP(VLOOKUP(A54,LevelBalance!L:M,2,FALSE)/(24*60),0)</f>
        <v>57</v>
      </c>
    </row>
    <row r="55" spans="1:4" x14ac:dyDescent="0.3">
      <c r="A55">
        <v>53</v>
      </c>
      <c r="B55" s="18" t="str">
        <f>VLOOKUP(A55,AbilBalance!D:M,9,FALSE)</f>
        <v>43,55</v>
      </c>
      <c r="C55" s="19" t="str">
        <f>VLOOKUP(A55,AbilBalance!D:M,10,FALSE)</f>
        <v>55,0.06</v>
      </c>
      <c r="D55">
        <f>ROUNDUP(VLOOKUP(A55,LevelBalance!L:M,2,FALSE)/(24*60),0)</f>
        <v>60</v>
      </c>
    </row>
    <row r="56" spans="1:4" x14ac:dyDescent="0.3">
      <c r="A56">
        <v>54</v>
      </c>
      <c r="B56" s="18" t="str">
        <f>VLOOKUP(A56,AbilBalance!D:M,9,FALSE)</f>
        <v>60,46</v>
      </c>
      <c r="C56" s="19" t="str">
        <f>VLOOKUP(A56,AbilBalance!D:M,10,FALSE)</f>
        <v>0.51,6</v>
      </c>
      <c r="D56">
        <f>ROUNDUP(VLOOKUP(A56,LevelBalance!L:M,2,FALSE)/(24*60),0)</f>
        <v>64</v>
      </c>
    </row>
    <row r="57" spans="1:4" x14ac:dyDescent="0.3">
      <c r="A57">
        <v>55</v>
      </c>
      <c r="B57" s="18" t="str">
        <f>VLOOKUP(A57,AbilBalance!D:M,9,FALSE)</f>
        <v>35,54</v>
      </c>
      <c r="C57" s="19" t="str">
        <f>VLOOKUP(A57,AbilBalance!D:M,10,FALSE)</f>
        <v>300,1.55</v>
      </c>
      <c r="D57">
        <f>ROUNDUP(VLOOKUP(A57,LevelBalance!L:M,2,FALSE)/(24*60),0)</f>
        <v>67</v>
      </c>
    </row>
    <row r="58" spans="1:4" x14ac:dyDescent="0.3">
      <c r="A58">
        <v>56</v>
      </c>
      <c r="B58" s="18" t="str">
        <f>VLOOKUP(A58,AbilBalance!D:M,9,FALSE)</f>
        <v>36,50</v>
      </c>
      <c r="C58" s="19" t="str">
        <f>VLOOKUP(A58,AbilBalance!D:M,10,FALSE)</f>
        <v>200,4</v>
      </c>
      <c r="D58">
        <f>ROUNDUP(VLOOKUP(A58,LevelBalance!L:M,2,FALSE)/(24*60),0)</f>
        <v>72</v>
      </c>
    </row>
    <row r="59" spans="1:4" x14ac:dyDescent="0.3">
      <c r="A59">
        <v>57</v>
      </c>
      <c r="B59" s="18" t="str">
        <f>VLOOKUP(A59,AbilBalance!D:M,9,FALSE)</f>
        <v>39,47</v>
      </c>
      <c r="C59" s="19" t="str">
        <f>VLOOKUP(A59,AbilBalance!D:M,10,FALSE)</f>
        <v>130,15</v>
      </c>
      <c r="D59">
        <f>ROUNDUP(VLOOKUP(A59,LevelBalance!L:M,2,FALSE)/(24*60),0)</f>
        <v>76</v>
      </c>
    </row>
    <row r="60" spans="1:4" x14ac:dyDescent="0.3">
      <c r="A60">
        <v>58</v>
      </c>
      <c r="B60" s="18" t="str">
        <f>VLOOKUP(A60,AbilBalance!D:M,9,FALSE)</f>
        <v>43,55</v>
      </c>
      <c r="C60" s="19" t="str">
        <f>VLOOKUP(A60,AbilBalance!D:M,10,FALSE)</f>
        <v>60,0.07</v>
      </c>
      <c r="D60">
        <f>ROUNDUP(VLOOKUP(A60,LevelBalance!L:M,2,FALSE)/(24*60),0)</f>
        <v>81</v>
      </c>
    </row>
    <row r="61" spans="1:4" x14ac:dyDescent="0.3">
      <c r="A61">
        <v>59</v>
      </c>
      <c r="B61" s="18" t="str">
        <f>VLOOKUP(A61,AbilBalance!D:M,9,FALSE)</f>
        <v>60,61</v>
      </c>
      <c r="C61" s="19" t="str">
        <f>VLOOKUP(A61,AbilBalance!D:M,10,FALSE)</f>
        <v>0.52,0.15</v>
      </c>
      <c r="D61">
        <f>ROUNDUP(VLOOKUP(A61,LevelBalance!L:M,2,FALSE)/(24*60),0)</f>
        <v>86</v>
      </c>
    </row>
    <row r="62" spans="1:4" x14ac:dyDescent="0.3">
      <c r="A62">
        <v>60</v>
      </c>
      <c r="B62" s="18" t="str">
        <f>VLOOKUP(A62,AbilBalance!D:M,9,FALSE)</f>
        <v>35,54</v>
      </c>
      <c r="C62" s="19" t="str">
        <f>VLOOKUP(A62,AbilBalance!D:M,10,FALSE)</f>
        <v>350,1.6</v>
      </c>
      <c r="D62">
        <f>ROUNDUP(VLOOKUP(A62,LevelBalance!L:M,2,FALSE)/(24*60),0)</f>
        <v>92</v>
      </c>
    </row>
    <row r="63" spans="1:4" x14ac:dyDescent="0.3">
      <c r="A63">
        <v>61</v>
      </c>
      <c r="B63" s="18" t="str">
        <f>VLOOKUP(A63,AbilBalance!D:M,9,FALSE)</f>
        <v>36,50</v>
      </c>
      <c r="C63" s="19" t="str">
        <f>VLOOKUP(A63,AbilBalance!D:M,10,FALSE)</f>
        <v>225,4.75</v>
      </c>
      <c r="D63">
        <f>ROUNDUP(VLOOKUP(A63,LevelBalance!L:M,2,FALSE)/(24*60),0)</f>
        <v>98</v>
      </c>
    </row>
    <row r="64" spans="1:4" x14ac:dyDescent="0.3">
      <c r="A64">
        <v>62</v>
      </c>
      <c r="B64" s="18" t="str">
        <f>VLOOKUP(A64,AbilBalance!D:M,9,FALSE)</f>
        <v>39,47</v>
      </c>
      <c r="C64" s="19" t="str">
        <f>VLOOKUP(A64,AbilBalance!D:M,10,FALSE)</f>
        <v>145,17.5</v>
      </c>
      <c r="D64">
        <f>ROUNDUP(VLOOKUP(A64,LevelBalance!L:M,2,FALSE)/(24*60),0)</f>
        <v>104</v>
      </c>
    </row>
    <row r="65" spans="1:4" x14ac:dyDescent="0.3">
      <c r="A65">
        <v>63</v>
      </c>
      <c r="B65" s="18" t="str">
        <f>VLOOKUP(A65,AbilBalance!D:M,9,FALSE)</f>
        <v>43,55</v>
      </c>
      <c r="C65" s="19" t="str">
        <f>VLOOKUP(A65,AbilBalance!D:M,10,FALSE)</f>
        <v>65,0.08</v>
      </c>
      <c r="D65">
        <f>ROUNDUP(VLOOKUP(A65,LevelBalance!L:M,2,FALSE)/(24*60),0)</f>
        <v>111</v>
      </c>
    </row>
    <row r="66" spans="1:4" x14ac:dyDescent="0.3">
      <c r="A66">
        <v>64</v>
      </c>
      <c r="B66" s="18" t="str">
        <f>VLOOKUP(A66,AbilBalance!D:M,9,FALSE)</f>
        <v>60,42</v>
      </c>
      <c r="C66" s="19" t="str">
        <f>VLOOKUP(A66,AbilBalance!D:M,10,FALSE)</f>
        <v>0.53,65</v>
      </c>
      <c r="D66">
        <f>ROUNDUP(VLOOKUP(A66,LevelBalance!L:M,2,FALSE)/(24*60),0)</f>
        <v>118</v>
      </c>
    </row>
    <row r="67" spans="1:4" x14ac:dyDescent="0.3">
      <c r="A67">
        <v>65</v>
      </c>
      <c r="B67" s="18" t="str">
        <f>VLOOKUP(A67,AbilBalance!D:M,9,FALSE)</f>
        <v>35,54</v>
      </c>
      <c r="C67" s="19" t="str">
        <f>VLOOKUP(A67,AbilBalance!D:M,10,FALSE)</f>
        <v>400,1.65</v>
      </c>
      <c r="D67">
        <f>ROUNDUP(VLOOKUP(A67,LevelBalance!L:M,2,FALSE)/(24*60),0)</f>
        <v>126</v>
      </c>
    </row>
    <row r="68" spans="1:4" x14ac:dyDescent="0.3">
      <c r="A68">
        <v>66</v>
      </c>
      <c r="B68" s="18" t="str">
        <f>VLOOKUP(A68,AbilBalance!D:M,9,FALSE)</f>
        <v>36,50</v>
      </c>
      <c r="C68" s="19" t="str">
        <f>VLOOKUP(A68,AbilBalance!D:M,10,FALSE)</f>
        <v>250,5.5</v>
      </c>
      <c r="D68">
        <f>ROUNDUP(VLOOKUP(A68,LevelBalance!L:M,2,FALSE)/(24*60),0)</f>
        <v>135</v>
      </c>
    </row>
    <row r="69" spans="1:4" x14ac:dyDescent="0.3">
      <c r="A69">
        <v>67</v>
      </c>
      <c r="B69" s="18" t="str">
        <f>VLOOKUP(A69,AbilBalance!D:M,9,FALSE)</f>
        <v>39,47</v>
      </c>
      <c r="C69" s="19" t="str">
        <f>VLOOKUP(A69,AbilBalance!D:M,10,FALSE)</f>
        <v>160,20</v>
      </c>
      <c r="D69">
        <f>ROUNDUP(VLOOKUP(A69,LevelBalance!L:M,2,FALSE)/(24*60),0)</f>
        <v>145</v>
      </c>
    </row>
    <row r="70" spans="1:4" x14ac:dyDescent="0.3">
      <c r="A70">
        <v>68</v>
      </c>
      <c r="B70" s="18" t="str">
        <f>VLOOKUP(A70,AbilBalance!D:M,9,FALSE)</f>
        <v>43,55</v>
      </c>
      <c r="C70" s="19" t="str">
        <f>VLOOKUP(A70,AbilBalance!D:M,10,FALSE)</f>
        <v>70,0.09</v>
      </c>
      <c r="D70">
        <f>ROUNDUP(VLOOKUP(A70,LevelBalance!L:M,2,FALSE)/(24*60),0)</f>
        <v>155</v>
      </c>
    </row>
    <row r="71" spans="1:4" x14ac:dyDescent="0.3">
      <c r="A71">
        <v>69</v>
      </c>
      <c r="B71" s="18" t="str">
        <f>VLOOKUP(A71,AbilBalance!D:M,9,FALSE)</f>
        <v>60,46</v>
      </c>
      <c r="C71" s="19" t="str">
        <f>VLOOKUP(A71,AbilBalance!D:M,10,FALSE)</f>
        <v>0.54,6.5</v>
      </c>
      <c r="D71">
        <f>ROUNDUP(VLOOKUP(A71,LevelBalance!L:M,2,FALSE)/(24*60),0)</f>
        <v>166</v>
      </c>
    </row>
    <row r="72" spans="1:4" x14ac:dyDescent="0.3">
      <c r="A72">
        <v>70</v>
      </c>
      <c r="B72" s="18" t="str">
        <f>VLOOKUP(A72,AbilBalance!D:M,9,FALSE)</f>
        <v>35,54</v>
      </c>
      <c r="C72" s="19" t="str">
        <f>VLOOKUP(A72,AbilBalance!D:M,10,FALSE)</f>
        <v>450,1.7</v>
      </c>
      <c r="D72">
        <f>ROUNDUP(VLOOKUP(A72,LevelBalance!L:M,2,FALSE)/(24*60),0)</f>
        <v>178</v>
      </c>
    </row>
    <row r="73" spans="1:4" x14ac:dyDescent="0.3">
      <c r="A73">
        <v>71</v>
      </c>
      <c r="B73" s="18" t="str">
        <f>VLOOKUP(A73,AbilBalance!D:M,9,FALSE)</f>
        <v>36,50</v>
      </c>
      <c r="C73" s="19" t="str">
        <f>VLOOKUP(A73,AbilBalance!D:M,10,FALSE)</f>
        <v>275,6.25</v>
      </c>
      <c r="D73">
        <f>ROUNDUP(VLOOKUP(A73,LevelBalance!L:M,2,FALSE)/(24*60),0)</f>
        <v>190</v>
      </c>
    </row>
    <row r="74" spans="1:4" x14ac:dyDescent="0.3">
      <c r="A74">
        <v>72</v>
      </c>
      <c r="B74" s="18" t="str">
        <f>VLOOKUP(A74,AbilBalance!D:M,9,FALSE)</f>
        <v>39,47</v>
      </c>
      <c r="C74" s="19" t="str">
        <f>VLOOKUP(A74,AbilBalance!D:M,10,FALSE)</f>
        <v>175,22.5</v>
      </c>
      <c r="D74">
        <f>ROUNDUP(VLOOKUP(A74,LevelBalance!L:M,2,FALSE)/(24*60),0)</f>
        <v>204</v>
      </c>
    </row>
    <row r="75" spans="1:4" x14ac:dyDescent="0.3">
      <c r="A75">
        <v>73</v>
      </c>
      <c r="B75" s="18" t="str">
        <f>VLOOKUP(A75,AbilBalance!D:M,9,FALSE)</f>
        <v>43,55</v>
      </c>
      <c r="C75" s="19" t="str">
        <f>VLOOKUP(A75,AbilBalance!D:M,10,FALSE)</f>
        <v>75,0.1</v>
      </c>
      <c r="D75">
        <f>ROUNDUP(VLOOKUP(A75,LevelBalance!L:M,2,FALSE)/(24*60),0)</f>
        <v>219</v>
      </c>
    </row>
    <row r="76" spans="1:4" x14ac:dyDescent="0.3">
      <c r="A76">
        <v>74</v>
      </c>
      <c r="B76" s="18" t="str">
        <f>VLOOKUP(A76,AbilBalance!D:M,9,FALSE)</f>
        <v>60,61</v>
      </c>
      <c r="C76" s="19" t="str">
        <f>VLOOKUP(A76,AbilBalance!D:M,10,FALSE)</f>
        <v>0.55,0.175</v>
      </c>
      <c r="D76">
        <f>ROUNDUP(VLOOKUP(A76,LevelBalance!L:M,2,FALSE)/(24*60),0)</f>
        <v>236</v>
      </c>
    </row>
    <row r="77" spans="1:4" x14ac:dyDescent="0.3">
      <c r="A77">
        <v>75</v>
      </c>
      <c r="B77" s="18" t="str">
        <f>VLOOKUP(A77,AbilBalance!D:M,9,FALSE)</f>
        <v>35,54</v>
      </c>
      <c r="C77" s="19" t="str">
        <f>VLOOKUP(A77,AbilBalance!D:M,10,FALSE)</f>
        <v>500,1.75</v>
      </c>
      <c r="D77">
        <f>ROUNDUP(VLOOKUP(A77,LevelBalance!L:M,2,FALSE)/(24*60),0)</f>
        <v>254</v>
      </c>
    </row>
    <row r="78" spans="1:4" x14ac:dyDescent="0.3">
      <c r="A78">
        <v>76</v>
      </c>
      <c r="B78" s="18" t="str">
        <f>VLOOKUP(A78,AbilBalance!D:M,9,FALSE)</f>
        <v>36,50</v>
      </c>
      <c r="C78" s="19" t="str">
        <f>VLOOKUP(A78,AbilBalance!D:M,10,FALSE)</f>
        <v>300,7</v>
      </c>
      <c r="D78">
        <f>ROUNDUP(VLOOKUP(A78,LevelBalance!L:M,2,FALSE)/(24*60),0)</f>
        <v>273</v>
      </c>
    </row>
    <row r="79" spans="1:4" x14ac:dyDescent="0.3">
      <c r="A79">
        <v>77</v>
      </c>
      <c r="B79" s="18" t="str">
        <f>VLOOKUP(A79,AbilBalance!D:M,9,FALSE)</f>
        <v>39,47</v>
      </c>
      <c r="C79" s="19" t="str">
        <f>VLOOKUP(A79,AbilBalance!D:M,10,FALSE)</f>
        <v>190,25</v>
      </c>
      <c r="D79">
        <f>ROUNDUP(VLOOKUP(A79,LevelBalance!L:M,2,FALSE)/(24*60),0)</f>
        <v>294</v>
      </c>
    </row>
    <row r="80" spans="1:4" x14ac:dyDescent="0.3">
      <c r="A80">
        <v>78</v>
      </c>
      <c r="B80" s="18" t="str">
        <f>VLOOKUP(A80,AbilBalance!D:M,9,FALSE)</f>
        <v>43,55</v>
      </c>
      <c r="C80" s="19" t="str">
        <f>VLOOKUP(A80,AbilBalance!D:M,10,FALSE)</f>
        <v>80,0.11</v>
      </c>
      <c r="D80">
        <f>ROUNDUP(VLOOKUP(A80,LevelBalance!L:M,2,FALSE)/(24*60),0)</f>
        <v>317</v>
      </c>
    </row>
    <row r="81" spans="1:4" x14ac:dyDescent="0.3">
      <c r="A81">
        <v>79</v>
      </c>
      <c r="B81" s="18" t="str">
        <f>VLOOKUP(A81,AbilBalance!D:M,9,FALSE)</f>
        <v>60,42</v>
      </c>
      <c r="C81" s="19" t="str">
        <f>VLOOKUP(A81,AbilBalance!D:M,10,FALSE)</f>
        <v>0.56,70</v>
      </c>
      <c r="D81">
        <f>ROUNDUP(VLOOKUP(A81,LevelBalance!L:M,2,FALSE)/(24*60),0)</f>
        <v>342</v>
      </c>
    </row>
    <row r="82" spans="1:4" x14ac:dyDescent="0.3">
      <c r="A82">
        <v>80</v>
      </c>
      <c r="B82" s="18" t="str">
        <f>VLOOKUP(A82,AbilBalance!D:M,9,FALSE)</f>
        <v>35,54</v>
      </c>
      <c r="C82" s="19" t="str">
        <f>VLOOKUP(A82,AbilBalance!D:M,10,FALSE)</f>
        <v>550,1.8</v>
      </c>
      <c r="D82">
        <f>ROUNDUP(VLOOKUP(A82,LevelBalance!L:M,2,FALSE)/(24*60),0)</f>
        <v>370</v>
      </c>
    </row>
    <row r="83" spans="1:4" x14ac:dyDescent="0.3">
      <c r="A83">
        <v>81</v>
      </c>
      <c r="B83" s="18" t="str">
        <f>VLOOKUP(A83,AbilBalance!D:M,9,FALSE)</f>
        <v>36,50</v>
      </c>
      <c r="C83" s="19" t="str">
        <f>VLOOKUP(A83,AbilBalance!D:M,10,FALSE)</f>
        <v>325,7.75</v>
      </c>
      <c r="D83">
        <f>ROUNDUP(VLOOKUP(A83,LevelBalance!L:M,2,FALSE)/(24*60),0)</f>
        <v>400</v>
      </c>
    </row>
    <row r="84" spans="1:4" x14ac:dyDescent="0.3">
      <c r="A84">
        <v>82</v>
      </c>
      <c r="B84" s="18" t="str">
        <f>VLOOKUP(A84,AbilBalance!D:M,9,FALSE)</f>
        <v>39,47</v>
      </c>
      <c r="C84" s="19" t="str">
        <f>VLOOKUP(A84,AbilBalance!D:M,10,FALSE)</f>
        <v>205,27.5</v>
      </c>
      <c r="D84">
        <f>ROUNDUP(VLOOKUP(A84,LevelBalance!L:M,2,FALSE)/(24*60),0)</f>
        <v>404</v>
      </c>
    </row>
    <row r="85" spans="1:4" x14ac:dyDescent="0.3">
      <c r="A85">
        <v>83</v>
      </c>
      <c r="B85" s="18" t="str">
        <f>VLOOKUP(A85,AbilBalance!D:M,9,FALSE)</f>
        <v>43,55</v>
      </c>
      <c r="C85" s="19" t="str">
        <f>VLOOKUP(A85,AbilBalance!D:M,10,FALSE)</f>
        <v>85,0.12</v>
      </c>
      <c r="D85">
        <f>ROUNDUP(VLOOKUP(A85,LevelBalance!L:M,2,FALSE)/(24*60),0)</f>
        <v>409</v>
      </c>
    </row>
    <row r="86" spans="1:4" x14ac:dyDescent="0.3">
      <c r="A86">
        <v>84</v>
      </c>
      <c r="B86" s="18" t="str">
        <f>VLOOKUP(A86,AbilBalance!D:M,9,FALSE)</f>
        <v>60,46</v>
      </c>
      <c r="C86" s="19" t="str">
        <f>VLOOKUP(A86,AbilBalance!D:M,10,FALSE)</f>
        <v>0.57,7</v>
      </c>
      <c r="D86">
        <f>ROUNDUP(VLOOKUP(A86,LevelBalance!L:M,2,FALSE)/(24*60),0)</f>
        <v>413</v>
      </c>
    </row>
    <row r="87" spans="1:4" x14ac:dyDescent="0.3">
      <c r="A87">
        <v>85</v>
      </c>
      <c r="B87" s="18" t="str">
        <f>VLOOKUP(A87,AbilBalance!D:M,9,FALSE)</f>
        <v>35,54</v>
      </c>
      <c r="C87" s="19" t="str">
        <f>VLOOKUP(A87,AbilBalance!D:M,10,FALSE)</f>
        <v>600,1.85</v>
      </c>
      <c r="D87">
        <f>ROUNDUP(VLOOKUP(A87,LevelBalance!L:M,2,FALSE)/(24*60),0)</f>
        <v>418</v>
      </c>
    </row>
    <row r="88" spans="1:4" x14ac:dyDescent="0.3">
      <c r="A88">
        <v>86</v>
      </c>
      <c r="B88" s="18" t="str">
        <f>VLOOKUP(A88,AbilBalance!D:M,9,FALSE)</f>
        <v>36,50</v>
      </c>
      <c r="C88" s="19" t="str">
        <f>VLOOKUP(A88,AbilBalance!D:M,10,FALSE)</f>
        <v>350,8.5</v>
      </c>
      <c r="D88">
        <f>ROUNDUP(VLOOKUP(A88,LevelBalance!L:M,2,FALSE)/(24*60),0)</f>
        <v>422</v>
      </c>
    </row>
    <row r="89" spans="1:4" x14ac:dyDescent="0.3">
      <c r="A89">
        <v>87</v>
      </c>
      <c r="B89" s="18" t="str">
        <f>VLOOKUP(A89,AbilBalance!D:M,9,FALSE)</f>
        <v>39,47</v>
      </c>
      <c r="C89" s="19" t="str">
        <f>VLOOKUP(A89,AbilBalance!D:M,10,FALSE)</f>
        <v>220,30</v>
      </c>
      <c r="D89">
        <f>ROUNDUP(VLOOKUP(A89,LevelBalance!L:M,2,FALSE)/(24*60),0)</f>
        <v>427</v>
      </c>
    </row>
    <row r="90" spans="1:4" x14ac:dyDescent="0.3">
      <c r="A90">
        <v>88</v>
      </c>
      <c r="B90" s="18" t="str">
        <f>VLOOKUP(A90,AbilBalance!D:M,9,FALSE)</f>
        <v>43,55</v>
      </c>
      <c r="C90" s="19" t="str">
        <f>VLOOKUP(A90,AbilBalance!D:M,10,FALSE)</f>
        <v>90,0.13</v>
      </c>
      <c r="D90">
        <f>ROUNDUP(VLOOKUP(A90,LevelBalance!L:M,2,FALSE)/(24*60),0)</f>
        <v>431</v>
      </c>
    </row>
    <row r="91" spans="1:4" x14ac:dyDescent="0.3">
      <c r="A91">
        <v>89</v>
      </c>
      <c r="B91" s="18" t="str">
        <f>VLOOKUP(A91,AbilBalance!D:M,9,FALSE)</f>
        <v>60,61</v>
      </c>
      <c r="C91" s="19" t="str">
        <f>VLOOKUP(A91,AbilBalance!D:M,10,FALSE)</f>
        <v>0.58,0.2</v>
      </c>
      <c r="D91">
        <f>ROUNDUP(VLOOKUP(A91,LevelBalance!L:M,2,FALSE)/(24*60),0)</f>
        <v>436</v>
      </c>
    </row>
    <row r="92" spans="1:4" x14ac:dyDescent="0.3">
      <c r="A92">
        <v>90</v>
      </c>
      <c r="B92" s="18" t="str">
        <f>VLOOKUP(A92,AbilBalance!D:M,9,FALSE)</f>
        <v>35,54</v>
      </c>
      <c r="C92" s="19" t="str">
        <f>VLOOKUP(A92,AbilBalance!D:M,10,FALSE)</f>
        <v>650,1.9</v>
      </c>
      <c r="D92">
        <f>ROUNDUP(VLOOKUP(A92,LevelBalance!L:M,2,FALSE)/(24*60),0)</f>
        <v>441</v>
      </c>
    </row>
    <row r="93" spans="1:4" x14ac:dyDescent="0.3">
      <c r="A93">
        <v>91</v>
      </c>
      <c r="B93" s="18" t="str">
        <f>VLOOKUP(A93,AbilBalance!D:M,9,FALSE)</f>
        <v>36,50</v>
      </c>
      <c r="C93" s="19" t="str">
        <f>VLOOKUP(A93,AbilBalance!D:M,10,FALSE)</f>
        <v>375,9.25</v>
      </c>
      <c r="D93">
        <f>ROUNDUP(VLOOKUP(A93,LevelBalance!L:M,2,FALSE)/(24*60),0)</f>
        <v>446</v>
      </c>
    </row>
    <row r="94" spans="1:4" x14ac:dyDescent="0.3">
      <c r="A94">
        <v>92</v>
      </c>
      <c r="B94" s="18" t="str">
        <f>VLOOKUP(A94,AbilBalance!D:M,9,FALSE)</f>
        <v>39,47</v>
      </c>
      <c r="C94" s="19" t="str">
        <f>VLOOKUP(A94,AbilBalance!D:M,10,FALSE)</f>
        <v>235,32.5</v>
      </c>
      <c r="D94">
        <f>ROUNDUP(VLOOKUP(A94,LevelBalance!L:M,2,FALSE)/(24*60),0)</f>
        <v>450</v>
      </c>
    </row>
    <row r="95" spans="1:4" x14ac:dyDescent="0.3">
      <c r="A95">
        <v>93</v>
      </c>
      <c r="B95" s="18" t="str">
        <f>VLOOKUP(A95,AbilBalance!D:M,9,FALSE)</f>
        <v>43,55</v>
      </c>
      <c r="C95" s="19" t="str">
        <f>VLOOKUP(A95,AbilBalance!D:M,10,FALSE)</f>
        <v>95,0.14</v>
      </c>
      <c r="D95">
        <f>ROUNDUP(VLOOKUP(A95,LevelBalance!L:M,2,FALSE)/(24*60),0)</f>
        <v>455</v>
      </c>
    </row>
    <row r="96" spans="1:4" x14ac:dyDescent="0.3">
      <c r="A96">
        <v>94</v>
      </c>
      <c r="B96" s="18" t="str">
        <f>VLOOKUP(A96,AbilBalance!D:M,9,FALSE)</f>
        <v>60,42</v>
      </c>
      <c r="C96" s="19" t="str">
        <f>VLOOKUP(A96,AbilBalance!D:M,10,FALSE)</f>
        <v>0.59,75</v>
      </c>
      <c r="D96">
        <f>ROUNDUP(VLOOKUP(A96,LevelBalance!L:M,2,FALSE)/(24*60),0)</f>
        <v>460</v>
      </c>
    </row>
    <row r="97" spans="1:4" x14ac:dyDescent="0.3">
      <c r="A97">
        <v>95</v>
      </c>
      <c r="B97" s="18" t="str">
        <f>VLOOKUP(A97,AbilBalance!D:M,9,FALSE)</f>
        <v>35,54</v>
      </c>
      <c r="C97" s="19" t="str">
        <f>VLOOKUP(A97,AbilBalance!D:M,10,FALSE)</f>
        <v>700,1.95</v>
      </c>
      <c r="D97">
        <f>ROUNDUP(VLOOKUP(A97,LevelBalance!L:M,2,FALSE)/(24*60),0)</f>
        <v>465</v>
      </c>
    </row>
    <row r="98" spans="1:4" x14ac:dyDescent="0.3">
      <c r="A98">
        <v>96</v>
      </c>
      <c r="B98" s="18" t="str">
        <f>VLOOKUP(A98,AbilBalance!D:M,9,FALSE)</f>
        <v>36,50</v>
      </c>
      <c r="C98" s="19" t="str">
        <f>VLOOKUP(A98,AbilBalance!D:M,10,FALSE)</f>
        <v>400,10</v>
      </c>
      <c r="D98">
        <f>ROUNDUP(VLOOKUP(A98,LevelBalance!L:M,2,FALSE)/(24*60),0)</f>
        <v>470</v>
      </c>
    </row>
    <row r="99" spans="1:4" x14ac:dyDescent="0.3">
      <c r="A99">
        <v>97</v>
      </c>
      <c r="B99" s="18" t="str">
        <f>VLOOKUP(A99,AbilBalance!D:M,9,FALSE)</f>
        <v>39,47</v>
      </c>
      <c r="C99" s="19" t="str">
        <f>VLOOKUP(A99,AbilBalance!D:M,10,FALSE)</f>
        <v>250,35</v>
      </c>
      <c r="D99">
        <f>ROUNDUP(VLOOKUP(A99,LevelBalance!L:M,2,FALSE)/(24*60),0)</f>
        <v>475</v>
      </c>
    </row>
    <row r="100" spans="1:4" x14ac:dyDescent="0.3">
      <c r="A100">
        <v>98</v>
      </c>
      <c r="B100" s="18" t="str">
        <f>VLOOKUP(A100,AbilBalance!D:M,9,FALSE)</f>
        <v>43,55</v>
      </c>
      <c r="C100" s="19" t="str">
        <f>VLOOKUP(A100,AbilBalance!D:M,10,FALSE)</f>
        <v>100,0.15</v>
      </c>
      <c r="D100">
        <f>ROUNDUP(VLOOKUP(A100,LevelBalance!L:M,2,FALSE)/(24*60),0)</f>
        <v>480</v>
      </c>
    </row>
    <row r="101" spans="1:4" x14ac:dyDescent="0.3">
      <c r="A101">
        <v>99</v>
      </c>
      <c r="B101" s="18" t="str">
        <f>VLOOKUP(A101,AbilBalance!D:M,9,FALSE)</f>
        <v>60,46</v>
      </c>
      <c r="C101" s="19" t="str">
        <f>VLOOKUP(A101,AbilBalance!D:M,10,FALSE)</f>
        <v>0.6,7.5</v>
      </c>
      <c r="D101">
        <f>ROUNDUP(VLOOKUP(A101,LevelBalance!L:M,2,FALSE)/(24*60),0)</f>
        <v>486</v>
      </c>
    </row>
    <row r="102" spans="1:4" x14ac:dyDescent="0.3">
      <c r="A102">
        <v>100</v>
      </c>
      <c r="B102" s="18" t="str">
        <f>VLOOKUP(A102,AbilBalance!D:M,9,FALSE)</f>
        <v>35,54</v>
      </c>
      <c r="C102" s="19" t="str">
        <f>VLOOKUP(A102,AbilBalance!D:M,10,FALSE)</f>
        <v>750,2</v>
      </c>
      <c r="D102">
        <f>ROUNDUP(VLOOKUP(A102,LevelBalance!L:M,2,FALSE)/(24*60),0)</f>
        <v>491</v>
      </c>
    </row>
    <row r="103" spans="1:4" x14ac:dyDescent="0.3">
      <c r="A103">
        <v>101</v>
      </c>
      <c r="B103" s="18" t="str">
        <f>VLOOKUP(A103,AbilBalance!D:M,9,FALSE)</f>
        <v>36,50</v>
      </c>
      <c r="C103" s="19" t="str">
        <f>VLOOKUP(A103,AbilBalance!D:M,10,FALSE)</f>
        <v>425,10.75</v>
      </c>
      <c r="D103">
        <f>ROUNDUP(VLOOKUP(A103,LevelBalance!L:M,2,FALSE)/(24*60),0)</f>
        <v>496</v>
      </c>
    </row>
    <row r="104" spans="1:4" x14ac:dyDescent="0.3">
      <c r="A104">
        <v>102</v>
      </c>
      <c r="B104" s="18" t="str">
        <f>VLOOKUP(A104,AbilBalance!D:M,9,FALSE)</f>
        <v>39,47</v>
      </c>
      <c r="C104" s="19" t="str">
        <f>VLOOKUP(A104,AbilBalance!D:M,10,FALSE)</f>
        <v>265,37.5</v>
      </c>
      <c r="D104">
        <f>ROUNDUP(VLOOKUP(A104,LevelBalance!L:M,2,FALSE)/(24*60),0)</f>
        <v>501</v>
      </c>
    </row>
    <row r="105" spans="1:4" x14ac:dyDescent="0.3">
      <c r="A105">
        <v>103</v>
      </c>
      <c r="B105" s="18" t="str">
        <f>VLOOKUP(A105,AbilBalance!D:M,9,FALSE)</f>
        <v>43,55</v>
      </c>
      <c r="C105" s="19" t="str">
        <f>VLOOKUP(A105,AbilBalance!D:M,10,FALSE)</f>
        <v>105,0.16</v>
      </c>
      <c r="D105">
        <f>ROUNDUP(VLOOKUP(A105,LevelBalance!L:M,2,FALSE)/(24*60),0)</f>
        <v>507</v>
      </c>
    </row>
    <row r="106" spans="1:4" x14ac:dyDescent="0.3">
      <c r="A106">
        <v>104</v>
      </c>
      <c r="B106" s="18" t="str">
        <f>VLOOKUP(A106,AbilBalance!D:M,9,FALSE)</f>
        <v>60,61</v>
      </c>
      <c r="C106" s="19" t="str">
        <f>VLOOKUP(A106,AbilBalance!D:M,10,FALSE)</f>
        <v>0.61,0.225</v>
      </c>
      <c r="D106">
        <f>ROUNDUP(VLOOKUP(A106,LevelBalance!L:M,2,FALSE)/(24*60),0)</f>
        <v>512</v>
      </c>
    </row>
    <row r="107" spans="1:4" x14ac:dyDescent="0.3">
      <c r="A107">
        <v>105</v>
      </c>
      <c r="B107" s="18" t="str">
        <f>VLOOKUP(A107,AbilBalance!D:M,9,FALSE)</f>
        <v>35,54</v>
      </c>
      <c r="C107" s="19" t="str">
        <f>VLOOKUP(A107,AbilBalance!D:M,10,FALSE)</f>
        <v>800,2.05</v>
      </c>
      <c r="D107">
        <f>ROUNDUP(VLOOKUP(A107,LevelBalance!L:M,2,FALSE)/(24*60),0)</f>
        <v>518</v>
      </c>
    </row>
    <row r="108" spans="1:4" x14ac:dyDescent="0.3">
      <c r="A108">
        <v>106</v>
      </c>
      <c r="B108" s="18" t="str">
        <f>VLOOKUP(A108,AbilBalance!D:M,9,FALSE)</f>
        <v>36,50</v>
      </c>
      <c r="C108" s="19" t="str">
        <f>VLOOKUP(A108,AbilBalance!D:M,10,FALSE)</f>
        <v>450,11.5</v>
      </c>
      <c r="D108">
        <f>ROUNDUP(VLOOKUP(A108,LevelBalance!L:M,2,FALSE)/(24*60),0)</f>
        <v>523</v>
      </c>
    </row>
    <row r="109" spans="1:4" x14ac:dyDescent="0.3">
      <c r="A109">
        <v>107</v>
      </c>
      <c r="B109" s="18" t="str">
        <f>VLOOKUP(A109,AbilBalance!D:M,9,FALSE)</f>
        <v>39,47</v>
      </c>
      <c r="C109" s="19" t="str">
        <f>VLOOKUP(A109,AbilBalance!D:M,10,FALSE)</f>
        <v>280,40</v>
      </c>
      <c r="D109">
        <f>ROUNDUP(VLOOKUP(A109,LevelBalance!L:M,2,FALSE)/(24*60),0)</f>
        <v>529</v>
      </c>
    </row>
    <row r="110" spans="1:4" x14ac:dyDescent="0.3">
      <c r="A110">
        <v>108</v>
      </c>
      <c r="B110" s="18" t="str">
        <f>VLOOKUP(A110,AbilBalance!D:M,9,FALSE)</f>
        <v>43,55</v>
      </c>
      <c r="C110" s="19" t="str">
        <f>VLOOKUP(A110,AbilBalance!D:M,10,FALSE)</f>
        <v>110,0.17</v>
      </c>
      <c r="D110">
        <f>ROUNDUP(VLOOKUP(A110,LevelBalance!L:M,2,FALSE)/(24*60),0)</f>
        <v>535</v>
      </c>
    </row>
    <row r="111" spans="1:4" x14ac:dyDescent="0.3">
      <c r="A111">
        <v>109</v>
      </c>
      <c r="B111" s="18" t="str">
        <f>VLOOKUP(A111,AbilBalance!D:M,9,FALSE)</f>
        <v>60,42</v>
      </c>
      <c r="C111" s="19" t="str">
        <f>VLOOKUP(A111,AbilBalance!D:M,10,FALSE)</f>
        <v>0.62,80</v>
      </c>
      <c r="D111">
        <f>ROUNDUP(VLOOKUP(A111,LevelBalance!L:M,2,FALSE)/(24*60),0)</f>
        <v>540</v>
      </c>
    </row>
    <row r="112" spans="1:4" x14ac:dyDescent="0.3">
      <c r="A112">
        <v>110</v>
      </c>
      <c r="B112" s="18" t="str">
        <f>VLOOKUP(A112,AbilBalance!D:M,9,FALSE)</f>
        <v>35,54</v>
      </c>
      <c r="C112" s="19" t="str">
        <f>VLOOKUP(A112,AbilBalance!D:M,10,FALSE)</f>
        <v>850,2.1</v>
      </c>
      <c r="D112">
        <f>ROUNDUP(VLOOKUP(A112,LevelBalance!L:M,2,FALSE)/(24*60),0)</f>
        <v>546</v>
      </c>
    </row>
    <row r="113" spans="1:4" x14ac:dyDescent="0.3">
      <c r="A113">
        <v>111</v>
      </c>
      <c r="B113" s="18" t="str">
        <f>VLOOKUP(A113,AbilBalance!D:M,9,FALSE)</f>
        <v>36,50</v>
      </c>
      <c r="C113" s="19" t="str">
        <f>VLOOKUP(A113,AbilBalance!D:M,10,FALSE)</f>
        <v>475,12.25</v>
      </c>
      <c r="D113">
        <f>ROUNDUP(VLOOKUP(A113,LevelBalance!L:M,2,FALSE)/(24*60),0)</f>
        <v>552</v>
      </c>
    </row>
    <row r="114" spans="1:4" x14ac:dyDescent="0.3">
      <c r="A114">
        <v>112</v>
      </c>
      <c r="B114" s="18" t="str">
        <f>VLOOKUP(A114,AbilBalance!D:M,9,FALSE)</f>
        <v>39,47</v>
      </c>
      <c r="C114" s="19" t="str">
        <f>VLOOKUP(A114,AbilBalance!D:M,10,FALSE)</f>
        <v>295,42.5</v>
      </c>
      <c r="D114">
        <f>ROUNDUP(VLOOKUP(A114,LevelBalance!L:M,2,FALSE)/(24*60),0)</f>
        <v>558</v>
      </c>
    </row>
    <row r="115" spans="1:4" x14ac:dyDescent="0.3">
      <c r="A115">
        <v>113</v>
      </c>
      <c r="B115" s="18" t="str">
        <f>VLOOKUP(A115,AbilBalance!D:M,9,FALSE)</f>
        <v>43,55</v>
      </c>
      <c r="C115" s="19" t="str">
        <f>VLOOKUP(A115,AbilBalance!D:M,10,FALSE)</f>
        <v>115,0.18</v>
      </c>
      <c r="D115">
        <f>ROUNDUP(VLOOKUP(A115,LevelBalance!L:M,2,FALSE)/(24*60),0)</f>
        <v>564</v>
      </c>
    </row>
    <row r="116" spans="1:4" x14ac:dyDescent="0.3">
      <c r="A116">
        <v>114</v>
      </c>
      <c r="B116" s="18" t="str">
        <f>VLOOKUP(A116,AbilBalance!D:M,9,FALSE)</f>
        <v>60,46</v>
      </c>
      <c r="C116" s="19" t="str">
        <f>VLOOKUP(A116,AbilBalance!D:M,10,FALSE)</f>
        <v>0.63,8</v>
      </c>
      <c r="D116">
        <f>ROUNDUP(VLOOKUP(A116,LevelBalance!L:M,2,FALSE)/(24*60),0)</f>
        <v>570</v>
      </c>
    </row>
    <row r="117" spans="1:4" x14ac:dyDescent="0.3">
      <c r="A117">
        <v>115</v>
      </c>
      <c r="B117" s="18" t="str">
        <f>VLOOKUP(A117,AbilBalance!D:M,9,FALSE)</f>
        <v>35,54</v>
      </c>
      <c r="C117" s="19" t="str">
        <f>VLOOKUP(A117,AbilBalance!D:M,10,FALSE)</f>
        <v>900,2.15</v>
      </c>
      <c r="D117">
        <f>ROUNDUP(VLOOKUP(A117,LevelBalance!L:M,2,FALSE)/(24*60),0)</f>
        <v>576</v>
      </c>
    </row>
    <row r="118" spans="1:4" x14ac:dyDescent="0.3">
      <c r="A118">
        <v>116</v>
      </c>
      <c r="B118" s="18" t="str">
        <f>VLOOKUP(A118,AbilBalance!D:M,9,FALSE)</f>
        <v>36,50</v>
      </c>
      <c r="C118" s="19" t="str">
        <f>VLOOKUP(A118,AbilBalance!D:M,10,FALSE)</f>
        <v>500,13</v>
      </c>
      <c r="D118">
        <f>ROUNDUP(VLOOKUP(A118,LevelBalance!L:M,2,FALSE)/(24*60),0)</f>
        <v>582</v>
      </c>
    </row>
    <row r="119" spans="1:4" x14ac:dyDescent="0.3">
      <c r="A119">
        <v>117</v>
      </c>
      <c r="B119" s="18" t="str">
        <f>VLOOKUP(A119,AbilBalance!D:M,9,FALSE)</f>
        <v>39,47</v>
      </c>
      <c r="C119" s="19" t="str">
        <f>VLOOKUP(A119,AbilBalance!D:M,10,FALSE)</f>
        <v>310,45</v>
      </c>
      <c r="D119">
        <f>ROUNDUP(VLOOKUP(A119,LevelBalance!L:M,2,FALSE)/(24*60),0)</f>
        <v>588</v>
      </c>
    </row>
    <row r="120" spans="1:4" x14ac:dyDescent="0.3">
      <c r="A120">
        <v>118</v>
      </c>
      <c r="B120" s="18" t="str">
        <f>VLOOKUP(A120,AbilBalance!D:M,9,FALSE)</f>
        <v>43,55</v>
      </c>
      <c r="C120" s="19" t="str">
        <f>VLOOKUP(A120,AbilBalance!D:M,10,FALSE)</f>
        <v>120,0.19</v>
      </c>
      <c r="D120">
        <f>ROUNDUP(VLOOKUP(A120,LevelBalance!L:M,2,FALSE)/(24*60),0)</f>
        <v>595</v>
      </c>
    </row>
    <row r="121" spans="1:4" x14ac:dyDescent="0.3">
      <c r="A121">
        <v>119</v>
      </c>
      <c r="B121" s="18" t="str">
        <f>VLOOKUP(A121,AbilBalance!D:M,9,FALSE)</f>
        <v>60,61</v>
      </c>
      <c r="C121" s="19" t="str">
        <f>VLOOKUP(A121,AbilBalance!D:M,10,FALSE)</f>
        <v>0.64,0.25</v>
      </c>
      <c r="D121">
        <f>ROUNDUP(VLOOKUP(A121,LevelBalance!L:M,2,FALSE)/(24*60),0)</f>
        <v>601</v>
      </c>
    </row>
    <row r="122" spans="1:4" x14ac:dyDescent="0.3">
      <c r="A122">
        <v>120</v>
      </c>
      <c r="B122" s="18" t="str">
        <f>VLOOKUP(A122,AbilBalance!D:M,9,FALSE)</f>
        <v>35,54</v>
      </c>
      <c r="C122" s="19" t="str">
        <f>VLOOKUP(A122,AbilBalance!D:M,10,FALSE)</f>
        <v>950,2.2</v>
      </c>
      <c r="D122">
        <f>ROUNDUP(VLOOKUP(A122,LevelBalance!L:M,2,FALSE)/(24*60),0)</f>
        <v>607</v>
      </c>
    </row>
    <row r="123" spans="1:4" x14ac:dyDescent="0.3">
      <c r="A123">
        <v>121</v>
      </c>
      <c r="B123" s="18" t="str">
        <f>VLOOKUP(A123,AbilBalance!D:M,9,FALSE)</f>
        <v>36,50</v>
      </c>
      <c r="C123" s="19" t="str">
        <f>VLOOKUP(A123,AbilBalance!D:M,10,FALSE)</f>
        <v>525,13.75</v>
      </c>
      <c r="D123">
        <f>ROUNDUP(VLOOKUP(A123,LevelBalance!L:M,2,FALSE)/(24*60),0)</f>
        <v>614</v>
      </c>
    </row>
    <row r="124" spans="1:4" x14ac:dyDescent="0.3">
      <c r="A124">
        <v>122</v>
      </c>
      <c r="B124" s="18" t="str">
        <f>VLOOKUP(A124,AbilBalance!D:M,9,FALSE)</f>
        <v>39,47</v>
      </c>
      <c r="C124" s="19" t="str">
        <f>VLOOKUP(A124,AbilBalance!D:M,10,FALSE)</f>
        <v>325,47.5</v>
      </c>
      <c r="D124">
        <f>ROUNDUP(VLOOKUP(A124,LevelBalance!L:M,2,FALSE)/(24*60),0)</f>
        <v>620</v>
      </c>
    </row>
    <row r="125" spans="1:4" x14ac:dyDescent="0.3">
      <c r="A125">
        <v>123</v>
      </c>
      <c r="B125" s="18" t="str">
        <f>VLOOKUP(A125,AbilBalance!D:M,9,FALSE)</f>
        <v>43,55</v>
      </c>
      <c r="C125" s="19" t="str">
        <f>VLOOKUP(A125,AbilBalance!D:M,10,FALSE)</f>
        <v>125,0.2</v>
      </c>
      <c r="D125">
        <f>ROUNDUP(VLOOKUP(A125,LevelBalance!L:M,2,FALSE)/(24*60),0)</f>
        <v>627</v>
      </c>
    </row>
    <row r="126" spans="1:4" x14ac:dyDescent="0.3">
      <c r="A126">
        <v>124</v>
      </c>
      <c r="B126" s="18" t="str">
        <f>VLOOKUP(A126,AbilBalance!D:M,9,FALSE)</f>
        <v>60,42</v>
      </c>
      <c r="C126" s="19" t="str">
        <f>VLOOKUP(A126,AbilBalance!D:M,10,FALSE)</f>
        <v>0.65,85</v>
      </c>
      <c r="D126">
        <f>ROUNDUP(VLOOKUP(A126,LevelBalance!L:M,2,FALSE)/(24*60),0)</f>
        <v>633</v>
      </c>
    </row>
    <row r="127" spans="1:4" x14ac:dyDescent="0.3">
      <c r="A127">
        <v>125</v>
      </c>
      <c r="B127" s="18" t="str">
        <f>VLOOKUP(A127,AbilBalance!D:M,9,FALSE)</f>
        <v>35,54</v>
      </c>
      <c r="C127" s="19" t="str">
        <f>VLOOKUP(A127,AbilBalance!D:M,10,FALSE)</f>
        <v>1000,2.25</v>
      </c>
      <c r="D127">
        <f>ROUNDUP(VLOOKUP(A127,LevelBalance!L:M,2,FALSE)/(24*60),0)</f>
        <v>640</v>
      </c>
    </row>
    <row r="128" spans="1:4" x14ac:dyDescent="0.3">
      <c r="A128">
        <v>126</v>
      </c>
      <c r="B128" s="18" t="str">
        <f>VLOOKUP(A128,AbilBalance!D:M,9,FALSE)</f>
        <v>36,50</v>
      </c>
      <c r="C128" s="19" t="str">
        <f>VLOOKUP(A128,AbilBalance!D:M,10,FALSE)</f>
        <v>550,14.5</v>
      </c>
      <c r="D128">
        <f>ROUNDUP(VLOOKUP(A128,LevelBalance!L:M,2,FALSE)/(24*60),0)</f>
        <v>647</v>
      </c>
    </row>
    <row r="129" spans="1:4" x14ac:dyDescent="0.3">
      <c r="A129">
        <v>127</v>
      </c>
      <c r="B129" s="18" t="str">
        <f>VLOOKUP(A129,AbilBalance!D:M,9,FALSE)</f>
        <v>39,47</v>
      </c>
      <c r="C129" s="19" t="str">
        <f>VLOOKUP(A129,AbilBalance!D:M,10,FALSE)</f>
        <v>340,50</v>
      </c>
      <c r="D129">
        <f>ROUNDUP(VLOOKUP(A129,LevelBalance!L:M,2,FALSE)/(24*60),0)</f>
        <v>654</v>
      </c>
    </row>
    <row r="130" spans="1:4" x14ac:dyDescent="0.3">
      <c r="A130">
        <v>128</v>
      </c>
      <c r="B130" s="18" t="str">
        <f>VLOOKUP(A130,AbilBalance!D:M,9,FALSE)</f>
        <v>43,55</v>
      </c>
      <c r="C130" s="19" t="str">
        <f>VLOOKUP(A130,AbilBalance!D:M,10,FALSE)</f>
        <v>130,0.21</v>
      </c>
      <c r="D130">
        <f>ROUNDUP(VLOOKUP(A130,LevelBalance!L:M,2,FALSE)/(24*60),0)</f>
        <v>661</v>
      </c>
    </row>
    <row r="131" spans="1:4" x14ac:dyDescent="0.3">
      <c r="A131">
        <v>129</v>
      </c>
      <c r="B131" s="18" t="str">
        <f>VLOOKUP(A131,AbilBalance!D:M,9,FALSE)</f>
        <v>60,46</v>
      </c>
      <c r="C131" s="19" t="str">
        <f>VLOOKUP(A131,AbilBalance!D:M,10,FALSE)</f>
        <v>0.66,8.5</v>
      </c>
      <c r="D131">
        <f>ROUNDUP(VLOOKUP(A131,LevelBalance!L:M,2,FALSE)/(24*60),0)</f>
        <v>668</v>
      </c>
    </row>
    <row r="132" spans="1:4" x14ac:dyDescent="0.3">
      <c r="A132">
        <v>130</v>
      </c>
      <c r="B132" s="18" t="str">
        <f>VLOOKUP(A132,AbilBalance!D:M,9,FALSE)</f>
        <v>35,54</v>
      </c>
      <c r="C132" s="19" t="str">
        <f>VLOOKUP(A132,AbilBalance!D:M,10,FALSE)</f>
        <v>1050,2.3</v>
      </c>
      <c r="D132">
        <f>ROUNDUP(VLOOKUP(A132,LevelBalance!L:M,2,FALSE)/(24*60),0)</f>
        <v>675</v>
      </c>
    </row>
    <row r="133" spans="1:4" x14ac:dyDescent="0.3">
      <c r="A133">
        <v>131</v>
      </c>
      <c r="B133" s="18" t="str">
        <f>VLOOKUP(A133,AbilBalance!D:M,9,FALSE)</f>
        <v>36,50</v>
      </c>
      <c r="C133" s="19" t="str">
        <f>VLOOKUP(A133,AbilBalance!D:M,10,FALSE)</f>
        <v>575,15.25</v>
      </c>
      <c r="D133">
        <f>ROUNDUP(VLOOKUP(A133,LevelBalance!L:M,2,FALSE)/(24*60),0)</f>
        <v>682</v>
      </c>
    </row>
    <row r="134" spans="1:4" x14ac:dyDescent="0.3">
      <c r="A134">
        <v>132</v>
      </c>
      <c r="B134" s="18" t="str">
        <f>VLOOKUP(A134,AbilBalance!D:M,9,FALSE)</f>
        <v>39,47</v>
      </c>
      <c r="C134" s="19" t="str">
        <f>VLOOKUP(A134,AbilBalance!D:M,10,FALSE)</f>
        <v>355,52.5</v>
      </c>
      <c r="D134">
        <f>ROUNDUP(VLOOKUP(A134,LevelBalance!L:M,2,FALSE)/(24*60),0)</f>
        <v>689</v>
      </c>
    </row>
    <row r="135" spans="1:4" x14ac:dyDescent="0.3">
      <c r="A135">
        <v>133</v>
      </c>
      <c r="B135" s="18" t="str">
        <f>VLOOKUP(A135,AbilBalance!D:M,9,FALSE)</f>
        <v>43,55</v>
      </c>
      <c r="C135" s="19" t="str">
        <f>VLOOKUP(A135,AbilBalance!D:M,10,FALSE)</f>
        <v>135,0.22</v>
      </c>
      <c r="D135">
        <f>ROUNDUP(VLOOKUP(A135,LevelBalance!L:M,2,FALSE)/(24*60),0)</f>
        <v>697</v>
      </c>
    </row>
    <row r="136" spans="1:4" x14ac:dyDescent="0.3">
      <c r="A136">
        <v>134</v>
      </c>
      <c r="B136" s="18" t="str">
        <f>VLOOKUP(A136,AbilBalance!D:M,9,FALSE)</f>
        <v>60,61</v>
      </c>
      <c r="C136" s="19" t="str">
        <f>VLOOKUP(A136,AbilBalance!D:M,10,FALSE)</f>
        <v>0.67,0.275</v>
      </c>
      <c r="D136">
        <f>ROUNDUP(VLOOKUP(A136,LevelBalance!L:M,2,FALSE)/(24*60),0)</f>
        <v>704</v>
      </c>
    </row>
    <row r="137" spans="1:4" x14ac:dyDescent="0.3">
      <c r="A137">
        <v>135</v>
      </c>
      <c r="B137" s="18" t="str">
        <f>VLOOKUP(A137,AbilBalance!D:M,9,FALSE)</f>
        <v>35,54</v>
      </c>
      <c r="C137" s="19" t="str">
        <f>VLOOKUP(A137,AbilBalance!D:M,10,FALSE)</f>
        <v>1100,2.35</v>
      </c>
      <c r="D137">
        <f>ROUNDUP(VLOOKUP(A137,LevelBalance!L:M,2,FALSE)/(24*60),0)</f>
        <v>711</v>
      </c>
    </row>
    <row r="138" spans="1:4" x14ac:dyDescent="0.3">
      <c r="A138">
        <v>136</v>
      </c>
      <c r="B138" s="18" t="str">
        <f>VLOOKUP(A138,AbilBalance!D:M,9,FALSE)</f>
        <v>36,50</v>
      </c>
      <c r="C138" s="19" t="str">
        <f>VLOOKUP(A138,AbilBalance!D:M,10,FALSE)</f>
        <v>600,16</v>
      </c>
      <c r="D138">
        <f>ROUNDUP(VLOOKUP(A138,LevelBalance!L:M,2,FALSE)/(24*60),0)</f>
        <v>719</v>
      </c>
    </row>
    <row r="139" spans="1:4" x14ac:dyDescent="0.3">
      <c r="A139">
        <v>137</v>
      </c>
      <c r="B139" s="18" t="str">
        <f>VLOOKUP(A139,AbilBalance!D:M,9,FALSE)</f>
        <v>39,47</v>
      </c>
      <c r="C139" s="19" t="str">
        <f>VLOOKUP(A139,AbilBalance!D:M,10,FALSE)</f>
        <v>370,55</v>
      </c>
      <c r="D139">
        <f>ROUNDUP(VLOOKUP(A139,LevelBalance!L:M,2,FALSE)/(24*60),0)</f>
        <v>726</v>
      </c>
    </row>
    <row r="140" spans="1:4" x14ac:dyDescent="0.3">
      <c r="A140">
        <v>138</v>
      </c>
      <c r="B140" s="18" t="str">
        <f>VLOOKUP(A140,AbilBalance!D:M,9,FALSE)</f>
        <v>43,55</v>
      </c>
      <c r="C140" s="19" t="str">
        <f>VLOOKUP(A140,AbilBalance!D:M,10,FALSE)</f>
        <v>140,0.23</v>
      </c>
      <c r="D140">
        <f>ROUNDUP(VLOOKUP(A140,LevelBalance!L:M,2,FALSE)/(24*60),0)</f>
        <v>734</v>
      </c>
    </row>
    <row r="141" spans="1:4" x14ac:dyDescent="0.3">
      <c r="A141">
        <v>139</v>
      </c>
      <c r="B141" s="18" t="str">
        <f>VLOOKUP(A141,AbilBalance!D:M,9,FALSE)</f>
        <v>60,42</v>
      </c>
      <c r="C141" s="19" t="str">
        <f>VLOOKUP(A141,AbilBalance!D:M,10,FALSE)</f>
        <v>0.68,90</v>
      </c>
      <c r="D141">
        <f>ROUNDUP(VLOOKUP(A141,LevelBalance!L:M,2,FALSE)/(24*60),0)</f>
        <v>742</v>
      </c>
    </row>
    <row r="142" spans="1:4" x14ac:dyDescent="0.3">
      <c r="A142">
        <v>140</v>
      </c>
      <c r="B142" s="18" t="str">
        <f>VLOOKUP(A142,AbilBalance!D:M,9,FALSE)</f>
        <v>35,54</v>
      </c>
      <c r="C142" s="19" t="str">
        <f>VLOOKUP(A142,AbilBalance!D:M,10,FALSE)</f>
        <v>1150,2.4</v>
      </c>
      <c r="D142">
        <f>ROUNDUP(VLOOKUP(A142,LevelBalance!L:M,2,FALSE)/(24*60),0)</f>
        <v>750</v>
      </c>
    </row>
    <row r="143" spans="1:4" x14ac:dyDescent="0.3">
      <c r="A143">
        <v>141</v>
      </c>
      <c r="B143" s="18" t="str">
        <f>VLOOKUP(A143,AbilBalance!D:M,9,FALSE)</f>
        <v>36,50</v>
      </c>
      <c r="C143" s="19" t="str">
        <f>VLOOKUP(A143,AbilBalance!D:M,10,FALSE)</f>
        <v>625,16.75</v>
      </c>
      <c r="D143">
        <f>ROUNDUP(VLOOKUP(A143,LevelBalance!L:M,2,FALSE)/(24*60),0)</f>
        <v>757</v>
      </c>
    </row>
    <row r="144" spans="1:4" x14ac:dyDescent="0.3">
      <c r="A144">
        <v>142</v>
      </c>
      <c r="B144" s="18" t="str">
        <f>VLOOKUP(A144,AbilBalance!D:M,9,FALSE)</f>
        <v>39,47</v>
      </c>
      <c r="C144" s="19" t="str">
        <f>VLOOKUP(A144,AbilBalance!D:M,10,FALSE)</f>
        <v>385,57.5</v>
      </c>
      <c r="D144">
        <f>ROUNDUP(VLOOKUP(A144,LevelBalance!L:M,2,FALSE)/(24*60),0)</f>
        <v>765</v>
      </c>
    </row>
    <row r="145" spans="1:4" x14ac:dyDescent="0.3">
      <c r="A145">
        <v>143</v>
      </c>
      <c r="B145" s="18" t="str">
        <f>VLOOKUP(A145,AbilBalance!D:M,9,FALSE)</f>
        <v>43,55</v>
      </c>
      <c r="C145" s="19" t="str">
        <f>VLOOKUP(A145,AbilBalance!D:M,10,FALSE)</f>
        <v>145,0.24</v>
      </c>
      <c r="D145">
        <f>ROUNDUP(VLOOKUP(A145,LevelBalance!L:M,2,FALSE)/(24*60),0)</f>
        <v>773</v>
      </c>
    </row>
    <row r="146" spans="1:4" x14ac:dyDescent="0.3">
      <c r="A146">
        <v>144</v>
      </c>
      <c r="B146" s="18" t="str">
        <f>VLOOKUP(A146,AbilBalance!D:M,9,FALSE)</f>
        <v>60,46</v>
      </c>
      <c r="C146" s="19" t="str">
        <f>VLOOKUP(A146,AbilBalance!D:M,10,FALSE)</f>
        <v>0.69,9</v>
      </c>
      <c r="D146">
        <f>ROUNDUP(VLOOKUP(A146,LevelBalance!L:M,2,FALSE)/(24*60),0)</f>
        <v>782</v>
      </c>
    </row>
    <row r="147" spans="1:4" x14ac:dyDescent="0.3">
      <c r="A147">
        <v>145</v>
      </c>
      <c r="B147" s="18" t="str">
        <f>VLOOKUP(A147,AbilBalance!D:M,9,FALSE)</f>
        <v>35,54</v>
      </c>
      <c r="C147" s="19" t="str">
        <f>VLOOKUP(A147,AbilBalance!D:M,10,FALSE)</f>
        <v>1200,2.45</v>
      </c>
      <c r="D147">
        <f>ROUNDUP(VLOOKUP(A147,LevelBalance!L:M,2,FALSE)/(24*60),0)</f>
        <v>790</v>
      </c>
    </row>
    <row r="148" spans="1:4" x14ac:dyDescent="0.3">
      <c r="A148">
        <v>146</v>
      </c>
      <c r="B148" s="18" t="str">
        <f>VLOOKUP(A148,AbilBalance!D:M,9,FALSE)</f>
        <v>36,50</v>
      </c>
      <c r="C148" s="19" t="str">
        <f>VLOOKUP(A148,AbilBalance!D:M,10,FALSE)</f>
        <v>650,17.5</v>
      </c>
      <c r="D148">
        <f>ROUNDUP(VLOOKUP(A148,LevelBalance!L:M,2,FALSE)/(24*60),0)</f>
        <v>798</v>
      </c>
    </row>
    <row r="149" spans="1:4" x14ac:dyDescent="0.3">
      <c r="A149">
        <v>147</v>
      </c>
      <c r="B149" s="18" t="str">
        <f>VLOOKUP(A149,AbilBalance!D:M,9,FALSE)</f>
        <v>39,47</v>
      </c>
      <c r="C149" s="19" t="str">
        <f>VLOOKUP(A149,AbilBalance!D:M,10,FALSE)</f>
        <v>400,60</v>
      </c>
      <c r="D149">
        <f>ROUNDUP(VLOOKUP(A149,LevelBalance!L:M,2,FALSE)/(24*60),0)</f>
        <v>806</v>
      </c>
    </row>
    <row r="150" spans="1:4" x14ac:dyDescent="0.3">
      <c r="A150">
        <v>148</v>
      </c>
      <c r="B150" s="18" t="str">
        <f>VLOOKUP(A150,AbilBalance!D:M,9,FALSE)</f>
        <v>43,55</v>
      </c>
      <c r="C150" s="19" t="str">
        <f>VLOOKUP(A150,AbilBalance!D:M,10,FALSE)</f>
        <v>150,0.25</v>
      </c>
      <c r="D150">
        <f>ROUNDUP(VLOOKUP(A150,LevelBalance!L:M,2,FALSE)/(24*60),0)</f>
        <v>815</v>
      </c>
    </row>
    <row r="151" spans="1:4" x14ac:dyDescent="0.3">
      <c r="A151">
        <v>149</v>
      </c>
      <c r="B151" s="18" t="str">
        <f>VLOOKUP(A151,AbilBalance!D:M,9,FALSE)</f>
        <v>60,61</v>
      </c>
      <c r="C151" s="19" t="str">
        <f>VLOOKUP(A151,AbilBalance!D:M,10,FALSE)</f>
        <v>0.7,0.3</v>
      </c>
      <c r="D151">
        <f>ROUNDUP(VLOOKUP(A151,LevelBalance!L:M,2,FALSE)/(24*60),0)</f>
        <v>823</v>
      </c>
    </row>
  </sheetData>
  <phoneticPr fontId="1" type="noConversion"/>
  <conditionalFormatting sqref="A2:B151">
    <cfRule type="expression" dxfId="1" priority="51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S155"/>
  <sheetViews>
    <sheetView topLeftCell="A55" zoomScaleNormal="100" workbookViewId="0">
      <selection activeCell="I65" sqref="I65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10"/>
    <col min="7" max="7" width="11.125" bestFit="1" customWidth="1"/>
    <col min="8" max="8" width="15.75" bestFit="1" customWidth="1"/>
    <col min="12" max="12" width="9" style="10"/>
    <col min="13" max="13" width="15.5" customWidth="1"/>
    <col min="15" max="15" width="12.875" bestFit="1" customWidth="1"/>
    <col min="17" max="17" width="34.375" bestFit="1" customWidth="1"/>
    <col min="18" max="18" width="23.25" bestFit="1" customWidth="1"/>
    <col min="19" max="19" width="3.125" style="8" customWidth="1"/>
  </cols>
  <sheetData>
    <row r="1" spans="1:19" s="7" customFormat="1" x14ac:dyDescent="0.3">
      <c r="A1" s="21" t="s">
        <v>43</v>
      </c>
      <c r="B1" s="21"/>
      <c r="F1" s="6"/>
      <c r="L1" s="6"/>
      <c r="S1" s="8"/>
    </row>
    <row r="2" spans="1:19" s="7" customFormat="1" x14ac:dyDescent="0.3">
      <c r="A2" s="21"/>
      <c r="B2" s="21"/>
      <c r="F2" s="6"/>
      <c r="L2" s="6"/>
      <c r="S2" s="8"/>
    </row>
    <row r="4" spans="1:19" x14ac:dyDescent="0.3">
      <c r="A4" s="22" t="s">
        <v>1</v>
      </c>
      <c r="B4" s="22"/>
      <c r="C4" s="22"/>
      <c r="D4" s="22"/>
      <c r="F4" s="10" t="s">
        <v>44</v>
      </c>
      <c r="G4" s="10" t="s">
        <v>37</v>
      </c>
      <c r="H4" s="10" t="s">
        <v>45</v>
      </c>
      <c r="I4" s="10" t="s">
        <v>36</v>
      </c>
      <c r="J4" s="10"/>
      <c r="K4" s="10"/>
      <c r="L4" s="10" t="s">
        <v>44</v>
      </c>
      <c r="M4" s="10" t="s">
        <v>46</v>
      </c>
      <c r="N4" s="10" t="s">
        <v>47</v>
      </c>
      <c r="O4" s="10" t="s">
        <v>48</v>
      </c>
      <c r="Q4" s="10" t="s">
        <v>49</v>
      </c>
      <c r="R4" s="10" t="s">
        <v>50</v>
      </c>
      <c r="S4" s="11"/>
    </row>
    <row r="5" spans="1:19" x14ac:dyDescent="0.3">
      <c r="A5" t="s">
        <v>51</v>
      </c>
      <c r="F5" s="10">
        <v>0</v>
      </c>
      <c r="G5" s="12">
        <f>I5*0.5</f>
        <v>500</v>
      </c>
      <c r="H5" s="12">
        <f>SUM($G$5:G5)</f>
        <v>500</v>
      </c>
      <c r="I5" s="12">
        <v>1000</v>
      </c>
      <c r="J5" s="12"/>
      <c r="K5" s="12"/>
      <c r="L5" s="10">
        <v>0</v>
      </c>
      <c r="M5" s="12">
        <v>1000</v>
      </c>
      <c r="N5">
        <v>1</v>
      </c>
      <c r="O5" s="12">
        <f>SUM($M$5:M5)</f>
        <v>1000</v>
      </c>
      <c r="Q5">
        <f>M5/$I$51</f>
        <v>1.3333333333333334E-2</v>
      </c>
      <c r="R5">
        <f>IF(O5&lt;$H$51,0,(O5-$H$51)/$I$51)</f>
        <v>0</v>
      </c>
    </row>
    <row r="6" spans="1:19" x14ac:dyDescent="0.3">
      <c r="A6" t="s">
        <v>52</v>
      </c>
      <c r="F6" s="10">
        <v>1</v>
      </c>
      <c r="G6" s="12">
        <f t="shared" ref="G6:G65" si="0">I6*0.5</f>
        <v>750</v>
      </c>
      <c r="H6" s="12">
        <f>SUM($G$5:G6)</f>
        <v>1250</v>
      </c>
      <c r="I6" s="12">
        <f>I5+500+QUOTIENT(F6,15)*1000</f>
        <v>1500</v>
      </c>
      <c r="J6" s="12">
        <f>I6-I5</f>
        <v>500</v>
      </c>
      <c r="K6" s="12"/>
      <c r="L6" s="10">
        <v>1</v>
      </c>
      <c r="M6" s="12">
        <f>ROUNDUP((M5+500)*N6,-2)</f>
        <v>1600</v>
      </c>
      <c r="N6">
        <f>N5+0.001</f>
        <v>1.0009999999999999</v>
      </c>
      <c r="O6" s="12">
        <f>SUM($M$5:M6)</f>
        <v>2600</v>
      </c>
      <c r="Q6">
        <f t="shared" ref="Q6:Q69" si="1">M6/$I$51</f>
        <v>2.1333333333333333E-2</v>
      </c>
      <c r="R6">
        <f t="shared" ref="R6:R69" si="2">IF(O6&lt;$H$51,0,(O6-$H$51)/$I$51)</f>
        <v>0</v>
      </c>
    </row>
    <row r="7" spans="1:19" x14ac:dyDescent="0.3">
      <c r="A7" t="s">
        <v>53</v>
      </c>
      <c r="F7" s="10">
        <v>2</v>
      </c>
      <c r="G7" s="12">
        <f t="shared" si="0"/>
        <v>1000</v>
      </c>
      <c r="H7" s="12">
        <f>SUM($G$5:G7)</f>
        <v>2250</v>
      </c>
      <c r="I7" s="12">
        <f t="shared" ref="I7:I51" si="3">I6+500+QUOTIENT(F7,15)*1000</f>
        <v>2000</v>
      </c>
      <c r="J7" s="12">
        <f t="shared" ref="J7:J23" si="4">I7-I6</f>
        <v>500</v>
      </c>
      <c r="K7" s="12"/>
      <c r="L7" s="10">
        <v>2</v>
      </c>
      <c r="M7" s="12">
        <f t="shared" ref="M7:M70" si="5">ROUNDUP((M6+500)*N7,-2)</f>
        <v>2200</v>
      </c>
      <c r="N7">
        <f t="shared" ref="N7:N70" si="6">N6+0.001</f>
        <v>1.0019999999999998</v>
      </c>
      <c r="O7" s="12">
        <f>SUM($M$5:M7)</f>
        <v>4800</v>
      </c>
      <c r="Q7">
        <f t="shared" si="1"/>
        <v>2.9333333333333333E-2</v>
      </c>
      <c r="R7">
        <f t="shared" si="2"/>
        <v>0</v>
      </c>
    </row>
    <row r="8" spans="1:19" x14ac:dyDescent="0.3">
      <c r="A8" t="s">
        <v>54</v>
      </c>
      <c r="F8" s="10">
        <v>3</v>
      </c>
      <c r="G8" s="12">
        <f t="shared" si="0"/>
        <v>1250</v>
      </c>
      <c r="H8" s="12">
        <f>SUM($G$5:G8)</f>
        <v>3500</v>
      </c>
      <c r="I8" s="12">
        <f t="shared" si="3"/>
        <v>2500</v>
      </c>
      <c r="J8" s="12">
        <f t="shared" si="4"/>
        <v>500</v>
      </c>
      <c r="K8" s="12"/>
      <c r="L8" s="10">
        <v>3</v>
      </c>
      <c r="M8" s="12">
        <f t="shared" si="5"/>
        <v>2800</v>
      </c>
      <c r="N8">
        <f t="shared" si="6"/>
        <v>1.0029999999999997</v>
      </c>
      <c r="O8" s="12">
        <f>SUM($M$5:M8)</f>
        <v>7600</v>
      </c>
      <c r="Q8">
        <f t="shared" si="1"/>
        <v>3.7333333333333336E-2</v>
      </c>
      <c r="R8">
        <f t="shared" si="2"/>
        <v>0</v>
      </c>
    </row>
    <row r="9" spans="1:19" x14ac:dyDescent="0.3">
      <c r="F9" s="10">
        <v>4</v>
      </c>
      <c r="G9" s="12">
        <f t="shared" si="0"/>
        <v>1500</v>
      </c>
      <c r="H9" s="12">
        <f>SUM($G$5:G9)</f>
        <v>5000</v>
      </c>
      <c r="I9" s="12">
        <f t="shared" si="3"/>
        <v>3000</v>
      </c>
      <c r="J9" s="12">
        <f t="shared" si="4"/>
        <v>500</v>
      </c>
      <c r="K9" s="12"/>
      <c r="L9" s="10">
        <v>4</v>
      </c>
      <c r="M9" s="12">
        <f t="shared" si="5"/>
        <v>3400</v>
      </c>
      <c r="N9">
        <f t="shared" si="6"/>
        <v>1.0039999999999996</v>
      </c>
      <c r="O9" s="12">
        <f>SUM($M$5:M9)</f>
        <v>11000</v>
      </c>
      <c r="Q9">
        <f t="shared" si="1"/>
        <v>4.5333333333333337E-2</v>
      </c>
      <c r="R9">
        <f t="shared" si="2"/>
        <v>0</v>
      </c>
    </row>
    <row r="10" spans="1:19" x14ac:dyDescent="0.3">
      <c r="A10" s="22" t="s">
        <v>55</v>
      </c>
      <c r="B10" s="22"/>
      <c r="C10" s="22"/>
      <c r="D10" s="22"/>
      <c r="F10" s="10">
        <v>5</v>
      </c>
      <c r="G10" s="12">
        <f t="shared" si="0"/>
        <v>1750</v>
      </c>
      <c r="H10" s="12">
        <f>SUM($G$5:G10)</f>
        <v>6750</v>
      </c>
      <c r="I10" s="12">
        <f t="shared" si="3"/>
        <v>3500</v>
      </c>
      <c r="J10" s="12">
        <f t="shared" si="4"/>
        <v>500</v>
      </c>
      <c r="K10" s="12"/>
      <c r="L10" s="10">
        <v>5</v>
      </c>
      <c r="M10" s="12">
        <f t="shared" si="5"/>
        <v>4000</v>
      </c>
      <c r="N10">
        <f t="shared" si="6"/>
        <v>1.0049999999999994</v>
      </c>
      <c r="O10" s="12">
        <f>SUM($M$5:M10)</f>
        <v>15000</v>
      </c>
      <c r="Q10">
        <f t="shared" si="1"/>
        <v>5.3333333333333337E-2</v>
      </c>
      <c r="R10">
        <f t="shared" si="2"/>
        <v>0</v>
      </c>
    </row>
    <row r="11" spans="1:19" x14ac:dyDescent="0.3">
      <c r="A11" s="10" t="s">
        <v>56</v>
      </c>
      <c r="B11" s="10">
        <v>25</v>
      </c>
      <c r="F11" s="10">
        <v>6</v>
      </c>
      <c r="G11" s="12">
        <f t="shared" si="0"/>
        <v>2000</v>
      </c>
      <c r="H11" s="12">
        <f>SUM($G$5:G11)</f>
        <v>8750</v>
      </c>
      <c r="I11" s="12">
        <f t="shared" si="3"/>
        <v>4000</v>
      </c>
      <c r="J11" s="12">
        <f t="shared" si="4"/>
        <v>500</v>
      </c>
      <c r="K11" s="12"/>
      <c r="L11" s="10">
        <v>6</v>
      </c>
      <c r="M11" s="12">
        <f t="shared" si="5"/>
        <v>4600</v>
      </c>
      <c r="N11">
        <f t="shared" si="6"/>
        <v>1.0059999999999993</v>
      </c>
      <c r="O11" s="12">
        <f>SUM($M$5:M11)</f>
        <v>19600</v>
      </c>
      <c r="Q11">
        <f t="shared" si="1"/>
        <v>6.133333333333333E-2</v>
      </c>
      <c r="R11">
        <f t="shared" si="2"/>
        <v>0</v>
      </c>
    </row>
    <row r="12" spans="1:19" x14ac:dyDescent="0.3">
      <c r="A12" s="10" t="s">
        <v>57</v>
      </c>
      <c r="B12" s="10">
        <v>3</v>
      </c>
      <c r="F12" s="10">
        <v>7</v>
      </c>
      <c r="G12" s="12">
        <f t="shared" si="0"/>
        <v>2250</v>
      </c>
      <c r="H12" s="12">
        <f>SUM($G$5:G12)</f>
        <v>11000</v>
      </c>
      <c r="I12" s="12">
        <f t="shared" si="3"/>
        <v>4500</v>
      </c>
      <c r="J12" s="12">
        <f t="shared" si="4"/>
        <v>500</v>
      </c>
      <c r="K12" s="12"/>
      <c r="L12" s="10">
        <v>7</v>
      </c>
      <c r="M12" s="12">
        <f t="shared" si="5"/>
        <v>5200</v>
      </c>
      <c r="N12">
        <f t="shared" si="6"/>
        <v>1.0069999999999992</v>
      </c>
      <c r="O12" s="12">
        <f>SUM($M$5:M12)</f>
        <v>24800</v>
      </c>
      <c r="Q12">
        <f t="shared" si="1"/>
        <v>6.933333333333333E-2</v>
      </c>
      <c r="R12">
        <f t="shared" si="2"/>
        <v>0</v>
      </c>
    </row>
    <row r="13" spans="1:19" x14ac:dyDescent="0.3">
      <c r="A13" s="10" t="s">
        <v>58</v>
      </c>
      <c r="B13" s="10">
        <v>1</v>
      </c>
      <c r="F13" s="10">
        <v>8</v>
      </c>
      <c r="G13" s="12">
        <f t="shared" si="0"/>
        <v>2500</v>
      </c>
      <c r="H13" s="12">
        <f>SUM($G$5:G13)</f>
        <v>13500</v>
      </c>
      <c r="I13" s="12">
        <f t="shared" si="3"/>
        <v>5000</v>
      </c>
      <c r="J13" s="12">
        <f t="shared" si="4"/>
        <v>500</v>
      </c>
      <c r="K13" s="12"/>
      <c r="L13" s="10">
        <v>8</v>
      </c>
      <c r="M13" s="12">
        <f t="shared" si="5"/>
        <v>5800</v>
      </c>
      <c r="N13">
        <f t="shared" si="6"/>
        <v>1.0079999999999991</v>
      </c>
      <c r="O13" s="12">
        <f>SUM($M$5:M13)</f>
        <v>30600</v>
      </c>
      <c r="Q13">
        <f t="shared" si="1"/>
        <v>7.7333333333333337E-2</v>
      </c>
      <c r="R13">
        <f t="shared" si="2"/>
        <v>0</v>
      </c>
    </row>
    <row r="14" spans="1:19" x14ac:dyDescent="0.3">
      <c r="A14" s="10" t="s">
        <v>59</v>
      </c>
      <c r="B14" s="13">
        <v>5</v>
      </c>
      <c r="F14" s="10">
        <v>9</v>
      </c>
      <c r="G14" s="12">
        <f t="shared" si="0"/>
        <v>2750</v>
      </c>
      <c r="H14" s="12">
        <f>SUM($G$5:G14)</f>
        <v>16250</v>
      </c>
      <c r="I14" s="12">
        <f t="shared" si="3"/>
        <v>5500</v>
      </c>
      <c r="J14" s="12">
        <f t="shared" si="4"/>
        <v>500</v>
      </c>
      <c r="K14" s="12"/>
      <c r="L14" s="10">
        <v>9</v>
      </c>
      <c r="M14" s="12">
        <f t="shared" si="5"/>
        <v>6400</v>
      </c>
      <c r="N14">
        <f t="shared" si="6"/>
        <v>1.008999999999999</v>
      </c>
      <c r="O14" s="12">
        <f>SUM($M$5:M14)</f>
        <v>37000</v>
      </c>
      <c r="Q14">
        <f t="shared" si="1"/>
        <v>8.533333333333333E-2</v>
      </c>
      <c r="R14">
        <f t="shared" si="2"/>
        <v>0</v>
      </c>
    </row>
    <row r="15" spans="1:19" x14ac:dyDescent="0.3">
      <c r="A15" s="10" t="s">
        <v>58</v>
      </c>
      <c r="B15" s="13">
        <v>1</v>
      </c>
      <c r="F15" s="10">
        <v>10</v>
      </c>
      <c r="G15" s="12">
        <f t="shared" si="0"/>
        <v>3000</v>
      </c>
      <c r="H15" s="12">
        <f>SUM($G$5:G15)</f>
        <v>19250</v>
      </c>
      <c r="I15" s="12">
        <f t="shared" si="3"/>
        <v>6000</v>
      </c>
      <c r="J15" s="12">
        <f t="shared" si="4"/>
        <v>500</v>
      </c>
      <c r="K15" s="12"/>
      <c r="L15" s="10">
        <v>10</v>
      </c>
      <c r="M15" s="12">
        <f t="shared" si="5"/>
        <v>7000</v>
      </c>
      <c r="N15">
        <f t="shared" si="6"/>
        <v>1.0099999999999989</v>
      </c>
      <c r="O15" s="12">
        <f>SUM($M$5:M15)</f>
        <v>44000</v>
      </c>
      <c r="Q15">
        <f t="shared" si="1"/>
        <v>9.3333333333333338E-2</v>
      </c>
      <c r="R15">
        <f t="shared" si="2"/>
        <v>0</v>
      </c>
    </row>
    <row r="16" spans="1:19" x14ac:dyDescent="0.3">
      <c r="F16" s="10">
        <v>11</v>
      </c>
      <c r="G16" s="12">
        <f t="shared" si="0"/>
        <v>3250</v>
      </c>
      <c r="H16" s="12">
        <f>SUM($G$5:G16)</f>
        <v>22500</v>
      </c>
      <c r="I16" s="12">
        <f t="shared" si="3"/>
        <v>6500</v>
      </c>
      <c r="J16" s="12">
        <f t="shared" si="4"/>
        <v>500</v>
      </c>
      <c r="K16" s="12"/>
      <c r="L16" s="10">
        <v>11</v>
      </c>
      <c r="M16" s="12">
        <f t="shared" si="5"/>
        <v>7600</v>
      </c>
      <c r="N16">
        <f t="shared" si="6"/>
        <v>1.0109999999999988</v>
      </c>
      <c r="O16" s="12">
        <f>SUM($M$5:M16)</f>
        <v>51600</v>
      </c>
      <c r="Q16">
        <f t="shared" si="1"/>
        <v>0.10133333333333333</v>
      </c>
      <c r="R16">
        <f t="shared" si="2"/>
        <v>0</v>
      </c>
    </row>
    <row r="17" spans="1:18" x14ac:dyDescent="0.3">
      <c r="A17" s="22" t="s">
        <v>60</v>
      </c>
      <c r="B17" s="22"/>
      <c r="C17" s="22"/>
      <c r="D17" s="22"/>
      <c r="F17" s="10">
        <v>12</v>
      </c>
      <c r="G17" s="12">
        <f t="shared" si="0"/>
        <v>3500</v>
      </c>
      <c r="H17" s="12">
        <f>SUM($G$5:G17)</f>
        <v>26000</v>
      </c>
      <c r="I17" s="12">
        <f t="shared" si="3"/>
        <v>7000</v>
      </c>
      <c r="J17" s="12">
        <f t="shared" si="4"/>
        <v>500</v>
      </c>
      <c r="K17" s="12"/>
      <c r="L17" s="10">
        <v>12</v>
      </c>
      <c r="M17" s="12">
        <f t="shared" si="5"/>
        <v>8200</v>
      </c>
      <c r="N17">
        <f t="shared" si="6"/>
        <v>1.0119999999999987</v>
      </c>
      <c r="O17" s="12">
        <f>SUM($M$5:M17)</f>
        <v>59800</v>
      </c>
      <c r="Q17">
        <f t="shared" si="1"/>
        <v>0.10933333333333334</v>
      </c>
      <c r="R17">
        <f t="shared" si="2"/>
        <v>0</v>
      </c>
    </row>
    <row r="18" spans="1:18" x14ac:dyDescent="0.3">
      <c r="A18" s="10" t="s">
        <v>61</v>
      </c>
      <c r="B18" s="10" t="s">
        <v>62</v>
      </c>
      <c r="C18" s="10" t="s">
        <v>44</v>
      </c>
      <c r="F18" s="10">
        <v>13</v>
      </c>
      <c r="G18" s="12">
        <f t="shared" si="0"/>
        <v>3750</v>
      </c>
      <c r="H18" s="12">
        <f>SUM($G$5:G18)</f>
        <v>29750</v>
      </c>
      <c r="I18" s="12">
        <f t="shared" si="3"/>
        <v>7500</v>
      </c>
      <c r="J18" s="12">
        <f t="shared" si="4"/>
        <v>500</v>
      </c>
      <c r="K18" s="12"/>
      <c r="L18" s="10">
        <v>13</v>
      </c>
      <c r="M18" s="12">
        <f t="shared" si="5"/>
        <v>8900</v>
      </c>
      <c r="N18">
        <f t="shared" si="6"/>
        <v>1.0129999999999986</v>
      </c>
      <c r="O18" s="12">
        <f>SUM($M$5:M18)</f>
        <v>68700</v>
      </c>
      <c r="Q18">
        <f t="shared" si="1"/>
        <v>0.11866666666666667</v>
      </c>
      <c r="R18">
        <f t="shared" si="2"/>
        <v>0</v>
      </c>
    </row>
    <row r="19" spans="1:18" x14ac:dyDescent="0.3">
      <c r="A19" s="10" t="s">
        <v>63</v>
      </c>
      <c r="B19" s="13" t="e">
        <f>(B11+B12+B13+B14+B15)*#REF!</f>
        <v>#REF!</v>
      </c>
      <c r="C19" s="10"/>
      <c r="F19" s="10">
        <v>14</v>
      </c>
      <c r="G19" s="12">
        <f t="shared" si="0"/>
        <v>4000</v>
      </c>
      <c r="H19" s="12">
        <f>SUM($G$5:G19)</f>
        <v>33750</v>
      </c>
      <c r="I19" s="12">
        <f t="shared" si="3"/>
        <v>8000</v>
      </c>
      <c r="J19" s="12">
        <f t="shared" si="4"/>
        <v>500</v>
      </c>
      <c r="K19" s="12"/>
      <c r="L19" s="10">
        <v>14</v>
      </c>
      <c r="M19" s="12">
        <f t="shared" si="5"/>
        <v>9600</v>
      </c>
      <c r="N19">
        <f t="shared" si="6"/>
        <v>1.0139999999999985</v>
      </c>
      <c r="O19" s="12">
        <f>SUM($M$5:M19)</f>
        <v>78300</v>
      </c>
      <c r="Q19">
        <f t="shared" si="1"/>
        <v>0.128</v>
      </c>
      <c r="R19">
        <f t="shared" si="2"/>
        <v>0</v>
      </c>
    </row>
    <row r="20" spans="1:18" x14ac:dyDescent="0.3">
      <c r="A20" s="10" t="s">
        <v>64</v>
      </c>
      <c r="B20" s="13" t="e">
        <f>B19+($B$12+$B$13*7+$B$15*7)*#REF!</f>
        <v>#REF!</v>
      </c>
      <c r="C20" s="10"/>
      <c r="F20" s="10">
        <v>15</v>
      </c>
      <c r="G20" s="12">
        <f t="shared" si="0"/>
        <v>4750</v>
      </c>
      <c r="H20" s="12">
        <f>SUM($G$5:G20)</f>
        <v>38500</v>
      </c>
      <c r="I20" s="12">
        <f t="shared" si="3"/>
        <v>9500</v>
      </c>
      <c r="J20" s="12">
        <f t="shared" si="4"/>
        <v>1500</v>
      </c>
      <c r="K20" s="12"/>
      <c r="L20" s="10">
        <v>15</v>
      </c>
      <c r="M20" s="12">
        <f t="shared" si="5"/>
        <v>10300</v>
      </c>
      <c r="N20">
        <f t="shared" si="6"/>
        <v>1.0149999999999983</v>
      </c>
      <c r="O20" s="12">
        <f>SUM($M$5:M20)</f>
        <v>88600</v>
      </c>
      <c r="Q20">
        <f t="shared" si="1"/>
        <v>0.13733333333333334</v>
      </c>
      <c r="R20">
        <f t="shared" si="2"/>
        <v>0</v>
      </c>
    </row>
    <row r="21" spans="1:18" x14ac:dyDescent="0.3">
      <c r="A21" s="10" t="s">
        <v>65</v>
      </c>
      <c r="B21" s="13" t="e">
        <f>B20+($B$12+$B$13*7+$B$15*7)*#REF!</f>
        <v>#REF!</v>
      </c>
      <c r="C21" s="10">
        <v>111</v>
      </c>
      <c r="F21" s="10">
        <v>16</v>
      </c>
      <c r="G21" s="12">
        <f t="shared" si="0"/>
        <v>5500</v>
      </c>
      <c r="H21" s="12">
        <f>SUM($G$5:G21)</f>
        <v>44000</v>
      </c>
      <c r="I21" s="12">
        <f t="shared" si="3"/>
        <v>11000</v>
      </c>
      <c r="J21" s="12">
        <f t="shared" si="4"/>
        <v>1500</v>
      </c>
      <c r="K21" s="12"/>
      <c r="L21" s="10">
        <v>16</v>
      </c>
      <c r="M21" s="12">
        <f t="shared" si="5"/>
        <v>11000</v>
      </c>
      <c r="N21">
        <f t="shared" si="6"/>
        <v>1.0159999999999982</v>
      </c>
      <c r="O21" s="12">
        <f>SUM($M$5:M21)</f>
        <v>99600</v>
      </c>
      <c r="Q21">
        <f t="shared" si="1"/>
        <v>0.14666666666666667</v>
      </c>
      <c r="R21">
        <f t="shared" si="2"/>
        <v>0</v>
      </c>
    </row>
    <row r="22" spans="1:18" x14ac:dyDescent="0.3">
      <c r="A22" s="10" t="s">
        <v>66</v>
      </c>
      <c r="B22" s="13" t="e">
        <f>B21+($B$12+$B$13*7+$B$15*7)*#REF!</f>
        <v>#REF!</v>
      </c>
      <c r="C22" s="10"/>
      <c r="F22" s="10">
        <v>17</v>
      </c>
      <c r="G22" s="12">
        <f t="shared" si="0"/>
        <v>6250</v>
      </c>
      <c r="H22" s="12">
        <f>SUM($G$5:G22)</f>
        <v>50250</v>
      </c>
      <c r="I22" s="12">
        <f t="shared" si="3"/>
        <v>12500</v>
      </c>
      <c r="J22" s="12">
        <f t="shared" si="4"/>
        <v>1500</v>
      </c>
      <c r="K22" s="12"/>
      <c r="L22" s="10">
        <v>17</v>
      </c>
      <c r="M22" s="12">
        <f t="shared" si="5"/>
        <v>11700</v>
      </c>
      <c r="N22">
        <f t="shared" si="6"/>
        <v>1.0169999999999981</v>
      </c>
      <c r="O22" s="12">
        <f>SUM($M$5:M22)</f>
        <v>111300</v>
      </c>
      <c r="Q22">
        <f t="shared" si="1"/>
        <v>0.156</v>
      </c>
      <c r="R22">
        <f t="shared" si="2"/>
        <v>0</v>
      </c>
    </row>
    <row r="23" spans="1:18" x14ac:dyDescent="0.3">
      <c r="A23" s="10" t="s">
        <v>67</v>
      </c>
      <c r="B23" s="13" t="e">
        <f>B22+($B$12+$B$13*7+$B$15*7)*#REF!</f>
        <v>#REF!</v>
      </c>
      <c r="C23" s="10">
        <v>129</v>
      </c>
      <c r="F23" s="10">
        <v>18</v>
      </c>
      <c r="G23" s="12">
        <f t="shared" si="0"/>
        <v>7000</v>
      </c>
      <c r="H23" s="12">
        <f>SUM($G$5:G23)</f>
        <v>57250</v>
      </c>
      <c r="I23" s="12">
        <f t="shared" si="3"/>
        <v>14000</v>
      </c>
      <c r="J23" s="12">
        <f t="shared" si="4"/>
        <v>1500</v>
      </c>
      <c r="K23" s="12"/>
      <c r="L23" s="10">
        <v>18</v>
      </c>
      <c r="M23" s="12">
        <f t="shared" si="5"/>
        <v>12500</v>
      </c>
      <c r="N23">
        <f t="shared" si="6"/>
        <v>1.017999999999998</v>
      </c>
      <c r="O23" s="12">
        <f>SUM($M$5:M23)</f>
        <v>123800</v>
      </c>
      <c r="Q23">
        <f t="shared" si="1"/>
        <v>0.16666666666666666</v>
      </c>
      <c r="R23">
        <f t="shared" si="2"/>
        <v>0</v>
      </c>
    </row>
    <row r="24" spans="1:18" x14ac:dyDescent="0.3">
      <c r="A24" s="10" t="s">
        <v>68</v>
      </c>
      <c r="B24" s="13" t="e">
        <f>B23+($B$12+$B$13*14+$B$15*14)*#REF!</f>
        <v>#REF!</v>
      </c>
      <c r="C24" s="10"/>
      <c r="F24" s="10">
        <v>19</v>
      </c>
      <c r="G24" s="12">
        <f t="shared" si="0"/>
        <v>7750</v>
      </c>
      <c r="H24" s="12">
        <f>SUM($G$5:G24)</f>
        <v>65000</v>
      </c>
      <c r="I24" s="12">
        <f t="shared" si="3"/>
        <v>15500</v>
      </c>
      <c r="J24" s="12">
        <f>I24-I23</f>
        <v>1500</v>
      </c>
      <c r="K24" s="12"/>
      <c r="L24" s="10">
        <v>19</v>
      </c>
      <c r="M24" s="12">
        <f t="shared" si="5"/>
        <v>13300</v>
      </c>
      <c r="N24">
        <f t="shared" si="6"/>
        <v>1.0189999999999979</v>
      </c>
      <c r="O24" s="12">
        <f>SUM($M$5:M24)</f>
        <v>137100</v>
      </c>
      <c r="Q24">
        <f t="shared" si="1"/>
        <v>0.17733333333333334</v>
      </c>
      <c r="R24">
        <f t="shared" si="2"/>
        <v>0</v>
      </c>
    </row>
    <row r="25" spans="1:18" x14ac:dyDescent="0.3">
      <c r="A25" s="10" t="s">
        <v>69</v>
      </c>
      <c r="B25" s="13" t="e">
        <f>B24+($B$12+$B$13*14+$B$15*14)*#REF!</f>
        <v>#REF!</v>
      </c>
      <c r="F25" s="10">
        <v>20</v>
      </c>
      <c r="G25" s="12">
        <f t="shared" si="0"/>
        <v>8500</v>
      </c>
      <c r="H25" s="12">
        <f>SUM($G$5:G25)</f>
        <v>73500</v>
      </c>
      <c r="I25" s="12">
        <f t="shared" si="3"/>
        <v>17000</v>
      </c>
      <c r="J25" s="12">
        <f t="shared" ref="J25:J65" si="7">I25-I24</f>
        <v>1500</v>
      </c>
      <c r="K25" s="12"/>
      <c r="L25" s="10">
        <v>20</v>
      </c>
      <c r="M25" s="12">
        <f t="shared" si="5"/>
        <v>14100</v>
      </c>
      <c r="N25">
        <f t="shared" si="6"/>
        <v>1.0199999999999978</v>
      </c>
      <c r="O25" s="12">
        <f>SUM($M$5:M25)</f>
        <v>151200</v>
      </c>
      <c r="Q25">
        <f t="shared" si="1"/>
        <v>0.188</v>
      </c>
      <c r="R25">
        <f t="shared" si="2"/>
        <v>0</v>
      </c>
    </row>
    <row r="26" spans="1:18" x14ac:dyDescent="0.3">
      <c r="A26" s="10">
        <v>0</v>
      </c>
      <c r="B26">
        <v>20</v>
      </c>
      <c r="F26" s="10">
        <v>21</v>
      </c>
      <c r="G26" s="12">
        <f t="shared" si="0"/>
        <v>9250</v>
      </c>
      <c r="H26" s="12">
        <f>SUM($G$5:G26)</f>
        <v>82750</v>
      </c>
      <c r="I26" s="12">
        <f t="shared" si="3"/>
        <v>18500</v>
      </c>
      <c r="J26" s="12">
        <f t="shared" si="7"/>
        <v>1500</v>
      </c>
      <c r="K26" s="12"/>
      <c r="L26" s="10">
        <v>21</v>
      </c>
      <c r="M26" s="12">
        <f t="shared" si="5"/>
        <v>15000</v>
      </c>
      <c r="N26">
        <f t="shared" si="6"/>
        <v>1.0209999999999977</v>
      </c>
      <c r="O26" s="12">
        <f>SUM($M$5:M26)</f>
        <v>166200</v>
      </c>
      <c r="Q26">
        <f t="shared" si="1"/>
        <v>0.2</v>
      </c>
      <c r="R26">
        <f t="shared" si="2"/>
        <v>0</v>
      </c>
    </row>
    <row r="27" spans="1:18" x14ac:dyDescent="0.3">
      <c r="A27" s="10">
        <v>30</v>
      </c>
      <c r="B27">
        <v>15</v>
      </c>
      <c r="F27" s="10">
        <v>22</v>
      </c>
      <c r="G27" s="12">
        <f t="shared" si="0"/>
        <v>10000</v>
      </c>
      <c r="H27" s="12">
        <f>SUM($G$5:G27)</f>
        <v>92750</v>
      </c>
      <c r="I27" s="12">
        <f t="shared" si="3"/>
        <v>20000</v>
      </c>
      <c r="J27" s="12">
        <f t="shared" si="7"/>
        <v>1500</v>
      </c>
      <c r="K27" s="12"/>
      <c r="L27" s="10">
        <v>22</v>
      </c>
      <c r="M27" s="12">
        <f t="shared" si="5"/>
        <v>15900</v>
      </c>
      <c r="N27">
        <f t="shared" si="6"/>
        <v>1.0219999999999976</v>
      </c>
      <c r="O27" s="12">
        <f>SUM($M$5:M27)</f>
        <v>182100</v>
      </c>
      <c r="Q27">
        <f t="shared" si="1"/>
        <v>0.21199999999999999</v>
      </c>
      <c r="R27">
        <f t="shared" si="2"/>
        <v>0</v>
      </c>
    </row>
    <row r="28" spans="1:18" x14ac:dyDescent="0.3">
      <c r="A28" s="10">
        <v>60</v>
      </c>
      <c r="B28">
        <v>15</v>
      </c>
      <c r="F28" s="10">
        <v>23</v>
      </c>
      <c r="G28" s="12">
        <f t="shared" si="0"/>
        <v>10750</v>
      </c>
      <c r="H28" s="12">
        <f>SUM($G$5:G28)</f>
        <v>103500</v>
      </c>
      <c r="I28" s="12">
        <f t="shared" si="3"/>
        <v>21500</v>
      </c>
      <c r="J28" s="12">
        <f t="shared" si="7"/>
        <v>1500</v>
      </c>
      <c r="K28" s="12"/>
      <c r="L28" s="10">
        <v>23</v>
      </c>
      <c r="M28" s="12">
        <f t="shared" si="5"/>
        <v>16800</v>
      </c>
      <c r="N28">
        <f t="shared" si="6"/>
        <v>1.0229999999999975</v>
      </c>
      <c r="O28" s="12">
        <f>SUM($M$5:M28)</f>
        <v>198900</v>
      </c>
      <c r="Q28">
        <f t="shared" si="1"/>
        <v>0.224</v>
      </c>
      <c r="R28">
        <f t="shared" si="2"/>
        <v>0</v>
      </c>
    </row>
    <row r="29" spans="1:18" x14ac:dyDescent="0.3">
      <c r="A29" s="10">
        <v>90</v>
      </c>
      <c r="B29">
        <f>B28*2</f>
        <v>30</v>
      </c>
      <c r="F29" s="10">
        <v>24</v>
      </c>
      <c r="G29" s="12">
        <f t="shared" si="0"/>
        <v>11500</v>
      </c>
      <c r="H29" s="12">
        <f>SUM($G$5:G29)</f>
        <v>115000</v>
      </c>
      <c r="I29" s="12">
        <f t="shared" si="3"/>
        <v>23000</v>
      </c>
      <c r="J29" s="12">
        <f t="shared" si="7"/>
        <v>1500</v>
      </c>
      <c r="K29" s="12"/>
      <c r="L29" s="10">
        <v>24</v>
      </c>
      <c r="M29" s="12">
        <f t="shared" si="5"/>
        <v>17800</v>
      </c>
      <c r="N29">
        <f t="shared" si="6"/>
        <v>1.0239999999999974</v>
      </c>
      <c r="O29" s="12">
        <f>SUM($M$5:M29)</f>
        <v>216700</v>
      </c>
      <c r="Q29">
        <f t="shared" si="1"/>
        <v>0.23733333333333334</v>
      </c>
      <c r="R29">
        <f t="shared" si="2"/>
        <v>0</v>
      </c>
    </row>
    <row r="30" spans="1:18" x14ac:dyDescent="0.3">
      <c r="A30" s="10">
        <v>120</v>
      </c>
      <c r="B30">
        <f t="shared" ref="B30:B31" si="8">B29*2</f>
        <v>60</v>
      </c>
      <c r="F30" s="10">
        <v>25</v>
      </c>
      <c r="G30" s="12">
        <f t="shared" si="0"/>
        <v>12250</v>
      </c>
      <c r="H30" s="12">
        <f>SUM($G$5:G30)</f>
        <v>127250</v>
      </c>
      <c r="I30" s="12">
        <f t="shared" si="3"/>
        <v>24500</v>
      </c>
      <c r="J30" s="12">
        <f t="shared" si="7"/>
        <v>1500</v>
      </c>
      <c r="K30" s="12"/>
      <c r="L30" s="10">
        <v>25</v>
      </c>
      <c r="M30" s="12">
        <f t="shared" si="5"/>
        <v>18800</v>
      </c>
      <c r="N30">
        <f t="shared" si="6"/>
        <v>1.0249999999999972</v>
      </c>
      <c r="O30" s="12">
        <f>SUM($M$5:M30)</f>
        <v>235500</v>
      </c>
      <c r="Q30">
        <f t="shared" si="1"/>
        <v>0.25066666666666665</v>
      </c>
      <c r="R30">
        <f t="shared" si="2"/>
        <v>0</v>
      </c>
    </row>
    <row r="31" spans="1:18" x14ac:dyDescent="0.3">
      <c r="A31" s="10">
        <v>150</v>
      </c>
      <c r="B31">
        <f t="shared" si="8"/>
        <v>120</v>
      </c>
      <c r="F31" s="10">
        <v>26</v>
      </c>
      <c r="G31" s="12">
        <f t="shared" si="0"/>
        <v>13000</v>
      </c>
      <c r="H31" s="12">
        <f>SUM($G$5:G31)</f>
        <v>140250</v>
      </c>
      <c r="I31" s="12">
        <f t="shared" si="3"/>
        <v>26000</v>
      </c>
      <c r="J31" s="12">
        <f t="shared" si="7"/>
        <v>1500</v>
      </c>
      <c r="K31" s="12"/>
      <c r="L31" s="10">
        <v>26</v>
      </c>
      <c r="M31" s="12">
        <f t="shared" si="5"/>
        <v>19900</v>
      </c>
      <c r="N31">
        <f t="shared" si="6"/>
        <v>1.0259999999999971</v>
      </c>
      <c r="O31" s="12">
        <f>SUM($M$5:M31)</f>
        <v>255400</v>
      </c>
      <c r="Q31">
        <f t="shared" si="1"/>
        <v>0.26533333333333331</v>
      </c>
      <c r="R31">
        <f t="shared" si="2"/>
        <v>0</v>
      </c>
    </row>
    <row r="32" spans="1:18" x14ac:dyDescent="0.3">
      <c r="F32" s="10">
        <v>27</v>
      </c>
      <c r="G32" s="12">
        <f t="shared" si="0"/>
        <v>13750</v>
      </c>
      <c r="H32" s="12">
        <f>SUM($G$5:G32)</f>
        <v>154000</v>
      </c>
      <c r="I32" s="12">
        <f t="shared" si="3"/>
        <v>27500</v>
      </c>
      <c r="J32" s="12">
        <f t="shared" si="7"/>
        <v>1500</v>
      </c>
      <c r="K32" s="12"/>
      <c r="L32" s="10">
        <v>27</v>
      </c>
      <c r="M32" s="12">
        <f t="shared" si="5"/>
        <v>21000</v>
      </c>
      <c r="N32">
        <f t="shared" si="6"/>
        <v>1.026999999999997</v>
      </c>
      <c r="O32" s="12">
        <f>SUM($M$5:M32)</f>
        <v>276400</v>
      </c>
      <c r="Q32">
        <f t="shared" si="1"/>
        <v>0.28000000000000003</v>
      </c>
      <c r="R32">
        <f t="shared" si="2"/>
        <v>0</v>
      </c>
    </row>
    <row r="33" spans="6:18" x14ac:dyDescent="0.3">
      <c r="F33" s="10">
        <v>28</v>
      </c>
      <c r="G33" s="12">
        <f t="shared" si="0"/>
        <v>14500</v>
      </c>
      <c r="H33" s="12">
        <f>SUM($G$5:G33)</f>
        <v>168500</v>
      </c>
      <c r="I33" s="12">
        <f t="shared" si="3"/>
        <v>29000</v>
      </c>
      <c r="J33" s="12">
        <f t="shared" si="7"/>
        <v>1500</v>
      </c>
      <c r="K33" s="12"/>
      <c r="L33" s="10">
        <v>28</v>
      </c>
      <c r="M33" s="12">
        <f t="shared" si="5"/>
        <v>22200</v>
      </c>
      <c r="N33">
        <f t="shared" si="6"/>
        <v>1.0279999999999969</v>
      </c>
      <c r="O33" s="12">
        <f>SUM($M$5:M33)</f>
        <v>298600</v>
      </c>
      <c r="Q33">
        <f t="shared" si="1"/>
        <v>0.29599999999999999</v>
      </c>
      <c r="R33">
        <f t="shared" si="2"/>
        <v>0</v>
      </c>
    </row>
    <row r="34" spans="6:18" x14ac:dyDescent="0.3">
      <c r="F34" s="10">
        <v>29</v>
      </c>
      <c r="G34" s="12">
        <f t="shared" si="0"/>
        <v>15250</v>
      </c>
      <c r="H34" s="12">
        <f>SUM($G$5:G34)</f>
        <v>183750</v>
      </c>
      <c r="I34" s="12">
        <f t="shared" si="3"/>
        <v>30500</v>
      </c>
      <c r="J34" s="12">
        <f t="shared" si="7"/>
        <v>1500</v>
      </c>
      <c r="K34" s="12"/>
      <c r="L34" s="10">
        <v>29</v>
      </c>
      <c r="M34" s="12">
        <f t="shared" si="5"/>
        <v>23400</v>
      </c>
      <c r="N34">
        <f t="shared" si="6"/>
        <v>1.0289999999999968</v>
      </c>
      <c r="O34" s="12">
        <f>SUM($M$5:M34)</f>
        <v>322000</v>
      </c>
      <c r="Q34">
        <f t="shared" si="1"/>
        <v>0.312</v>
      </c>
      <c r="R34">
        <f t="shared" si="2"/>
        <v>0</v>
      </c>
    </row>
    <row r="35" spans="6:18" x14ac:dyDescent="0.3">
      <c r="F35" s="10">
        <v>30</v>
      </c>
      <c r="G35" s="12">
        <f t="shared" si="0"/>
        <v>16500</v>
      </c>
      <c r="H35" s="12">
        <f>SUM($G$5:G35)</f>
        <v>200250</v>
      </c>
      <c r="I35" s="12">
        <f t="shared" si="3"/>
        <v>33000</v>
      </c>
      <c r="J35" s="12">
        <f t="shared" si="7"/>
        <v>2500</v>
      </c>
      <c r="K35" s="12"/>
      <c r="L35" s="10">
        <v>30</v>
      </c>
      <c r="M35" s="12">
        <f t="shared" si="5"/>
        <v>24700</v>
      </c>
      <c r="N35">
        <f t="shared" si="6"/>
        <v>1.0299999999999967</v>
      </c>
      <c r="O35" s="12">
        <f>SUM($M$5:M35)</f>
        <v>346700</v>
      </c>
      <c r="Q35">
        <f t="shared" si="1"/>
        <v>0.32933333333333331</v>
      </c>
      <c r="R35">
        <f t="shared" si="2"/>
        <v>0</v>
      </c>
    </row>
    <row r="36" spans="6:18" x14ac:dyDescent="0.3">
      <c r="F36" s="10">
        <v>31</v>
      </c>
      <c r="G36" s="12">
        <f t="shared" si="0"/>
        <v>17750</v>
      </c>
      <c r="H36" s="12">
        <f>SUM($G$5:G36)</f>
        <v>218000</v>
      </c>
      <c r="I36" s="12">
        <f t="shared" si="3"/>
        <v>35500</v>
      </c>
      <c r="J36" s="12">
        <f t="shared" si="7"/>
        <v>2500</v>
      </c>
      <c r="K36" s="12"/>
      <c r="L36" s="10">
        <v>31</v>
      </c>
      <c r="M36" s="12">
        <f t="shared" si="5"/>
        <v>26000</v>
      </c>
      <c r="N36">
        <f t="shared" si="6"/>
        <v>1.0309999999999966</v>
      </c>
      <c r="O36" s="12">
        <f>SUM($M$5:M36)</f>
        <v>372700</v>
      </c>
      <c r="Q36">
        <f t="shared" si="1"/>
        <v>0.34666666666666668</v>
      </c>
      <c r="R36">
        <f t="shared" si="2"/>
        <v>0</v>
      </c>
    </row>
    <row r="37" spans="6:18" x14ac:dyDescent="0.3">
      <c r="F37" s="10">
        <v>32</v>
      </c>
      <c r="G37" s="12">
        <f t="shared" si="0"/>
        <v>19000</v>
      </c>
      <c r="H37" s="12">
        <f>SUM($G$5:G37)</f>
        <v>237000</v>
      </c>
      <c r="I37" s="12">
        <f t="shared" si="3"/>
        <v>38000</v>
      </c>
      <c r="J37" s="12">
        <f t="shared" si="7"/>
        <v>2500</v>
      </c>
      <c r="K37" s="12"/>
      <c r="L37" s="10">
        <v>32</v>
      </c>
      <c r="M37" s="12">
        <f t="shared" si="5"/>
        <v>27400</v>
      </c>
      <c r="N37">
        <f t="shared" si="6"/>
        <v>1.0319999999999965</v>
      </c>
      <c r="O37" s="12">
        <f>SUM($M$5:M37)</f>
        <v>400100</v>
      </c>
      <c r="Q37">
        <f t="shared" si="1"/>
        <v>0.36533333333333334</v>
      </c>
      <c r="R37">
        <f t="shared" si="2"/>
        <v>0</v>
      </c>
    </row>
    <row r="38" spans="6:18" x14ac:dyDescent="0.3">
      <c r="F38" s="10">
        <v>33</v>
      </c>
      <c r="G38" s="12">
        <f t="shared" si="0"/>
        <v>20250</v>
      </c>
      <c r="H38" s="12">
        <f>SUM($G$5:G38)</f>
        <v>257250</v>
      </c>
      <c r="I38" s="12">
        <f t="shared" si="3"/>
        <v>40500</v>
      </c>
      <c r="J38" s="12">
        <f t="shared" si="7"/>
        <v>2500</v>
      </c>
      <c r="K38" s="12"/>
      <c r="L38" s="10">
        <v>33</v>
      </c>
      <c r="M38" s="12">
        <f t="shared" si="5"/>
        <v>28900</v>
      </c>
      <c r="N38">
        <f t="shared" si="6"/>
        <v>1.0329999999999964</v>
      </c>
      <c r="O38" s="12">
        <f>SUM($M$5:M38)</f>
        <v>429000</v>
      </c>
      <c r="Q38">
        <f t="shared" si="1"/>
        <v>0.38533333333333336</v>
      </c>
      <c r="R38">
        <f t="shared" si="2"/>
        <v>0</v>
      </c>
    </row>
    <row r="39" spans="6:18" x14ac:dyDescent="0.3">
      <c r="F39" s="10">
        <v>34</v>
      </c>
      <c r="G39" s="12">
        <f t="shared" si="0"/>
        <v>21500</v>
      </c>
      <c r="H39" s="12">
        <f>SUM($G$5:G39)</f>
        <v>278750</v>
      </c>
      <c r="I39" s="12">
        <f t="shared" si="3"/>
        <v>43000</v>
      </c>
      <c r="J39" s="12">
        <f t="shared" si="7"/>
        <v>2500</v>
      </c>
      <c r="K39" s="12"/>
      <c r="L39" s="10">
        <v>34</v>
      </c>
      <c r="M39" s="12">
        <f t="shared" si="5"/>
        <v>30400</v>
      </c>
      <c r="N39">
        <f t="shared" si="6"/>
        <v>1.0339999999999963</v>
      </c>
      <c r="O39" s="12">
        <f>SUM($M$5:M39)</f>
        <v>459400</v>
      </c>
      <c r="Q39">
        <f t="shared" si="1"/>
        <v>0.40533333333333332</v>
      </c>
      <c r="R39">
        <f t="shared" si="2"/>
        <v>0</v>
      </c>
    </row>
    <row r="40" spans="6:18" x14ac:dyDescent="0.3">
      <c r="F40" s="10">
        <v>35</v>
      </c>
      <c r="G40" s="12">
        <f t="shared" si="0"/>
        <v>22750</v>
      </c>
      <c r="H40" s="12">
        <f>SUM($G$5:G40)</f>
        <v>301500</v>
      </c>
      <c r="I40" s="12">
        <f t="shared" si="3"/>
        <v>45500</v>
      </c>
      <c r="J40" s="12">
        <f t="shared" si="7"/>
        <v>2500</v>
      </c>
      <c r="K40" s="12"/>
      <c r="L40" s="10">
        <v>35</v>
      </c>
      <c r="M40" s="12">
        <f t="shared" si="5"/>
        <v>32000</v>
      </c>
      <c r="N40">
        <f t="shared" si="6"/>
        <v>1.0349999999999961</v>
      </c>
      <c r="O40" s="12">
        <f>SUM($M$5:M40)</f>
        <v>491400</v>
      </c>
      <c r="Q40">
        <f t="shared" si="1"/>
        <v>0.42666666666666669</v>
      </c>
      <c r="R40">
        <f t="shared" si="2"/>
        <v>0</v>
      </c>
    </row>
    <row r="41" spans="6:18" x14ac:dyDescent="0.3">
      <c r="F41" s="10">
        <v>36</v>
      </c>
      <c r="G41" s="12">
        <f t="shared" si="0"/>
        <v>24000</v>
      </c>
      <c r="H41" s="12">
        <f>SUM($G$5:G41)</f>
        <v>325500</v>
      </c>
      <c r="I41" s="12">
        <f t="shared" si="3"/>
        <v>48000</v>
      </c>
      <c r="J41" s="12">
        <f t="shared" si="7"/>
        <v>2500</v>
      </c>
      <c r="K41" s="12"/>
      <c r="L41" s="10">
        <v>36</v>
      </c>
      <c r="M41" s="12">
        <f t="shared" si="5"/>
        <v>33700</v>
      </c>
      <c r="N41">
        <f t="shared" si="6"/>
        <v>1.035999999999996</v>
      </c>
      <c r="O41" s="12">
        <f>SUM($M$5:M41)</f>
        <v>525100</v>
      </c>
      <c r="Q41">
        <f t="shared" si="1"/>
        <v>0.44933333333333331</v>
      </c>
      <c r="R41">
        <f t="shared" si="2"/>
        <v>0</v>
      </c>
    </row>
    <row r="42" spans="6:18" x14ac:dyDescent="0.3">
      <c r="F42" s="10">
        <v>37</v>
      </c>
      <c r="G42" s="12">
        <f t="shared" si="0"/>
        <v>25250</v>
      </c>
      <c r="H42" s="12">
        <f>SUM($G$5:G42)</f>
        <v>350750</v>
      </c>
      <c r="I42" s="12">
        <f t="shared" si="3"/>
        <v>50500</v>
      </c>
      <c r="J42" s="12">
        <f t="shared" si="7"/>
        <v>2500</v>
      </c>
      <c r="K42" s="12"/>
      <c r="L42" s="10">
        <v>37</v>
      </c>
      <c r="M42" s="12">
        <f t="shared" si="5"/>
        <v>35500</v>
      </c>
      <c r="N42">
        <f t="shared" si="6"/>
        <v>1.0369999999999959</v>
      </c>
      <c r="O42" s="12">
        <f>SUM($M$5:M42)</f>
        <v>560600</v>
      </c>
      <c r="Q42">
        <f t="shared" si="1"/>
        <v>0.47333333333333333</v>
      </c>
      <c r="R42">
        <f t="shared" si="2"/>
        <v>0</v>
      </c>
    </row>
    <row r="43" spans="6:18" x14ac:dyDescent="0.3">
      <c r="F43" s="10">
        <v>38</v>
      </c>
      <c r="G43" s="12">
        <f t="shared" si="0"/>
        <v>26500</v>
      </c>
      <c r="H43" s="12">
        <f>SUM($G$5:G43)</f>
        <v>377250</v>
      </c>
      <c r="I43" s="12">
        <f t="shared" si="3"/>
        <v>53000</v>
      </c>
      <c r="J43" s="12">
        <f t="shared" si="7"/>
        <v>2500</v>
      </c>
      <c r="K43" s="12"/>
      <c r="L43" s="10">
        <v>38</v>
      </c>
      <c r="M43" s="12">
        <f t="shared" si="5"/>
        <v>37400</v>
      </c>
      <c r="N43">
        <f t="shared" si="6"/>
        <v>1.0379999999999958</v>
      </c>
      <c r="O43" s="12">
        <f>SUM($M$5:M43)</f>
        <v>598000</v>
      </c>
      <c r="Q43">
        <f t="shared" si="1"/>
        <v>0.49866666666666665</v>
      </c>
      <c r="R43">
        <f t="shared" si="2"/>
        <v>0</v>
      </c>
    </row>
    <row r="44" spans="6:18" x14ac:dyDescent="0.3">
      <c r="F44" s="10">
        <v>39</v>
      </c>
      <c r="G44" s="12">
        <f t="shared" si="0"/>
        <v>27750</v>
      </c>
      <c r="H44" s="12">
        <f>SUM($G$5:G44)</f>
        <v>405000</v>
      </c>
      <c r="I44" s="12">
        <f t="shared" si="3"/>
        <v>55500</v>
      </c>
      <c r="J44" s="12">
        <f t="shared" si="7"/>
        <v>2500</v>
      </c>
      <c r="K44" s="12"/>
      <c r="L44" s="10">
        <v>39</v>
      </c>
      <c r="M44" s="12">
        <f t="shared" si="5"/>
        <v>39400</v>
      </c>
      <c r="N44">
        <f t="shared" si="6"/>
        <v>1.0389999999999957</v>
      </c>
      <c r="O44" s="12">
        <f>SUM($M$5:M44)</f>
        <v>637400</v>
      </c>
      <c r="Q44">
        <f t="shared" si="1"/>
        <v>0.52533333333333332</v>
      </c>
      <c r="R44">
        <f t="shared" si="2"/>
        <v>2.1999999999999999E-2</v>
      </c>
    </row>
    <row r="45" spans="6:18" x14ac:dyDescent="0.3">
      <c r="F45" s="10">
        <v>40</v>
      </c>
      <c r="G45" s="12">
        <f t="shared" si="0"/>
        <v>29000</v>
      </c>
      <c r="H45" s="12">
        <f>SUM($G$5:G45)</f>
        <v>434000</v>
      </c>
      <c r="I45" s="12">
        <f t="shared" si="3"/>
        <v>58000</v>
      </c>
      <c r="J45" s="12">
        <f t="shared" si="7"/>
        <v>2500</v>
      </c>
      <c r="K45" s="12"/>
      <c r="L45" s="10">
        <v>40</v>
      </c>
      <c r="M45" s="12">
        <f t="shared" si="5"/>
        <v>41500</v>
      </c>
      <c r="N45">
        <f t="shared" si="6"/>
        <v>1.0399999999999956</v>
      </c>
      <c r="O45" s="12">
        <f>SUM($M$5:M45)</f>
        <v>678900</v>
      </c>
      <c r="Q45">
        <f t="shared" si="1"/>
        <v>0.55333333333333334</v>
      </c>
      <c r="R45">
        <f t="shared" si="2"/>
        <v>0.57533333333333336</v>
      </c>
    </row>
    <row r="46" spans="6:18" x14ac:dyDescent="0.3">
      <c r="F46" s="10">
        <v>41</v>
      </c>
      <c r="G46" s="12">
        <f t="shared" si="0"/>
        <v>30250</v>
      </c>
      <c r="H46" s="12">
        <f>SUM($G$5:G46)</f>
        <v>464250</v>
      </c>
      <c r="I46" s="12">
        <f t="shared" si="3"/>
        <v>60500</v>
      </c>
      <c r="J46" s="12">
        <f t="shared" si="7"/>
        <v>2500</v>
      </c>
      <c r="K46" s="12"/>
      <c r="L46" s="10">
        <v>41</v>
      </c>
      <c r="M46" s="12">
        <f t="shared" si="5"/>
        <v>43800</v>
      </c>
      <c r="N46">
        <f t="shared" si="6"/>
        <v>1.0409999999999955</v>
      </c>
      <c r="O46" s="12">
        <f>SUM($M$5:M46)</f>
        <v>722700</v>
      </c>
      <c r="Q46">
        <f t="shared" si="1"/>
        <v>0.58399999999999996</v>
      </c>
      <c r="R46">
        <f t="shared" si="2"/>
        <v>1.1593333333333333</v>
      </c>
    </row>
    <row r="47" spans="6:18" x14ac:dyDescent="0.3">
      <c r="F47" s="10">
        <v>42</v>
      </c>
      <c r="G47" s="12">
        <f t="shared" si="0"/>
        <v>31500</v>
      </c>
      <c r="H47" s="12">
        <f>SUM($G$5:G47)</f>
        <v>495750</v>
      </c>
      <c r="I47" s="12">
        <f t="shared" si="3"/>
        <v>63000</v>
      </c>
      <c r="J47" s="12">
        <f t="shared" si="7"/>
        <v>2500</v>
      </c>
      <c r="K47" s="12"/>
      <c r="L47" s="10">
        <v>42</v>
      </c>
      <c r="M47" s="12">
        <f t="shared" si="5"/>
        <v>46200</v>
      </c>
      <c r="N47">
        <f t="shared" si="6"/>
        <v>1.0419999999999954</v>
      </c>
      <c r="O47" s="12">
        <f>SUM($M$5:M47)</f>
        <v>768900</v>
      </c>
      <c r="Q47">
        <f t="shared" si="1"/>
        <v>0.61599999999999999</v>
      </c>
      <c r="R47">
        <f t="shared" si="2"/>
        <v>1.7753333333333334</v>
      </c>
    </row>
    <row r="48" spans="6:18" x14ac:dyDescent="0.3">
      <c r="F48" s="10">
        <v>43</v>
      </c>
      <c r="G48" s="12">
        <f t="shared" si="0"/>
        <v>32750</v>
      </c>
      <c r="H48" s="12">
        <f>SUM($G$5:G48)</f>
        <v>528500</v>
      </c>
      <c r="I48" s="12">
        <f t="shared" si="3"/>
        <v>65500</v>
      </c>
      <c r="J48" s="12">
        <f t="shared" si="7"/>
        <v>2500</v>
      </c>
      <c r="K48" s="12"/>
      <c r="L48" s="10">
        <v>43</v>
      </c>
      <c r="M48" s="12">
        <f t="shared" si="5"/>
        <v>48800</v>
      </c>
      <c r="N48">
        <f t="shared" si="6"/>
        <v>1.0429999999999953</v>
      </c>
      <c r="O48" s="12">
        <f>SUM($M$5:M48)</f>
        <v>817700</v>
      </c>
      <c r="Q48">
        <f t="shared" si="1"/>
        <v>0.65066666666666662</v>
      </c>
      <c r="R48">
        <f t="shared" si="2"/>
        <v>2.4260000000000002</v>
      </c>
    </row>
    <row r="49" spans="6:18" x14ac:dyDescent="0.3">
      <c r="F49" s="10">
        <v>44</v>
      </c>
      <c r="G49" s="12">
        <f t="shared" si="0"/>
        <v>34000</v>
      </c>
      <c r="H49" s="12">
        <f>SUM($G$5:G49)</f>
        <v>562500</v>
      </c>
      <c r="I49" s="12">
        <f t="shared" si="3"/>
        <v>68000</v>
      </c>
      <c r="J49" s="12">
        <f t="shared" si="7"/>
        <v>2500</v>
      </c>
      <c r="K49" s="12"/>
      <c r="L49" s="10">
        <v>44</v>
      </c>
      <c r="M49" s="12">
        <f t="shared" si="5"/>
        <v>51500</v>
      </c>
      <c r="N49">
        <f t="shared" si="6"/>
        <v>1.0439999999999952</v>
      </c>
      <c r="O49" s="12">
        <f>SUM($M$5:M49)</f>
        <v>869200</v>
      </c>
      <c r="Q49">
        <f t="shared" si="1"/>
        <v>0.68666666666666665</v>
      </c>
      <c r="R49">
        <f t="shared" si="2"/>
        <v>3.1126666666666667</v>
      </c>
    </row>
    <row r="50" spans="6:18" x14ac:dyDescent="0.3">
      <c r="F50" s="10">
        <v>45</v>
      </c>
      <c r="G50" s="12">
        <f t="shared" si="0"/>
        <v>35750</v>
      </c>
      <c r="H50" s="12">
        <f>SUM($G$5:G50)</f>
        <v>598250</v>
      </c>
      <c r="I50" s="12">
        <f t="shared" si="3"/>
        <v>71500</v>
      </c>
      <c r="J50" s="12">
        <f t="shared" si="7"/>
        <v>3500</v>
      </c>
      <c r="K50" s="12"/>
      <c r="L50" s="10">
        <v>45</v>
      </c>
      <c r="M50" s="12">
        <f t="shared" si="5"/>
        <v>54400</v>
      </c>
      <c r="N50">
        <f t="shared" si="6"/>
        <v>1.044999999999995</v>
      </c>
      <c r="O50" s="12">
        <f>SUM($M$5:M50)</f>
        <v>923600</v>
      </c>
      <c r="Q50">
        <f t="shared" si="1"/>
        <v>0.72533333333333339</v>
      </c>
      <c r="R50">
        <f t="shared" si="2"/>
        <v>3.8380000000000001</v>
      </c>
    </row>
    <row r="51" spans="6:18" x14ac:dyDescent="0.3">
      <c r="F51" s="14">
        <v>46</v>
      </c>
      <c r="G51" s="12">
        <f t="shared" si="0"/>
        <v>37500</v>
      </c>
      <c r="H51" s="12">
        <f>SUM($G$5:G51)</f>
        <v>635750</v>
      </c>
      <c r="I51" s="12">
        <f t="shared" si="3"/>
        <v>75000</v>
      </c>
      <c r="J51" s="12">
        <f t="shared" si="7"/>
        <v>3500</v>
      </c>
      <c r="K51" s="12"/>
      <c r="L51" s="10">
        <v>46</v>
      </c>
      <c r="M51" s="12">
        <f t="shared" si="5"/>
        <v>57500</v>
      </c>
      <c r="N51">
        <f t="shared" si="6"/>
        <v>1.0459999999999949</v>
      </c>
      <c r="O51" s="12">
        <f>SUM($M$5:M51)</f>
        <v>981100</v>
      </c>
      <c r="Q51">
        <f t="shared" si="1"/>
        <v>0.76666666666666672</v>
      </c>
      <c r="R51">
        <f t="shared" si="2"/>
        <v>4.6046666666666667</v>
      </c>
    </row>
    <row r="52" spans="6:18" x14ac:dyDescent="0.3">
      <c r="F52" s="10">
        <v>47</v>
      </c>
      <c r="G52" s="12">
        <f t="shared" si="0"/>
        <v>40000</v>
      </c>
      <c r="H52" s="12">
        <f>SUM($G$5:G52)</f>
        <v>675750</v>
      </c>
      <c r="I52" s="12">
        <f>I51+500+QUOTIENT(F52,15)*1500</f>
        <v>80000</v>
      </c>
      <c r="J52" s="12">
        <f t="shared" si="7"/>
        <v>5000</v>
      </c>
      <c r="K52" s="12"/>
      <c r="L52" s="10">
        <v>47</v>
      </c>
      <c r="M52" s="12">
        <f t="shared" si="5"/>
        <v>60800</v>
      </c>
      <c r="N52">
        <f t="shared" si="6"/>
        <v>1.0469999999999948</v>
      </c>
      <c r="O52" s="12">
        <f>SUM($M$5:M52)</f>
        <v>1041900</v>
      </c>
      <c r="Q52">
        <f t="shared" si="1"/>
        <v>0.81066666666666665</v>
      </c>
      <c r="R52">
        <f t="shared" si="2"/>
        <v>5.4153333333333338</v>
      </c>
    </row>
    <row r="53" spans="6:18" x14ac:dyDescent="0.3">
      <c r="F53" s="10">
        <v>48</v>
      </c>
      <c r="G53" s="12">
        <f t="shared" si="0"/>
        <v>42500</v>
      </c>
      <c r="H53" s="12">
        <f>SUM($G$5:G53)</f>
        <v>718250</v>
      </c>
      <c r="I53" s="12">
        <f t="shared" ref="I53:I65" si="9">I52+500+QUOTIENT(F53,15)*1500</f>
        <v>85000</v>
      </c>
      <c r="J53" s="12">
        <f t="shared" si="7"/>
        <v>5000</v>
      </c>
      <c r="K53" s="12"/>
      <c r="L53" s="10">
        <v>48</v>
      </c>
      <c r="M53" s="12">
        <f t="shared" si="5"/>
        <v>64300</v>
      </c>
      <c r="N53">
        <f t="shared" si="6"/>
        <v>1.0479999999999947</v>
      </c>
      <c r="O53" s="12">
        <f>SUM($M$5:M53)</f>
        <v>1106200</v>
      </c>
      <c r="Q53">
        <f t="shared" si="1"/>
        <v>0.85733333333333328</v>
      </c>
      <c r="R53">
        <f t="shared" si="2"/>
        <v>6.2726666666666668</v>
      </c>
    </row>
    <row r="54" spans="6:18" x14ac:dyDescent="0.3">
      <c r="F54" s="10">
        <v>49</v>
      </c>
      <c r="G54" s="12">
        <f t="shared" si="0"/>
        <v>45000</v>
      </c>
      <c r="H54" s="12">
        <f>SUM($G$5:G54)</f>
        <v>763250</v>
      </c>
      <c r="I54" s="12">
        <f t="shared" si="9"/>
        <v>90000</v>
      </c>
      <c r="J54" s="12">
        <f t="shared" si="7"/>
        <v>5000</v>
      </c>
      <c r="K54" s="12"/>
      <c r="L54" s="10">
        <v>49</v>
      </c>
      <c r="M54" s="12">
        <f t="shared" si="5"/>
        <v>68000</v>
      </c>
      <c r="N54">
        <f t="shared" si="6"/>
        <v>1.0489999999999946</v>
      </c>
      <c r="O54" s="12">
        <f>SUM($M$5:M54)</f>
        <v>1174200</v>
      </c>
      <c r="Q54">
        <f t="shared" si="1"/>
        <v>0.90666666666666662</v>
      </c>
      <c r="R54">
        <f t="shared" si="2"/>
        <v>7.1793333333333331</v>
      </c>
    </row>
    <row r="55" spans="6:18" x14ac:dyDescent="0.3">
      <c r="F55" s="10">
        <v>50</v>
      </c>
      <c r="G55" s="12">
        <f t="shared" si="0"/>
        <v>47500</v>
      </c>
      <c r="H55" s="12">
        <f>SUM($G$5:G55)</f>
        <v>810750</v>
      </c>
      <c r="I55" s="12">
        <f t="shared" si="9"/>
        <v>95000</v>
      </c>
      <c r="J55" s="12">
        <f t="shared" si="7"/>
        <v>5000</v>
      </c>
      <c r="K55" s="12"/>
      <c r="L55" s="10">
        <v>50</v>
      </c>
      <c r="M55" s="12">
        <f t="shared" si="5"/>
        <v>72000</v>
      </c>
      <c r="N55">
        <f t="shared" si="6"/>
        <v>1.0499999999999945</v>
      </c>
      <c r="O55" s="12">
        <f>SUM($M$5:M55)</f>
        <v>1246200</v>
      </c>
      <c r="Q55">
        <f t="shared" si="1"/>
        <v>0.96</v>
      </c>
      <c r="R55">
        <f t="shared" si="2"/>
        <v>8.1393333333333331</v>
      </c>
    </row>
    <row r="56" spans="6:18" x14ac:dyDescent="0.3">
      <c r="F56" s="10">
        <v>51</v>
      </c>
      <c r="G56" s="12">
        <f t="shared" si="0"/>
        <v>50000</v>
      </c>
      <c r="H56" s="12">
        <f>SUM($G$5:G56)</f>
        <v>860750</v>
      </c>
      <c r="I56" s="12">
        <f t="shared" si="9"/>
        <v>100000</v>
      </c>
      <c r="J56" s="12">
        <f t="shared" si="7"/>
        <v>5000</v>
      </c>
      <c r="K56" s="12"/>
      <c r="L56" s="10">
        <v>51</v>
      </c>
      <c r="M56" s="12">
        <f t="shared" si="5"/>
        <v>76200</v>
      </c>
      <c r="N56">
        <f t="shared" si="6"/>
        <v>1.0509999999999944</v>
      </c>
      <c r="O56" s="12">
        <f>SUM($M$5:M56)</f>
        <v>1322400</v>
      </c>
      <c r="Q56">
        <f t="shared" si="1"/>
        <v>1.016</v>
      </c>
      <c r="R56">
        <f t="shared" si="2"/>
        <v>9.1553333333333331</v>
      </c>
    </row>
    <row r="57" spans="6:18" x14ac:dyDescent="0.3">
      <c r="F57" s="10">
        <v>52</v>
      </c>
      <c r="G57" s="12">
        <f t="shared" si="0"/>
        <v>52500</v>
      </c>
      <c r="H57" s="12">
        <f>SUM($G$5:G57)</f>
        <v>913250</v>
      </c>
      <c r="I57" s="12">
        <f t="shared" si="9"/>
        <v>105000</v>
      </c>
      <c r="J57" s="12">
        <f t="shared" si="7"/>
        <v>5000</v>
      </c>
      <c r="K57" s="12"/>
      <c r="L57" s="10">
        <v>52</v>
      </c>
      <c r="M57" s="12">
        <f t="shared" si="5"/>
        <v>80700</v>
      </c>
      <c r="N57">
        <f t="shared" si="6"/>
        <v>1.0519999999999943</v>
      </c>
      <c r="O57" s="12">
        <f>SUM($M$5:M57)</f>
        <v>1403100</v>
      </c>
      <c r="Q57">
        <f t="shared" si="1"/>
        <v>1.0760000000000001</v>
      </c>
      <c r="R57">
        <f t="shared" si="2"/>
        <v>10.231333333333334</v>
      </c>
    </row>
    <row r="58" spans="6:18" x14ac:dyDescent="0.3">
      <c r="F58" s="10">
        <v>53</v>
      </c>
      <c r="G58" s="12">
        <f t="shared" si="0"/>
        <v>55000</v>
      </c>
      <c r="H58" s="12">
        <f>SUM($G$5:G58)</f>
        <v>968250</v>
      </c>
      <c r="I58" s="12">
        <f t="shared" si="9"/>
        <v>110000</v>
      </c>
      <c r="J58" s="12">
        <f t="shared" si="7"/>
        <v>5000</v>
      </c>
      <c r="K58" s="12"/>
      <c r="L58" s="10">
        <v>53</v>
      </c>
      <c r="M58" s="12">
        <f t="shared" si="5"/>
        <v>85600</v>
      </c>
      <c r="N58">
        <f t="shared" si="6"/>
        <v>1.0529999999999942</v>
      </c>
      <c r="O58" s="12">
        <f>SUM($M$5:M58)</f>
        <v>1488700</v>
      </c>
      <c r="Q58">
        <f t="shared" si="1"/>
        <v>1.1413333333333333</v>
      </c>
      <c r="R58">
        <f t="shared" si="2"/>
        <v>11.372666666666667</v>
      </c>
    </row>
    <row r="59" spans="6:18" x14ac:dyDescent="0.3">
      <c r="F59" s="10">
        <v>54</v>
      </c>
      <c r="G59" s="12">
        <f t="shared" si="0"/>
        <v>57500</v>
      </c>
      <c r="H59" s="12">
        <f>SUM($G$5:G59)</f>
        <v>1025750</v>
      </c>
      <c r="I59" s="12">
        <f t="shared" si="9"/>
        <v>115000</v>
      </c>
      <c r="J59" s="12">
        <f t="shared" si="7"/>
        <v>5000</v>
      </c>
      <c r="K59" s="12"/>
      <c r="L59" s="10">
        <v>54</v>
      </c>
      <c r="M59" s="12">
        <f t="shared" si="5"/>
        <v>90800</v>
      </c>
      <c r="N59">
        <f t="shared" si="6"/>
        <v>1.0539999999999941</v>
      </c>
      <c r="O59" s="12">
        <f>SUM($M$5:M59)</f>
        <v>1579500</v>
      </c>
      <c r="Q59">
        <f t="shared" si="1"/>
        <v>1.2106666666666666</v>
      </c>
      <c r="R59">
        <f t="shared" si="2"/>
        <v>12.583333333333334</v>
      </c>
    </row>
    <row r="60" spans="6:18" x14ac:dyDescent="0.3">
      <c r="F60" s="10">
        <v>55</v>
      </c>
      <c r="G60" s="12">
        <f t="shared" si="0"/>
        <v>60000</v>
      </c>
      <c r="H60" s="12">
        <f>SUM($G$5:G60)</f>
        <v>1085750</v>
      </c>
      <c r="I60" s="12">
        <f t="shared" si="9"/>
        <v>120000</v>
      </c>
      <c r="J60" s="12">
        <f t="shared" si="7"/>
        <v>5000</v>
      </c>
      <c r="K60" s="12"/>
      <c r="L60" s="10">
        <v>55</v>
      </c>
      <c r="M60" s="12">
        <f t="shared" si="5"/>
        <v>96400</v>
      </c>
      <c r="N60">
        <f t="shared" si="6"/>
        <v>1.0549999999999939</v>
      </c>
      <c r="O60" s="12">
        <f>SUM($M$5:M60)</f>
        <v>1675900</v>
      </c>
      <c r="Q60">
        <f t="shared" si="1"/>
        <v>1.2853333333333334</v>
      </c>
      <c r="R60">
        <f t="shared" si="2"/>
        <v>13.868666666666666</v>
      </c>
    </row>
    <row r="61" spans="6:18" x14ac:dyDescent="0.3">
      <c r="F61" s="10">
        <v>56</v>
      </c>
      <c r="G61" s="12">
        <f t="shared" si="0"/>
        <v>62500</v>
      </c>
      <c r="H61" s="12">
        <f>SUM($G$5:G61)</f>
        <v>1148250</v>
      </c>
      <c r="I61" s="12">
        <f t="shared" si="9"/>
        <v>125000</v>
      </c>
      <c r="J61" s="12">
        <f t="shared" si="7"/>
        <v>5000</v>
      </c>
      <c r="K61" s="12"/>
      <c r="L61" s="10">
        <v>56</v>
      </c>
      <c r="M61" s="12">
        <f t="shared" si="5"/>
        <v>102400</v>
      </c>
      <c r="N61">
        <f t="shared" si="6"/>
        <v>1.0559999999999938</v>
      </c>
      <c r="O61" s="12">
        <f>SUM($M$5:M61)</f>
        <v>1778300</v>
      </c>
      <c r="Q61">
        <f t="shared" si="1"/>
        <v>1.3653333333333333</v>
      </c>
      <c r="R61">
        <f t="shared" si="2"/>
        <v>15.234</v>
      </c>
    </row>
    <row r="62" spans="6:18" x14ac:dyDescent="0.3">
      <c r="F62" s="10">
        <v>57</v>
      </c>
      <c r="G62" s="12">
        <f t="shared" si="0"/>
        <v>65000</v>
      </c>
      <c r="H62" s="12">
        <f>SUM($G$5:G62)</f>
        <v>1213250</v>
      </c>
      <c r="I62" s="12">
        <f t="shared" si="9"/>
        <v>130000</v>
      </c>
      <c r="J62" s="12">
        <f t="shared" si="7"/>
        <v>5000</v>
      </c>
      <c r="K62" s="12"/>
      <c r="L62" s="10">
        <v>57</v>
      </c>
      <c r="M62" s="12">
        <f t="shared" si="5"/>
        <v>108800</v>
      </c>
      <c r="N62">
        <f t="shared" si="6"/>
        <v>1.0569999999999937</v>
      </c>
      <c r="O62" s="12">
        <f>SUM($M$5:M62)</f>
        <v>1887100</v>
      </c>
      <c r="Q62">
        <f t="shared" si="1"/>
        <v>1.4506666666666668</v>
      </c>
      <c r="R62">
        <f t="shared" si="2"/>
        <v>16.684666666666665</v>
      </c>
    </row>
    <row r="63" spans="6:18" x14ac:dyDescent="0.3">
      <c r="F63" s="10">
        <v>58</v>
      </c>
      <c r="G63" s="12">
        <f t="shared" si="0"/>
        <v>67500</v>
      </c>
      <c r="H63" s="12">
        <f>SUM($G$5:G63)</f>
        <v>1280750</v>
      </c>
      <c r="I63" s="12">
        <f t="shared" si="9"/>
        <v>135000</v>
      </c>
      <c r="J63" s="12">
        <f t="shared" si="7"/>
        <v>5000</v>
      </c>
      <c r="K63" s="12"/>
      <c r="L63" s="10">
        <v>58</v>
      </c>
      <c r="M63" s="12">
        <f t="shared" si="5"/>
        <v>115700</v>
      </c>
      <c r="N63">
        <f t="shared" si="6"/>
        <v>1.0579999999999936</v>
      </c>
      <c r="O63" s="12">
        <f>SUM($M$5:M63)</f>
        <v>2002800</v>
      </c>
      <c r="Q63">
        <f t="shared" si="1"/>
        <v>1.5426666666666666</v>
      </c>
      <c r="R63">
        <f t="shared" si="2"/>
        <v>18.227333333333334</v>
      </c>
    </row>
    <row r="64" spans="6:18" x14ac:dyDescent="0.3">
      <c r="F64" s="10">
        <v>59</v>
      </c>
      <c r="G64" s="12">
        <f t="shared" si="0"/>
        <v>70000</v>
      </c>
      <c r="H64" s="12">
        <f>SUM($G$5:G64)</f>
        <v>1350750</v>
      </c>
      <c r="I64" s="12">
        <f t="shared" si="9"/>
        <v>140000</v>
      </c>
      <c r="J64" s="12">
        <f t="shared" si="7"/>
        <v>5000</v>
      </c>
      <c r="K64" s="12"/>
      <c r="L64" s="10">
        <v>59</v>
      </c>
      <c r="M64" s="12">
        <f t="shared" si="5"/>
        <v>123100</v>
      </c>
      <c r="N64">
        <f t="shared" si="6"/>
        <v>1.0589999999999935</v>
      </c>
      <c r="O64" s="12">
        <f>SUM($M$5:M64)</f>
        <v>2125900</v>
      </c>
      <c r="Q64">
        <f t="shared" si="1"/>
        <v>1.6413333333333333</v>
      </c>
      <c r="R64">
        <f t="shared" si="2"/>
        <v>19.868666666666666</v>
      </c>
    </row>
    <row r="65" spans="6:18" x14ac:dyDescent="0.3">
      <c r="F65" s="10">
        <v>60</v>
      </c>
      <c r="G65" s="12">
        <f t="shared" si="0"/>
        <v>73250</v>
      </c>
      <c r="H65" s="12">
        <f>SUM($G$5:G65)</f>
        <v>1424000</v>
      </c>
      <c r="I65" s="12">
        <f t="shared" si="9"/>
        <v>146500</v>
      </c>
      <c r="J65" s="12">
        <f t="shared" si="7"/>
        <v>6500</v>
      </c>
      <c r="K65" s="12"/>
      <c r="L65" s="10">
        <v>60</v>
      </c>
      <c r="M65" s="12">
        <f t="shared" si="5"/>
        <v>131100</v>
      </c>
      <c r="N65">
        <f t="shared" si="6"/>
        <v>1.0599999999999934</v>
      </c>
      <c r="O65" s="12">
        <f>SUM($M$5:M65)</f>
        <v>2257000</v>
      </c>
      <c r="Q65">
        <f t="shared" si="1"/>
        <v>1.748</v>
      </c>
      <c r="R65">
        <f t="shared" si="2"/>
        <v>21.616666666666667</v>
      </c>
    </row>
    <row r="66" spans="6:18" x14ac:dyDescent="0.3">
      <c r="G66" s="12"/>
      <c r="H66" s="12"/>
      <c r="I66" s="12"/>
      <c r="J66" s="12"/>
      <c r="K66" s="12"/>
      <c r="L66" s="10">
        <v>61</v>
      </c>
      <c r="M66" s="12">
        <f t="shared" si="5"/>
        <v>139700</v>
      </c>
      <c r="N66">
        <f t="shared" si="6"/>
        <v>1.0609999999999933</v>
      </c>
      <c r="O66" s="12">
        <f>SUM($M$5:M66)</f>
        <v>2396700</v>
      </c>
      <c r="Q66">
        <f t="shared" si="1"/>
        <v>1.8626666666666667</v>
      </c>
      <c r="R66">
        <f t="shared" si="2"/>
        <v>23.479333333333333</v>
      </c>
    </row>
    <row r="67" spans="6:18" x14ac:dyDescent="0.3">
      <c r="G67" s="12"/>
      <c r="H67" s="12"/>
      <c r="I67" s="12"/>
      <c r="J67" s="12"/>
      <c r="K67" s="12"/>
      <c r="L67" s="10">
        <v>62</v>
      </c>
      <c r="M67" s="12">
        <f t="shared" si="5"/>
        <v>148900</v>
      </c>
      <c r="N67">
        <f t="shared" si="6"/>
        <v>1.0619999999999932</v>
      </c>
      <c r="O67" s="12">
        <f>SUM($M$5:M67)</f>
        <v>2545600</v>
      </c>
      <c r="Q67">
        <f t="shared" si="1"/>
        <v>1.9853333333333334</v>
      </c>
      <c r="R67">
        <f t="shared" si="2"/>
        <v>25.464666666666666</v>
      </c>
    </row>
    <row r="68" spans="6:18" x14ac:dyDescent="0.3">
      <c r="G68" s="12"/>
      <c r="H68" s="12"/>
      <c r="I68" s="12"/>
      <c r="J68" s="12"/>
      <c r="K68" s="12"/>
      <c r="L68" s="10">
        <v>63</v>
      </c>
      <c r="M68" s="12">
        <f t="shared" si="5"/>
        <v>158900</v>
      </c>
      <c r="N68">
        <f t="shared" si="6"/>
        <v>1.0629999999999931</v>
      </c>
      <c r="O68" s="12">
        <f>SUM($M$5:M68)</f>
        <v>2704500</v>
      </c>
      <c r="Q68">
        <f t="shared" si="1"/>
        <v>2.1186666666666665</v>
      </c>
      <c r="R68">
        <f t="shared" si="2"/>
        <v>27.583333333333332</v>
      </c>
    </row>
    <row r="69" spans="6:18" x14ac:dyDescent="0.3">
      <c r="G69" s="12"/>
      <c r="H69" s="12"/>
      <c r="I69" s="12"/>
      <c r="J69" s="12"/>
      <c r="K69" s="12"/>
      <c r="L69" s="10">
        <v>64</v>
      </c>
      <c r="M69" s="12">
        <f t="shared" si="5"/>
        <v>169700</v>
      </c>
      <c r="N69">
        <f t="shared" si="6"/>
        <v>1.063999999999993</v>
      </c>
      <c r="O69" s="12">
        <f>SUM($M$5:M69)</f>
        <v>2874200</v>
      </c>
      <c r="Q69">
        <f t="shared" si="1"/>
        <v>2.2626666666666666</v>
      </c>
      <c r="R69">
        <f t="shared" si="2"/>
        <v>29.846</v>
      </c>
    </row>
    <row r="70" spans="6:18" x14ac:dyDescent="0.3">
      <c r="G70" s="12"/>
      <c r="H70" s="12"/>
      <c r="I70" s="12"/>
      <c r="J70" s="12"/>
      <c r="K70" s="12"/>
      <c r="L70" s="10">
        <v>65</v>
      </c>
      <c r="M70" s="12">
        <f t="shared" si="5"/>
        <v>181300</v>
      </c>
      <c r="N70">
        <f t="shared" si="6"/>
        <v>1.0649999999999928</v>
      </c>
      <c r="O70" s="12">
        <f>SUM($M$5:M70)</f>
        <v>3055500</v>
      </c>
      <c r="Q70">
        <f t="shared" ref="Q70:Q105" si="10">M70/$I$51</f>
        <v>2.4173333333333331</v>
      </c>
      <c r="R70">
        <f t="shared" ref="R70:R105" si="11">IF(O70&lt;$H$51,0,(O70-$H$51)/$I$51)</f>
        <v>32.263333333333335</v>
      </c>
    </row>
    <row r="71" spans="6:18" x14ac:dyDescent="0.3">
      <c r="G71" s="12"/>
      <c r="H71" s="12"/>
      <c r="I71" s="12"/>
      <c r="J71" s="12"/>
      <c r="K71" s="12"/>
      <c r="L71" s="10">
        <v>66</v>
      </c>
      <c r="M71" s="12">
        <f t="shared" ref="M71:M105" si="12">ROUNDUP((M70+500)*N71,-2)</f>
        <v>193800</v>
      </c>
      <c r="N71">
        <f t="shared" ref="N71:N86" si="13">N70+0.001</f>
        <v>1.0659999999999927</v>
      </c>
      <c r="O71" s="12">
        <f>SUM($M$5:M71)</f>
        <v>3249300</v>
      </c>
      <c r="Q71">
        <f t="shared" si="10"/>
        <v>2.5840000000000001</v>
      </c>
      <c r="R71">
        <f t="shared" si="11"/>
        <v>34.847333333333331</v>
      </c>
    </row>
    <row r="72" spans="6:18" x14ac:dyDescent="0.3">
      <c r="G72" s="12"/>
      <c r="H72" s="12"/>
      <c r="I72" s="12"/>
      <c r="J72" s="12"/>
      <c r="K72" s="12"/>
      <c r="L72" s="10">
        <v>67</v>
      </c>
      <c r="M72" s="12">
        <f t="shared" si="12"/>
        <v>207400</v>
      </c>
      <c r="N72">
        <f t="shared" si="13"/>
        <v>1.0669999999999926</v>
      </c>
      <c r="O72" s="12">
        <f>SUM($M$5:M72)</f>
        <v>3456700</v>
      </c>
      <c r="Q72">
        <f t="shared" si="10"/>
        <v>2.7653333333333334</v>
      </c>
      <c r="R72">
        <f t="shared" si="11"/>
        <v>37.612666666666669</v>
      </c>
    </row>
    <row r="73" spans="6:18" x14ac:dyDescent="0.3">
      <c r="G73" s="12"/>
      <c r="H73" s="12"/>
      <c r="I73" s="12"/>
      <c r="J73" s="12"/>
      <c r="K73" s="12"/>
      <c r="L73" s="10">
        <v>68</v>
      </c>
      <c r="M73" s="12">
        <f t="shared" si="12"/>
        <v>222100</v>
      </c>
      <c r="N73">
        <f t="shared" si="13"/>
        <v>1.0679999999999925</v>
      </c>
      <c r="O73" s="12">
        <f>SUM($M$5:M73)</f>
        <v>3678800</v>
      </c>
      <c r="Q73">
        <f t="shared" si="10"/>
        <v>2.9613333333333332</v>
      </c>
      <c r="R73">
        <f t="shared" si="11"/>
        <v>40.573999999999998</v>
      </c>
    </row>
    <row r="74" spans="6:18" x14ac:dyDescent="0.3">
      <c r="G74" s="12"/>
      <c r="H74" s="12"/>
      <c r="I74" s="12"/>
      <c r="J74" s="12"/>
      <c r="K74" s="12"/>
      <c r="L74" s="10">
        <v>69</v>
      </c>
      <c r="M74" s="12">
        <f t="shared" si="12"/>
        <v>238000</v>
      </c>
      <c r="N74">
        <f t="shared" si="13"/>
        <v>1.0689999999999924</v>
      </c>
      <c r="O74" s="12">
        <f>SUM($M$5:M74)</f>
        <v>3916800</v>
      </c>
      <c r="Q74">
        <f t="shared" si="10"/>
        <v>3.1733333333333333</v>
      </c>
      <c r="R74">
        <f t="shared" si="11"/>
        <v>43.74733333333333</v>
      </c>
    </row>
    <row r="75" spans="6:18" x14ac:dyDescent="0.3">
      <c r="G75" s="12"/>
      <c r="H75" s="12"/>
      <c r="I75" s="12"/>
      <c r="J75" s="12"/>
      <c r="K75" s="12"/>
      <c r="L75" s="10">
        <v>70</v>
      </c>
      <c r="M75" s="12">
        <f t="shared" si="12"/>
        <v>255200</v>
      </c>
      <c r="N75">
        <f t="shared" si="13"/>
        <v>1.0699999999999923</v>
      </c>
      <c r="O75" s="12">
        <f>SUM($M$5:M75)</f>
        <v>4172000</v>
      </c>
      <c r="Q75">
        <f t="shared" si="10"/>
        <v>3.4026666666666667</v>
      </c>
      <c r="R75">
        <f t="shared" si="11"/>
        <v>47.15</v>
      </c>
    </row>
    <row r="76" spans="6:18" x14ac:dyDescent="0.3">
      <c r="G76" s="12"/>
      <c r="H76" s="12"/>
      <c r="I76" s="12"/>
      <c r="J76" s="12"/>
      <c r="K76" s="12"/>
      <c r="L76" s="10">
        <v>71</v>
      </c>
      <c r="M76" s="12">
        <f t="shared" si="12"/>
        <v>273600</v>
      </c>
      <c r="N76">
        <f>N75</f>
        <v>1.0699999999999923</v>
      </c>
      <c r="O76" s="12">
        <f>SUM($M$5:M76)</f>
        <v>4445600</v>
      </c>
      <c r="Q76">
        <f t="shared" si="10"/>
        <v>3.6480000000000001</v>
      </c>
      <c r="R76">
        <f t="shared" si="11"/>
        <v>50.798000000000002</v>
      </c>
    </row>
    <row r="77" spans="6:18" x14ac:dyDescent="0.3">
      <c r="G77" s="12"/>
      <c r="H77" s="12"/>
      <c r="I77" s="12"/>
      <c r="J77" s="12"/>
      <c r="K77" s="12"/>
      <c r="L77" s="10">
        <v>72</v>
      </c>
      <c r="M77" s="12">
        <f t="shared" si="12"/>
        <v>293600</v>
      </c>
      <c r="N77">
        <f t="shared" si="13"/>
        <v>1.0709999999999922</v>
      </c>
      <c r="O77" s="12">
        <f>SUM($M$5:M77)</f>
        <v>4739200</v>
      </c>
      <c r="Q77">
        <f t="shared" si="10"/>
        <v>3.9146666666666667</v>
      </c>
      <c r="R77">
        <f t="shared" si="11"/>
        <v>54.712666666666664</v>
      </c>
    </row>
    <row r="78" spans="6:18" x14ac:dyDescent="0.3">
      <c r="G78" s="12"/>
      <c r="H78" s="12"/>
      <c r="I78" s="12"/>
      <c r="J78" s="12"/>
      <c r="K78" s="12"/>
      <c r="L78" s="10">
        <v>73</v>
      </c>
      <c r="M78" s="12">
        <f t="shared" si="12"/>
        <v>315300</v>
      </c>
      <c r="N78">
        <f t="shared" si="13"/>
        <v>1.0719999999999921</v>
      </c>
      <c r="O78" s="12">
        <f>SUM($M$5:M78)</f>
        <v>5054500</v>
      </c>
      <c r="Q78">
        <f t="shared" si="10"/>
        <v>4.2039999999999997</v>
      </c>
      <c r="R78">
        <f t="shared" si="11"/>
        <v>58.916666666666664</v>
      </c>
    </row>
    <row r="79" spans="6:18" x14ac:dyDescent="0.3">
      <c r="G79" s="12"/>
      <c r="H79" s="12"/>
      <c r="I79" s="12"/>
      <c r="J79" s="12"/>
      <c r="K79" s="12"/>
      <c r="L79" s="10">
        <v>74</v>
      </c>
      <c r="M79" s="12">
        <f t="shared" si="12"/>
        <v>338900</v>
      </c>
      <c r="N79">
        <f t="shared" si="13"/>
        <v>1.072999999999992</v>
      </c>
      <c r="O79" s="12">
        <f>SUM($M$5:M79)</f>
        <v>5393400</v>
      </c>
      <c r="Q79">
        <f t="shared" si="10"/>
        <v>4.5186666666666664</v>
      </c>
      <c r="R79">
        <f t="shared" si="11"/>
        <v>63.435333333333332</v>
      </c>
    </row>
    <row r="80" spans="6:18" x14ac:dyDescent="0.3">
      <c r="G80" s="12"/>
      <c r="H80" s="12"/>
      <c r="I80" s="12"/>
      <c r="J80" s="12"/>
      <c r="K80" s="12"/>
      <c r="L80" s="10">
        <v>75</v>
      </c>
      <c r="M80" s="12">
        <f t="shared" si="12"/>
        <v>364600</v>
      </c>
      <c r="N80">
        <f t="shared" si="13"/>
        <v>1.0739999999999919</v>
      </c>
      <c r="O80" s="12">
        <f>SUM($M$5:M80)</f>
        <v>5758000</v>
      </c>
      <c r="Q80">
        <f t="shared" si="10"/>
        <v>4.8613333333333335</v>
      </c>
      <c r="R80">
        <f t="shared" si="11"/>
        <v>68.296666666666667</v>
      </c>
    </row>
    <row r="81" spans="7:18" x14ac:dyDescent="0.3">
      <c r="G81" s="12"/>
      <c r="H81" s="12"/>
      <c r="I81" s="12"/>
      <c r="J81" s="12"/>
      <c r="K81" s="12"/>
      <c r="L81" s="10">
        <v>76</v>
      </c>
      <c r="M81" s="12">
        <f t="shared" si="12"/>
        <v>392500</v>
      </c>
      <c r="N81">
        <f t="shared" si="13"/>
        <v>1.0749999999999917</v>
      </c>
      <c r="O81" s="12">
        <f>SUM($M$5:M81)</f>
        <v>6150500</v>
      </c>
      <c r="Q81">
        <f t="shared" si="10"/>
        <v>5.2333333333333334</v>
      </c>
      <c r="R81">
        <f t="shared" si="11"/>
        <v>73.53</v>
      </c>
    </row>
    <row r="82" spans="7:18" x14ac:dyDescent="0.3">
      <c r="G82" s="12"/>
      <c r="H82" s="12"/>
      <c r="I82" s="12"/>
      <c r="J82" s="12"/>
      <c r="K82" s="12"/>
      <c r="L82" s="10">
        <v>77</v>
      </c>
      <c r="M82" s="12">
        <f t="shared" si="12"/>
        <v>422900</v>
      </c>
      <c r="N82">
        <f t="shared" si="13"/>
        <v>1.0759999999999916</v>
      </c>
      <c r="O82" s="12">
        <f>SUM($M$5:M82)</f>
        <v>6573400</v>
      </c>
      <c r="Q82">
        <f t="shared" si="10"/>
        <v>5.6386666666666665</v>
      </c>
      <c r="R82">
        <f t="shared" si="11"/>
        <v>79.168666666666667</v>
      </c>
    </row>
    <row r="83" spans="7:18" x14ac:dyDescent="0.3">
      <c r="G83" s="12"/>
      <c r="H83" s="12"/>
      <c r="I83" s="12"/>
      <c r="J83" s="12"/>
      <c r="K83" s="12"/>
      <c r="L83" s="10">
        <v>78</v>
      </c>
      <c r="M83" s="12">
        <f t="shared" si="12"/>
        <v>456100</v>
      </c>
      <c r="N83">
        <f t="shared" si="13"/>
        <v>1.0769999999999915</v>
      </c>
      <c r="O83" s="12">
        <f>SUM($M$5:M83)</f>
        <v>7029500</v>
      </c>
      <c r="Q83">
        <f t="shared" si="10"/>
        <v>6.0813333333333333</v>
      </c>
      <c r="R83">
        <f t="shared" si="11"/>
        <v>85.25</v>
      </c>
    </row>
    <row r="84" spans="7:18" x14ac:dyDescent="0.3">
      <c r="G84" s="12"/>
      <c r="H84" s="12"/>
      <c r="I84" s="12"/>
      <c r="J84" s="12"/>
      <c r="K84" s="12"/>
      <c r="L84" s="10">
        <v>79</v>
      </c>
      <c r="M84" s="12">
        <f t="shared" si="12"/>
        <v>492300</v>
      </c>
      <c r="N84">
        <f t="shared" si="13"/>
        <v>1.0779999999999914</v>
      </c>
      <c r="O84" s="12">
        <f>SUM($M$5:M84)</f>
        <v>7521800</v>
      </c>
      <c r="Q84">
        <f t="shared" si="10"/>
        <v>6.5640000000000001</v>
      </c>
      <c r="R84">
        <f t="shared" si="11"/>
        <v>91.813999999999993</v>
      </c>
    </row>
    <row r="85" spans="7:18" x14ac:dyDescent="0.3">
      <c r="G85" s="12"/>
      <c r="H85" s="12"/>
      <c r="I85" s="12"/>
      <c r="J85" s="12"/>
      <c r="K85" s="12"/>
      <c r="L85" s="10">
        <v>80</v>
      </c>
      <c r="M85" s="12">
        <f t="shared" si="12"/>
        <v>531800</v>
      </c>
      <c r="N85">
        <f t="shared" si="13"/>
        <v>1.0789999999999913</v>
      </c>
      <c r="O85" s="15">
        <f>SUM($M$5:M85)</f>
        <v>8053600</v>
      </c>
      <c r="Q85">
        <f t="shared" si="10"/>
        <v>7.0906666666666665</v>
      </c>
      <c r="R85">
        <f t="shared" si="11"/>
        <v>98.904666666666671</v>
      </c>
    </row>
    <row r="86" spans="7:18" x14ac:dyDescent="0.3">
      <c r="G86" s="12"/>
      <c r="H86" s="12"/>
      <c r="I86" s="12"/>
      <c r="J86" s="12"/>
      <c r="K86" s="12"/>
      <c r="L86" s="10">
        <v>81</v>
      </c>
      <c r="M86" s="12">
        <f t="shared" si="12"/>
        <v>574900</v>
      </c>
      <c r="N86">
        <f t="shared" si="13"/>
        <v>1.0799999999999912</v>
      </c>
      <c r="O86" s="12">
        <f>SUM($M$5:M86)</f>
        <v>8628500</v>
      </c>
      <c r="Q86">
        <f t="shared" si="10"/>
        <v>7.6653333333333338</v>
      </c>
      <c r="R86">
        <f t="shared" si="11"/>
        <v>106.57</v>
      </c>
    </row>
    <row r="87" spans="7:18" x14ac:dyDescent="0.3">
      <c r="G87" s="12"/>
      <c r="H87" s="12"/>
      <c r="I87" s="12"/>
      <c r="J87" s="12"/>
      <c r="K87" s="12"/>
      <c r="L87" s="10">
        <v>82</v>
      </c>
      <c r="M87" s="12">
        <f t="shared" si="12"/>
        <v>581200</v>
      </c>
      <c r="N87">
        <v>1.01</v>
      </c>
      <c r="O87" s="12">
        <f>SUM($M$5:M87)</f>
        <v>9209700</v>
      </c>
      <c r="Q87">
        <f t="shared" si="10"/>
        <v>7.7493333333333334</v>
      </c>
      <c r="R87">
        <f t="shared" si="11"/>
        <v>114.31933333333333</v>
      </c>
    </row>
    <row r="88" spans="7:18" x14ac:dyDescent="0.3">
      <c r="G88" s="12"/>
      <c r="H88" s="12"/>
      <c r="I88" s="12"/>
      <c r="J88" s="12"/>
      <c r="K88" s="12"/>
      <c r="L88" s="10">
        <v>83</v>
      </c>
      <c r="M88" s="12">
        <f t="shared" si="12"/>
        <v>587600</v>
      </c>
      <c r="N88">
        <v>1.01</v>
      </c>
      <c r="O88" s="12">
        <f>SUM($M$5:M88)</f>
        <v>9797300</v>
      </c>
      <c r="Q88">
        <f t="shared" si="10"/>
        <v>7.8346666666666662</v>
      </c>
      <c r="R88">
        <f t="shared" si="11"/>
        <v>122.154</v>
      </c>
    </row>
    <row r="89" spans="7:18" x14ac:dyDescent="0.3">
      <c r="G89" s="12"/>
      <c r="H89" s="12"/>
      <c r="I89" s="12"/>
      <c r="J89" s="12"/>
      <c r="K89" s="12"/>
      <c r="L89" s="10">
        <v>84</v>
      </c>
      <c r="M89" s="12">
        <f t="shared" si="12"/>
        <v>594000</v>
      </c>
      <c r="N89">
        <v>1.01</v>
      </c>
      <c r="O89" s="12">
        <f>SUM($M$5:M89)</f>
        <v>10391300</v>
      </c>
      <c r="Q89">
        <f t="shared" si="10"/>
        <v>7.92</v>
      </c>
      <c r="R89">
        <f t="shared" si="11"/>
        <v>130.07400000000001</v>
      </c>
    </row>
    <row r="90" spans="7:18" x14ac:dyDescent="0.3">
      <c r="G90" s="12"/>
      <c r="H90" s="12"/>
      <c r="I90" s="12"/>
      <c r="J90" s="12"/>
      <c r="K90" s="12"/>
      <c r="L90" s="10">
        <v>85</v>
      </c>
      <c r="M90" s="12">
        <f t="shared" si="12"/>
        <v>600500</v>
      </c>
      <c r="N90">
        <v>1.01</v>
      </c>
      <c r="O90" s="12">
        <f>SUM($M$5:M90)</f>
        <v>10991800</v>
      </c>
      <c r="Q90">
        <f t="shared" si="10"/>
        <v>8.0066666666666659</v>
      </c>
      <c r="R90">
        <f t="shared" si="11"/>
        <v>138.08066666666667</v>
      </c>
    </row>
    <row r="91" spans="7:18" x14ac:dyDescent="0.3">
      <c r="G91" s="12"/>
      <c r="H91" s="12"/>
      <c r="I91" s="12"/>
      <c r="J91" s="12"/>
      <c r="K91" s="12"/>
      <c r="L91" s="10">
        <v>86</v>
      </c>
      <c r="M91" s="12">
        <f t="shared" si="12"/>
        <v>607100</v>
      </c>
      <c r="N91">
        <v>1.01</v>
      </c>
      <c r="O91" s="12">
        <f>SUM($M$5:M91)</f>
        <v>11598900</v>
      </c>
      <c r="Q91">
        <f t="shared" si="10"/>
        <v>8.0946666666666669</v>
      </c>
      <c r="R91">
        <f t="shared" si="11"/>
        <v>146.17533333333333</v>
      </c>
    </row>
    <row r="92" spans="7:18" x14ac:dyDescent="0.3">
      <c r="G92" s="12"/>
      <c r="H92" s="12"/>
      <c r="I92" s="12"/>
      <c r="J92" s="12"/>
      <c r="K92" s="12"/>
      <c r="L92" s="10">
        <v>87</v>
      </c>
      <c r="M92" s="12">
        <f t="shared" si="12"/>
        <v>613700</v>
      </c>
      <c r="N92">
        <v>1.01</v>
      </c>
      <c r="O92" s="12">
        <f>SUM($M$5:M92)</f>
        <v>12212600</v>
      </c>
      <c r="Q92">
        <f t="shared" si="10"/>
        <v>8.1826666666666661</v>
      </c>
      <c r="R92">
        <f t="shared" si="11"/>
        <v>154.358</v>
      </c>
    </row>
    <row r="93" spans="7:18" x14ac:dyDescent="0.3">
      <c r="G93" s="12"/>
      <c r="H93" s="12"/>
      <c r="I93" s="12"/>
      <c r="J93" s="12"/>
      <c r="K93" s="12"/>
      <c r="L93" s="10">
        <v>88</v>
      </c>
      <c r="M93" s="12">
        <f t="shared" si="12"/>
        <v>620400</v>
      </c>
      <c r="N93">
        <v>1.01</v>
      </c>
      <c r="O93" s="12">
        <f>SUM($M$5:M93)</f>
        <v>12833000</v>
      </c>
      <c r="Q93">
        <f t="shared" si="10"/>
        <v>8.2720000000000002</v>
      </c>
      <c r="R93">
        <f t="shared" si="11"/>
        <v>162.63</v>
      </c>
    </row>
    <row r="94" spans="7:18" x14ac:dyDescent="0.3">
      <c r="G94" s="12"/>
      <c r="H94" s="12"/>
      <c r="I94" s="12"/>
      <c r="J94" s="12"/>
      <c r="K94" s="12"/>
      <c r="L94" s="10">
        <v>89</v>
      </c>
      <c r="M94" s="12">
        <f t="shared" si="12"/>
        <v>627200</v>
      </c>
      <c r="N94">
        <v>1.01</v>
      </c>
      <c r="O94" s="12">
        <f>SUM($M$5:M94)</f>
        <v>13460200</v>
      </c>
      <c r="Q94">
        <f t="shared" si="10"/>
        <v>8.3626666666666658</v>
      </c>
      <c r="R94">
        <f t="shared" si="11"/>
        <v>170.99266666666668</v>
      </c>
    </row>
    <row r="95" spans="7:18" x14ac:dyDescent="0.3">
      <c r="G95" s="12"/>
      <c r="H95" s="12"/>
      <c r="I95" s="12"/>
      <c r="J95" s="12"/>
      <c r="K95" s="12"/>
      <c r="L95" s="10">
        <v>90</v>
      </c>
      <c r="M95" s="12">
        <f t="shared" si="12"/>
        <v>634000</v>
      </c>
      <c r="N95">
        <v>1.01</v>
      </c>
      <c r="O95" s="12">
        <f>SUM($M$5:M95)</f>
        <v>14094200</v>
      </c>
      <c r="Q95">
        <f t="shared" si="10"/>
        <v>8.4533333333333331</v>
      </c>
      <c r="R95">
        <f t="shared" si="11"/>
        <v>179.446</v>
      </c>
    </row>
    <row r="96" spans="7:18" x14ac:dyDescent="0.3">
      <c r="G96" s="12"/>
      <c r="H96" s="12"/>
      <c r="I96" s="12"/>
      <c r="J96" s="12"/>
      <c r="K96" s="12"/>
      <c r="L96" s="10">
        <v>91</v>
      </c>
      <c r="M96" s="12">
        <f t="shared" si="12"/>
        <v>640900</v>
      </c>
      <c r="N96">
        <v>1.01</v>
      </c>
      <c r="O96" s="12">
        <f>SUM($M$5:M96)</f>
        <v>14735100</v>
      </c>
      <c r="Q96">
        <f t="shared" si="10"/>
        <v>8.5453333333333337</v>
      </c>
      <c r="R96">
        <f t="shared" si="11"/>
        <v>187.99133333333333</v>
      </c>
    </row>
    <row r="97" spans="7:18" x14ac:dyDescent="0.3">
      <c r="G97" s="12"/>
      <c r="H97" s="12"/>
      <c r="I97" s="12"/>
      <c r="J97" s="12"/>
      <c r="K97" s="12"/>
      <c r="L97" s="10">
        <v>92</v>
      </c>
      <c r="M97" s="12">
        <f t="shared" si="12"/>
        <v>647900</v>
      </c>
      <c r="N97">
        <v>1.01</v>
      </c>
      <c r="O97" s="12">
        <f>SUM($M$5:M97)</f>
        <v>15383000</v>
      </c>
      <c r="Q97">
        <f t="shared" si="10"/>
        <v>8.6386666666666674</v>
      </c>
      <c r="R97">
        <f t="shared" si="11"/>
        <v>196.63</v>
      </c>
    </row>
    <row r="98" spans="7:18" x14ac:dyDescent="0.3">
      <c r="G98" s="12"/>
      <c r="H98" s="12"/>
      <c r="I98" s="12"/>
      <c r="J98" s="12"/>
      <c r="K98" s="12"/>
      <c r="L98" s="10">
        <v>93</v>
      </c>
      <c r="M98" s="12">
        <f t="shared" si="12"/>
        <v>654900</v>
      </c>
      <c r="N98">
        <v>1.01</v>
      </c>
      <c r="O98" s="12">
        <f>SUM($M$5:M98)</f>
        <v>16037900</v>
      </c>
      <c r="Q98">
        <f t="shared" si="10"/>
        <v>8.7319999999999993</v>
      </c>
      <c r="R98">
        <f t="shared" si="11"/>
        <v>205.36199999999999</v>
      </c>
    </row>
    <row r="99" spans="7:18" x14ac:dyDescent="0.3">
      <c r="G99" s="12"/>
      <c r="H99" s="12"/>
      <c r="I99" s="12"/>
      <c r="J99" s="12"/>
      <c r="K99" s="12"/>
      <c r="L99" s="10">
        <v>94</v>
      </c>
      <c r="M99" s="12">
        <f t="shared" si="12"/>
        <v>662000</v>
      </c>
      <c r="N99">
        <v>1.01</v>
      </c>
      <c r="O99" s="12">
        <f>SUM($M$5:M99)</f>
        <v>16699900</v>
      </c>
      <c r="Q99">
        <f t="shared" si="10"/>
        <v>8.8266666666666662</v>
      </c>
      <c r="R99">
        <f t="shared" si="11"/>
        <v>214.18866666666668</v>
      </c>
    </row>
    <row r="100" spans="7:18" x14ac:dyDescent="0.3">
      <c r="G100" s="12"/>
      <c r="H100" s="12"/>
      <c r="I100" s="12"/>
      <c r="J100" s="12"/>
      <c r="K100" s="12"/>
      <c r="L100" s="10">
        <v>95</v>
      </c>
      <c r="M100" s="12">
        <f t="shared" si="12"/>
        <v>669200</v>
      </c>
      <c r="N100">
        <v>1.01</v>
      </c>
      <c r="O100" s="12">
        <f>SUM($M$5:M100)</f>
        <v>17369100</v>
      </c>
      <c r="Q100">
        <f t="shared" si="10"/>
        <v>8.9226666666666663</v>
      </c>
      <c r="R100">
        <f t="shared" si="11"/>
        <v>223.11133333333333</v>
      </c>
    </row>
    <row r="101" spans="7:18" x14ac:dyDescent="0.3">
      <c r="G101" s="12"/>
      <c r="H101" s="12"/>
      <c r="I101" s="12"/>
      <c r="J101" s="12"/>
      <c r="K101" s="12"/>
      <c r="L101" s="10">
        <v>96</v>
      </c>
      <c r="M101" s="12">
        <f t="shared" si="12"/>
        <v>676400</v>
      </c>
      <c r="N101">
        <v>1.01</v>
      </c>
      <c r="O101" s="12">
        <f>SUM($M$5:M101)</f>
        <v>18045500</v>
      </c>
      <c r="Q101">
        <f t="shared" si="10"/>
        <v>9.0186666666666664</v>
      </c>
      <c r="R101">
        <f t="shared" si="11"/>
        <v>232.13</v>
      </c>
    </row>
    <row r="102" spans="7:18" x14ac:dyDescent="0.3">
      <c r="G102" s="12"/>
      <c r="H102" s="12"/>
      <c r="I102" s="12"/>
      <c r="J102" s="12"/>
      <c r="K102" s="12"/>
      <c r="L102" s="10">
        <v>97</v>
      </c>
      <c r="M102" s="12">
        <f t="shared" si="12"/>
        <v>683700</v>
      </c>
      <c r="N102">
        <v>1.01</v>
      </c>
      <c r="O102" s="12">
        <f>SUM($M$5:M102)</f>
        <v>18729200</v>
      </c>
      <c r="Q102">
        <f t="shared" si="10"/>
        <v>9.1159999999999997</v>
      </c>
      <c r="R102">
        <f t="shared" si="11"/>
        <v>241.24600000000001</v>
      </c>
    </row>
    <row r="103" spans="7:18" x14ac:dyDescent="0.3">
      <c r="G103" s="12"/>
      <c r="H103" s="12"/>
      <c r="I103" s="12"/>
      <c r="J103" s="12"/>
      <c r="K103" s="12"/>
      <c r="L103" s="10">
        <v>98</v>
      </c>
      <c r="M103" s="12">
        <f t="shared" si="12"/>
        <v>691100</v>
      </c>
      <c r="N103">
        <v>1.01</v>
      </c>
      <c r="O103" s="12">
        <f>SUM($M$5:M103)</f>
        <v>19420300</v>
      </c>
      <c r="Q103">
        <f t="shared" si="10"/>
        <v>9.2146666666666661</v>
      </c>
      <c r="R103">
        <f t="shared" si="11"/>
        <v>250.46066666666667</v>
      </c>
    </row>
    <row r="104" spans="7:18" x14ac:dyDescent="0.3">
      <c r="G104" s="12"/>
      <c r="H104" s="12"/>
      <c r="I104" s="12"/>
      <c r="J104" s="12"/>
      <c r="K104" s="12"/>
      <c r="L104" s="10">
        <v>99</v>
      </c>
      <c r="M104" s="12">
        <f t="shared" si="12"/>
        <v>698600</v>
      </c>
      <c r="N104">
        <v>1.01</v>
      </c>
      <c r="O104" s="12">
        <f>SUM($M$5:M104)</f>
        <v>20118900</v>
      </c>
      <c r="Q104">
        <f t="shared" si="10"/>
        <v>9.3146666666666675</v>
      </c>
      <c r="R104">
        <f t="shared" si="11"/>
        <v>259.77533333333332</v>
      </c>
    </row>
    <row r="105" spans="7:18" x14ac:dyDescent="0.3">
      <c r="G105" s="12"/>
      <c r="H105" s="12"/>
      <c r="I105" s="12"/>
      <c r="J105" s="12"/>
      <c r="K105" s="12"/>
      <c r="L105" s="10">
        <v>100</v>
      </c>
      <c r="M105" s="12">
        <f t="shared" si="12"/>
        <v>706100</v>
      </c>
      <c r="N105">
        <v>1.01</v>
      </c>
      <c r="O105" s="12">
        <f>SUM($M$5:M105)</f>
        <v>20825000</v>
      </c>
      <c r="Q105">
        <f t="shared" si="10"/>
        <v>9.4146666666666672</v>
      </c>
      <c r="R105">
        <f t="shared" si="11"/>
        <v>269.19</v>
      </c>
    </row>
    <row r="106" spans="7:18" x14ac:dyDescent="0.3">
      <c r="G106" s="12"/>
      <c r="H106" s="12"/>
      <c r="I106" s="12"/>
      <c r="J106" s="12"/>
      <c r="L106" s="10">
        <v>101</v>
      </c>
      <c r="M106" s="12">
        <f t="shared" ref="M106:M155" si="14">ROUNDUP((M105+500)*N106,-2)</f>
        <v>713700</v>
      </c>
      <c r="N106">
        <v>1.01</v>
      </c>
      <c r="O106" s="12">
        <f>SUM($M$5:M106)</f>
        <v>21538700</v>
      </c>
    </row>
    <row r="107" spans="7:18" x14ac:dyDescent="0.3">
      <c r="L107" s="10">
        <v>102</v>
      </c>
      <c r="M107" s="12">
        <f t="shared" si="14"/>
        <v>721400</v>
      </c>
      <c r="N107">
        <v>1.01</v>
      </c>
      <c r="O107" s="12">
        <f>SUM($M$5:M107)</f>
        <v>22260100</v>
      </c>
    </row>
    <row r="108" spans="7:18" x14ac:dyDescent="0.3">
      <c r="L108" s="10">
        <v>103</v>
      </c>
      <c r="M108" s="12">
        <f t="shared" si="14"/>
        <v>729200</v>
      </c>
      <c r="N108">
        <v>1.01</v>
      </c>
      <c r="O108" s="12">
        <f>SUM($M$5:M108)</f>
        <v>22989300</v>
      </c>
    </row>
    <row r="109" spans="7:18" x14ac:dyDescent="0.3">
      <c r="L109" s="10">
        <v>104</v>
      </c>
      <c r="M109" s="12">
        <f t="shared" si="14"/>
        <v>737000</v>
      </c>
      <c r="N109">
        <v>1.01</v>
      </c>
      <c r="O109" s="12">
        <f>SUM($M$5:M109)</f>
        <v>23726300</v>
      </c>
    </row>
    <row r="110" spans="7:18" x14ac:dyDescent="0.3">
      <c r="L110" s="10">
        <v>105</v>
      </c>
      <c r="M110" s="12">
        <f t="shared" si="14"/>
        <v>744900</v>
      </c>
      <c r="N110">
        <v>1.01</v>
      </c>
      <c r="O110" s="12">
        <f>SUM($M$5:M110)</f>
        <v>24471200</v>
      </c>
    </row>
    <row r="111" spans="7:18" x14ac:dyDescent="0.3">
      <c r="L111" s="10">
        <v>106</v>
      </c>
      <c r="M111" s="12">
        <f t="shared" si="14"/>
        <v>752900</v>
      </c>
      <c r="N111">
        <v>1.01</v>
      </c>
      <c r="O111" s="12">
        <f>SUM($M$5:M111)</f>
        <v>25224100</v>
      </c>
    </row>
    <row r="112" spans="7:18" x14ac:dyDescent="0.3">
      <c r="L112" s="10">
        <v>107</v>
      </c>
      <c r="M112" s="12">
        <f t="shared" si="14"/>
        <v>761000</v>
      </c>
      <c r="N112">
        <v>1.01</v>
      </c>
      <c r="O112" s="12">
        <f>SUM($M$5:M112)</f>
        <v>25985100</v>
      </c>
    </row>
    <row r="113" spans="12:15" x14ac:dyDescent="0.3">
      <c r="L113" s="10">
        <v>108</v>
      </c>
      <c r="M113" s="12">
        <f t="shared" si="14"/>
        <v>769200</v>
      </c>
      <c r="N113">
        <v>1.01</v>
      </c>
      <c r="O113" s="12">
        <f>SUM($M$5:M113)</f>
        <v>26754300</v>
      </c>
    </row>
    <row r="114" spans="12:15" x14ac:dyDescent="0.3">
      <c r="L114" s="10">
        <v>109</v>
      </c>
      <c r="M114" s="12">
        <f t="shared" si="14"/>
        <v>777400</v>
      </c>
      <c r="N114">
        <v>1.01</v>
      </c>
      <c r="O114" s="12">
        <f>SUM($M$5:M114)</f>
        <v>27531700</v>
      </c>
    </row>
    <row r="115" spans="12:15" x14ac:dyDescent="0.3">
      <c r="L115" s="10">
        <v>110</v>
      </c>
      <c r="M115" s="12">
        <f t="shared" si="14"/>
        <v>785700</v>
      </c>
      <c r="N115">
        <v>1.01</v>
      </c>
      <c r="O115" s="12">
        <f>SUM($M$5:M115)</f>
        <v>28317400</v>
      </c>
    </row>
    <row r="116" spans="12:15" x14ac:dyDescent="0.3">
      <c r="L116" s="10">
        <v>111</v>
      </c>
      <c r="M116" s="12">
        <f t="shared" si="14"/>
        <v>794100</v>
      </c>
      <c r="N116">
        <v>1.01</v>
      </c>
      <c r="O116" s="12">
        <f>SUM($M$5:M116)</f>
        <v>29111500</v>
      </c>
    </row>
    <row r="117" spans="12:15" x14ac:dyDescent="0.3">
      <c r="L117" s="10">
        <v>112</v>
      </c>
      <c r="M117" s="12">
        <f t="shared" si="14"/>
        <v>802600</v>
      </c>
      <c r="N117">
        <v>1.01</v>
      </c>
      <c r="O117" s="12">
        <f>SUM($M$5:M117)</f>
        <v>29914100</v>
      </c>
    </row>
    <row r="118" spans="12:15" x14ac:dyDescent="0.3">
      <c r="L118" s="10">
        <v>113</v>
      </c>
      <c r="M118" s="12">
        <f t="shared" si="14"/>
        <v>811200</v>
      </c>
      <c r="N118">
        <v>1.01</v>
      </c>
      <c r="O118" s="12">
        <f>SUM($M$5:M118)</f>
        <v>30725300</v>
      </c>
    </row>
    <row r="119" spans="12:15" x14ac:dyDescent="0.3">
      <c r="L119" s="10">
        <v>114</v>
      </c>
      <c r="M119" s="12">
        <f t="shared" si="14"/>
        <v>819900</v>
      </c>
      <c r="N119">
        <v>1.01</v>
      </c>
      <c r="O119" s="12">
        <f>SUM($M$5:M119)</f>
        <v>31545200</v>
      </c>
    </row>
    <row r="120" spans="12:15" x14ac:dyDescent="0.3">
      <c r="L120" s="10">
        <v>115</v>
      </c>
      <c r="M120" s="12">
        <f t="shared" si="14"/>
        <v>828700</v>
      </c>
      <c r="N120">
        <v>1.01</v>
      </c>
      <c r="O120" s="12">
        <f>SUM($M$5:M120)</f>
        <v>32373900</v>
      </c>
    </row>
    <row r="121" spans="12:15" x14ac:dyDescent="0.3">
      <c r="L121" s="10">
        <v>116</v>
      </c>
      <c r="M121" s="12">
        <f t="shared" si="14"/>
        <v>837500</v>
      </c>
      <c r="N121">
        <v>1.01</v>
      </c>
      <c r="O121" s="12">
        <f>SUM($M$5:M121)</f>
        <v>33211400</v>
      </c>
    </row>
    <row r="122" spans="12:15" x14ac:dyDescent="0.3">
      <c r="L122" s="10">
        <v>117</v>
      </c>
      <c r="M122" s="12">
        <f t="shared" si="14"/>
        <v>846400</v>
      </c>
      <c r="N122">
        <v>1.01</v>
      </c>
      <c r="O122" s="12">
        <f>SUM($M$5:M122)</f>
        <v>34057800</v>
      </c>
    </row>
    <row r="123" spans="12:15" x14ac:dyDescent="0.3">
      <c r="L123" s="10">
        <v>118</v>
      </c>
      <c r="M123" s="12">
        <f t="shared" si="14"/>
        <v>855400</v>
      </c>
      <c r="N123">
        <v>1.01</v>
      </c>
      <c r="O123" s="12">
        <f>SUM($M$5:M123)</f>
        <v>34913200</v>
      </c>
    </row>
    <row r="124" spans="12:15" x14ac:dyDescent="0.3">
      <c r="L124" s="10">
        <v>119</v>
      </c>
      <c r="M124" s="12">
        <f t="shared" si="14"/>
        <v>864500</v>
      </c>
      <c r="N124">
        <v>1.01</v>
      </c>
      <c r="O124" s="12">
        <f>SUM($M$5:M124)</f>
        <v>35777700</v>
      </c>
    </row>
    <row r="125" spans="12:15" x14ac:dyDescent="0.3">
      <c r="L125" s="10">
        <v>120</v>
      </c>
      <c r="M125" s="12">
        <f t="shared" si="14"/>
        <v>873700</v>
      </c>
      <c r="N125">
        <v>1.01</v>
      </c>
      <c r="O125" s="12">
        <f>SUM($M$5:M125)</f>
        <v>36651400</v>
      </c>
    </row>
    <row r="126" spans="12:15" x14ac:dyDescent="0.3">
      <c r="L126" s="10">
        <v>121</v>
      </c>
      <c r="M126" s="12">
        <f t="shared" si="14"/>
        <v>883000</v>
      </c>
      <c r="N126">
        <v>1.01</v>
      </c>
      <c r="O126" s="12">
        <f>SUM($M$5:M126)</f>
        <v>37534400</v>
      </c>
    </row>
    <row r="127" spans="12:15" x14ac:dyDescent="0.3">
      <c r="L127" s="10">
        <v>122</v>
      </c>
      <c r="M127" s="12">
        <f t="shared" si="14"/>
        <v>892400</v>
      </c>
      <c r="N127">
        <v>1.01</v>
      </c>
      <c r="O127" s="12">
        <f>SUM($M$5:M127)</f>
        <v>38426800</v>
      </c>
    </row>
    <row r="128" spans="12:15" x14ac:dyDescent="0.3">
      <c r="L128" s="10">
        <v>123</v>
      </c>
      <c r="M128" s="12">
        <f t="shared" si="14"/>
        <v>901900</v>
      </c>
      <c r="N128">
        <v>1.01</v>
      </c>
      <c r="O128" s="12">
        <f>SUM($M$5:M128)</f>
        <v>39328700</v>
      </c>
    </row>
    <row r="129" spans="12:15" x14ac:dyDescent="0.3">
      <c r="L129" s="10">
        <v>124</v>
      </c>
      <c r="M129" s="12">
        <f t="shared" si="14"/>
        <v>911500</v>
      </c>
      <c r="N129">
        <v>1.01</v>
      </c>
      <c r="O129" s="12">
        <f>SUM($M$5:M129)</f>
        <v>40240200</v>
      </c>
    </row>
    <row r="130" spans="12:15" x14ac:dyDescent="0.3">
      <c r="L130" s="10">
        <v>125</v>
      </c>
      <c r="M130" s="12">
        <f t="shared" si="14"/>
        <v>921200</v>
      </c>
      <c r="N130">
        <v>1.01</v>
      </c>
      <c r="O130" s="12">
        <f>SUM($M$5:M130)</f>
        <v>41161400</v>
      </c>
    </row>
    <row r="131" spans="12:15" x14ac:dyDescent="0.3">
      <c r="L131" s="10">
        <v>126</v>
      </c>
      <c r="M131" s="12">
        <f t="shared" si="14"/>
        <v>931000</v>
      </c>
      <c r="N131">
        <v>1.01</v>
      </c>
      <c r="O131" s="12">
        <f>SUM($M$5:M131)</f>
        <v>42092400</v>
      </c>
    </row>
    <row r="132" spans="12:15" x14ac:dyDescent="0.3">
      <c r="L132" s="10">
        <v>127</v>
      </c>
      <c r="M132" s="12">
        <f t="shared" si="14"/>
        <v>940900</v>
      </c>
      <c r="N132">
        <v>1.01</v>
      </c>
      <c r="O132" s="12">
        <f>SUM($M$5:M132)</f>
        <v>43033300</v>
      </c>
    </row>
    <row r="133" spans="12:15" x14ac:dyDescent="0.3">
      <c r="L133" s="10">
        <v>128</v>
      </c>
      <c r="M133" s="12">
        <f t="shared" si="14"/>
        <v>950900</v>
      </c>
      <c r="N133">
        <v>1.01</v>
      </c>
      <c r="O133" s="12">
        <f>SUM($M$5:M133)</f>
        <v>43984200</v>
      </c>
    </row>
    <row r="134" spans="12:15" x14ac:dyDescent="0.3">
      <c r="L134" s="10">
        <v>129</v>
      </c>
      <c r="M134" s="12">
        <f t="shared" si="14"/>
        <v>961000</v>
      </c>
      <c r="N134">
        <v>1.01</v>
      </c>
      <c r="O134" s="12">
        <f>SUM($M$5:M134)</f>
        <v>44945200</v>
      </c>
    </row>
    <row r="135" spans="12:15" x14ac:dyDescent="0.3">
      <c r="L135" s="10">
        <v>130</v>
      </c>
      <c r="M135" s="12">
        <f t="shared" si="14"/>
        <v>971200</v>
      </c>
      <c r="N135">
        <v>1.01</v>
      </c>
      <c r="O135" s="12">
        <f>SUM($M$5:M135)</f>
        <v>45916400</v>
      </c>
    </row>
    <row r="136" spans="12:15" x14ac:dyDescent="0.3">
      <c r="L136" s="10">
        <v>131</v>
      </c>
      <c r="M136" s="12">
        <f t="shared" si="14"/>
        <v>981500</v>
      </c>
      <c r="N136">
        <v>1.01</v>
      </c>
      <c r="O136" s="12">
        <f>SUM($M$5:M136)</f>
        <v>46897900</v>
      </c>
    </row>
    <row r="137" spans="12:15" x14ac:dyDescent="0.3">
      <c r="L137" s="10">
        <v>132</v>
      </c>
      <c r="M137" s="12">
        <f t="shared" si="14"/>
        <v>991900</v>
      </c>
      <c r="N137">
        <v>1.01</v>
      </c>
      <c r="O137" s="12">
        <f>SUM($M$5:M137)</f>
        <v>47889800</v>
      </c>
    </row>
    <row r="138" spans="12:15" x14ac:dyDescent="0.3">
      <c r="L138" s="10">
        <v>133</v>
      </c>
      <c r="M138" s="12">
        <f t="shared" si="14"/>
        <v>1002400</v>
      </c>
      <c r="N138">
        <v>1.01</v>
      </c>
      <c r="O138" s="12">
        <f>SUM($M$5:M138)</f>
        <v>48892200</v>
      </c>
    </row>
    <row r="139" spans="12:15" x14ac:dyDescent="0.3">
      <c r="L139" s="10">
        <v>134</v>
      </c>
      <c r="M139" s="12">
        <f t="shared" si="14"/>
        <v>1013000</v>
      </c>
      <c r="N139">
        <v>1.01</v>
      </c>
      <c r="O139" s="12">
        <f>SUM($M$5:M139)</f>
        <v>49905200</v>
      </c>
    </row>
    <row r="140" spans="12:15" x14ac:dyDescent="0.3">
      <c r="L140" s="10">
        <v>135</v>
      </c>
      <c r="M140" s="12">
        <f t="shared" si="14"/>
        <v>1023700</v>
      </c>
      <c r="N140">
        <v>1.01</v>
      </c>
      <c r="O140" s="12">
        <f>SUM($M$5:M140)</f>
        <v>50928900</v>
      </c>
    </row>
    <row r="141" spans="12:15" x14ac:dyDescent="0.3">
      <c r="L141" s="10">
        <v>136</v>
      </c>
      <c r="M141" s="12">
        <f t="shared" si="14"/>
        <v>1034500</v>
      </c>
      <c r="N141">
        <v>1.01</v>
      </c>
      <c r="O141" s="12">
        <f>SUM($M$5:M141)</f>
        <v>51963400</v>
      </c>
    </row>
    <row r="142" spans="12:15" x14ac:dyDescent="0.3">
      <c r="L142" s="10">
        <v>137</v>
      </c>
      <c r="M142" s="12">
        <f t="shared" si="14"/>
        <v>1045400</v>
      </c>
      <c r="N142">
        <v>1.01</v>
      </c>
      <c r="O142" s="12">
        <f>SUM($M$5:M142)</f>
        <v>53008800</v>
      </c>
    </row>
    <row r="143" spans="12:15" x14ac:dyDescent="0.3">
      <c r="L143" s="10">
        <v>138</v>
      </c>
      <c r="M143" s="12">
        <f t="shared" si="14"/>
        <v>1056400</v>
      </c>
      <c r="N143">
        <v>1.01</v>
      </c>
      <c r="O143" s="12">
        <f>SUM($M$5:M143)</f>
        <v>54065200</v>
      </c>
    </row>
    <row r="144" spans="12:15" x14ac:dyDescent="0.3">
      <c r="L144" s="10">
        <v>139</v>
      </c>
      <c r="M144" s="12">
        <f t="shared" si="14"/>
        <v>1067500</v>
      </c>
      <c r="N144">
        <v>1.01</v>
      </c>
      <c r="O144" s="12">
        <f>SUM($M$5:M144)</f>
        <v>55132700</v>
      </c>
    </row>
    <row r="145" spans="12:15" x14ac:dyDescent="0.3">
      <c r="L145" s="10">
        <v>140</v>
      </c>
      <c r="M145" s="12">
        <f t="shared" si="14"/>
        <v>1078700</v>
      </c>
      <c r="N145">
        <v>1.01</v>
      </c>
      <c r="O145" s="12">
        <f>SUM($M$5:M145)</f>
        <v>56211400</v>
      </c>
    </row>
    <row r="146" spans="12:15" x14ac:dyDescent="0.3">
      <c r="L146" s="10">
        <v>141</v>
      </c>
      <c r="M146" s="12">
        <f t="shared" si="14"/>
        <v>1090000</v>
      </c>
      <c r="N146">
        <v>1.01</v>
      </c>
      <c r="O146" s="12">
        <f>SUM($M$5:M146)</f>
        <v>57301400</v>
      </c>
    </row>
    <row r="147" spans="12:15" x14ac:dyDescent="0.3">
      <c r="L147" s="10">
        <v>142</v>
      </c>
      <c r="M147" s="12">
        <f t="shared" si="14"/>
        <v>1101500</v>
      </c>
      <c r="N147">
        <v>1.01</v>
      </c>
      <c r="O147" s="12">
        <f>SUM($M$5:M147)</f>
        <v>58402900</v>
      </c>
    </row>
    <row r="148" spans="12:15" x14ac:dyDescent="0.3">
      <c r="L148" s="10">
        <v>143</v>
      </c>
      <c r="M148" s="12">
        <f t="shared" si="14"/>
        <v>1113100</v>
      </c>
      <c r="N148">
        <v>1.01</v>
      </c>
      <c r="O148" s="12">
        <f>SUM($M$5:M148)</f>
        <v>59516000</v>
      </c>
    </row>
    <row r="149" spans="12:15" x14ac:dyDescent="0.3">
      <c r="L149" s="10">
        <v>144</v>
      </c>
      <c r="M149" s="12">
        <f t="shared" si="14"/>
        <v>1124800</v>
      </c>
      <c r="N149">
        <v>1.01</v>
      </c>
      <c r="O149" s="12">
        <f>SUM($M$5:M149)</f>
        <v>60640800</v>
      </c>
    </row>
    <row r="150" spans="12:15" x14ac:dyDescent="0.3">
      <c r="L150" s="10">
        <v>145</v>
      </c>
      <c r="M150" s="12">
        <f t="shared" si="14"/>
        <v>1136600</v>
      </c>
      <c r="N150">
        <v>1.01</v>
      </c>
      <c r="O150" s="12">
        <f>SUM($M$5:M150)</f>
        <v>61777400</v>
      </c>
    </row>
    <row r="151" spans="12:15" x14ac:dyDescent="0.3">
      <c r="L151" s="10">
        <v>146</v>
      </c>
      <c r="M151" s="12">
        <f t="shared" si="14"/>
        <v>1148500</v>
      </c>
      <c r="N151">
        <v>1.01</v>
      </c>
      <c r="O151" s="12">
        <f>SUM($M$5:M151)</f>
        <v>62925900</v>
      </c>
    </row>
    <row r="152" spans="12:15" x14ac:dyDescent="0.3">
      <c r="L152" s="10">
        <v>147</v>
      </c>
      <c r="M152" s="12">
        <f t="shared" si="14"/>
        <v>1160500</v>
      </c>
      <c r="N152">
        <v>1.01</v>
      </c>
      <c r="O152" s="12">
        <f>SUM($M$5:M152)</f>
        <v>64086400</v>
      </c>
    </row>
    <row r="153" spans="12:15" x14ac:dyDescent="0.3">
      <c r="L153" s="10">
        <v>148</v>
      </c>
      <c r="M153" s="12">
        <f t="shared" si="14"/>
        <v>1172700</v>
      </c>
      <c r="N153">
        <v>1.01</v>
      </c>
      <c r="O153" s="12">
        <f>SUM($M$5:M153)</f>
        <v>65259100</v>
      </c>
    </row>
    <row r="154" spans="12:15" x14ac:dyDescent="0.3">
      <c r="L154" s="10">
        <v>149</v>
      </c>
      <c r="M154" s="12">
        <f t="shared" si="14"/>
        <v>1185000</v>
      </c>
      <c r="N154">
        <v>1.01</v>
      </c>
      <c r="O154" s="12">
        <f>SUM($M$5:M154)</f>
        <v>66444100</v>
      </c>
    </row>
    <row r="155" spans="12:15" x14ac:dyDescent="0.3">
      <c r="L155" s="10">
        <v>150</v>
      </c>
      <c r="M155" s="12">
        <f t="shared" si="14"/>
        <v>1197400</v>
      </c>
      <c r="N155">
        <v>1.01</v>
      </c>
      <c r="O155" s="12">
        <f>SUM($M$5:M155)</f>
        <v>67641500</v>
      </c>
    </row>
  </sheetData>
  <mergeCells count="4">
    <mergeCell ref="A1:B2"/>
    <mergeCell ref="A4:D4"/>
    <mergeCell ref="A10:D10"/>
    <mergeCell ref="A17:D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D32F-D36A-49D0-8344-521F56FEBBC4}">
  <dimension ref="C2:AF153"/>
  <sheetViews>
    <sheetView topLeftCell="A135" zoomScale="106" zoomScaleNormal="106" workbookViewId="0">
      <selection activeCell="D153" sqref="D153"/>
    </sheetView>
  </sheetViews>
  <sheetFormatPr defaultRowHeight="16.5" x14ac:dyDescent="0.3"/>
  <cols>
    <col min="5" max="5" width="11.625" bestFit="1" customWidth="1"/>
    <col min="6" max="6" width="16.5" bestFit="1" customWidth="1"/>
    <col min="11" max="11" width="9" hidden="1" customWidth="1"/>
    <col min="12" max="12" width="9" customWidth="1"/>
    <col min="15" max="15" width="1.125" style="8" customWidth="1"/>
    <col min="17" max="17" width="11.625" bestFit="1" customWidth="1"/>
    <col min="18" max="18" width="11.625" customWidth="1"/>
    <col min="21" max="21" width="11.625" bestFit="1" customWidth="1"/>
    <col min="22" max="22" width="16.5" bestFit="1" customWidth="1"/>
    <col min="26" max="26" width="14.75" bestFit="1" customWidth="1"/>
  </cols>
  <sheetData>
    <row r="2" spans="4:32" x14ac:dyDescent="0.3">
      <c r="AC2" s="2" t="s">
        <v>28</v>
      </c>
      <c r="AD2" s="2"/>
      <c r="AE2" s="1"/>
      <c r="AF2" s="1"/>
    </row>
    <row r="3" spans="4:32" ht="17.25" thickBot="1" x14ac:dyDescent="0.35">
      <c r="D3" t="s">
        <v>44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44</v>
      </c>
      <c r="Q3" t="s">
        <v>97</v>
      </c>
      <c r="R3" t="s">
        <v>76</v>
      </c>
      <c r="S3" s="23" t="s">
        <v>77</v>
      </c>
      <c r="T3" s="23"/>
      <c r="U3" s="10" t="s">
        <v>78</v>
      </c>
      <c r="V3" s="10" t="s">
        <v>79</v>
      </c>
      <c r="W3" s="23" t="s">
        <v>80</v>
      </c>
      <c r="X3" s="23"/>
      <c r="Y3" t="s">
        <v>81</v>
      </c>
      <c r="Z3" t="s">
        <v>82</v>
      </c>
      <c r="AC3" s="5" t="s">
        <v>2</v>
      </c>
      <c r="AD3" s="5" t="s">
        <v>3</v>
      </c>
      <c r="AE3" s="5"/>
      <c r="AF3" s="5"/>
    </row>
    <row r="4" spans="4:32" ht="17.25" thickTop="1" x14ac:dyDescent="0.3">
      <c r="D4" s="10">
        <v>0</v>
      </c>
      <c r="E4" t="s">
        <v>83</v>
      </c>
      <c r="F4">
        <f>VLOOKUP(E4,$Q:$R,2,FALSE)</f>
        <v>35</v>
      </c>
      <c r="G4">
        <v>10</v>
      </c>
      <c r="K4" s="10">
        <v>0</v>
      </c>
      <c r="L4" s="10" t="str">
        <f>IF(H4=0,F4&amp;",-1",F4&amp;","&amp;I4)</f>
        <v>35,-1</v>
      </c>
      <c r="M4" s="10" t="str">
        <f>IF(H4=0,G4/100&amp;","&amp;0,G4/100&amp;","&amp;J4/100)</f>
        <v>0.1,0</v>
      </c>
      <c r="N4" s="10"/>
      <c r="O4" s="11"/>
      <c r="P4" s="10"/>
      <c r="Q4" t="s">
        <v>83</v>
      </c>
      <c r="R4">
        <v>35</v>
      </c>
      <c r="S4" t="s">
        <v>14</v>
      </c>
      <c r="T4" t="str">
        <f>VLOOKUP(S4,AC:AF,4,FALSE)</f>
        <v>1E+40</v>
      </c>
      <c r="U4">
        <f>VLOOKUP(T4,[1]Balance!$J:$M,4,FALSE)</f>
        <v>0</v>
      </c>
      <c r="V4">
        <f>IFERROR(VLOOKUP(Q4,E:K,7,FALSE),VLOOKUP(Q4,H:K,4,FALSE))</f>
        <v>0</v>
      </c>
      <c r="W4" t="s">
        <v>20</v>
      </c>
      <c r="X4" t="str">
        <f>VLOOKUP(W4,AC:AF,4,FALSE)</f>
        <v>1E+64</v>
      </c>
      <c r="Y4">
        <f>VLOOKUP(X4,[1]Balance!$J:$M,4,FALSE)</f>
        <v>12</v>
      </c>
      <c r="Z4" s="12">
        <f>SUMIFS(G:G,E:E,Q4)+SUMIFS(J:J,H:H,Q4)</f>
        <v>1515610</v>
      </c>
      <c r="AC4" s="3" t="s">
        <v>4</v>
      </c>
      <c r="AD4" s="3">
        <v>4</v>
      </c>
      <c r="AE4" s="4">
        <f>POWER(10,AD4)</f>
        <v>10000</v>
      </c>
      <c r="AF4" s="4" t="str">
        <f>1&amp;RIGHT(AE4,AD4)</f>
        <v>10000</v>
      </c>
    </row>
    <row r="5" spans="4:32" x14ac:dyDescent="0.3">
      <c r="D5" s="10">
        <v>1</v>
      </c>
      <c r="E5" t="s">
        <v>83</v>
      </c>
      <c r="F5">
        <f>VLOOKUP(E5,$Q:$R,2,FALSE)</f>
        <v>35</v>
      </c>
      <c r="G5">
        <v>20</v>
      </c>
      <c r="K5" s="10">
        <v>1</v>
      </c>
      <c r="L5" s="10" t="str">
        <f t="shared" ref="L5:L68" si="0">IF(H5=0,F5&amp;",-1",F5&amp;","&amp;I5)</f>
        <v>35,-1</v>
      </c>
      <c r="M5" s="10" t="str">
        <f t="shared" ref="M5:M68" si="1">IF(H5=0,G5/100&amp;","&amp;0,G5/100&amp;","&amp;J5/100)</f>
        <v>0.2,0</v>
      </c>
      <c r="N5" s="10"/>
      <c r="O5" s="11"/>
      <c r="P5" s="10"/>
      <c r="Q5" t="s">
        <v>84</v>
      </c>
      <c r="R5">
        <v>36</v>
      </c>
      <c r="S5" t="s">
        <v>19</v>
      </c>
      <c r="T5" t="str">
        <f>VLOOKUP(S5,AC:AF,4,FALSE)</f>
        <v>1E+60</v>
      </c>
      <c r="U5">
        <f>VLOOKUP(T5,[1]Balance!$J:$M,4,FALSE)</f>
        <v>10</v>
      </c>
      <c r="V5">
        <f>IFERROR(VLOOKUP(Q5,E:K,7,FALSE),VLOOKUP(Q5,H:K,4,FALSE))</f>
        <v>8</v>
      </c>
      <c r="W5" t="s">
        <v>23</v>
      </c>
      <c r="X5" t="str">
        <f>VLOOKUP(W5,AC:AF,4,FALSE)</f>
        <v>1E+76</v>
      </c>
      <c r="Y5">
        <f>VLOOKUP(X5,[1]Balance!$J:$M,4,FALSE)</f>
        <v>18</v>
      </c>
      <c r="Z5" s="12">
        <f>SUMIFS(G:G,E:E,Q5)+SUMIFS(J:J,H:H,Q5)</f>
        <v>876200</v>
      </c>
      <c r="AC5" s="3" t="s">
        <v>6</v>
      </c>
      <c r="AD5" s="3">
        <v>8</v>
      </c>
      <c r="AE5" s="4">
        <f t="shared" ref="AE5:AE36" si="2">POWER(10,AD5)</f>
        <v>100000000</v>
      </c>
      <c r="AF5" s="4" t="str">
        <f>1&amp;RIGHT(AE5,AD5)</f>
        <v>100000000</v>
      </c>
    </row>
    <row r="6" spans="4:32" x14ac:dyDescent="0.3">
      <c r="D6" s="10">
        <v>2</v>
      </c>
      <c r="E6" t="s">
        <v>83</v>
      </c>
      <c r="F6">
        <f>VLOOKUP(E6,$Q:$R,2,FALSE)</f>
        <v>35</v>
      </c>
      <c r="G6">
        <v>30</v>
      </c>
      <c r="K6" s="10">
        <v>2</v>
      </c>
      <c r="L6" s="10" t="str">
        <f t="shared" si="0"/>
        <v>35,-1</v>
      </c>
      <c r="M6" s="10" t="str">
        <f t="shared" si="1"/>
        <v>0.3,0</v>
      </c>
      <c r="N6" s="10"/>
      <c r="O6" s="11"/>
      <c r="P6" s="10"/>
      <c r="Q6" t="s">
        <v>85</v>
      </c>
      <c r="R6">
        <v>39</v>
      </c>
      <c r="S6" t="s">
        <v>20</v>
      </c>
      <c r="T6" t="str">
        <f>VLOOKUP(S6,AC:AF,4,FALSE)</f>
        <v>1E+64</v>
      </c>
      <c r="U6">
        <f>VLOOKUP(T6,[1]Balance!$J:$M,4,FALSE)</f>
        <v>12</v>
      </c>
      <c r="V6">
        <f>IFERROR(VLOOKUP(Q6,E:K,7,FALSE),VLOOKUP(Q6,H:K,4,FALSE))</f>
        <v>11</v>
      </c>
      <c r="W6" t="s">
        <v>25</v>
      </c>
      <c r="X6" t="str">
        <f>VLOOKUP(W6,AC:AF,4,FALSE)</f>
        <v>1E+80</v>
      </c>
      <c r="Y6">
        <f>VLOOKUP(X6,[1]Balance!$J:$M,4,FALSE)</f>
        <v>20</v>
      </c>
      <c r="Z6" s="12">
        <f>SUMIFS(G:G,E:E,Q6)+SUMIFS(J:J,H:H,Q6)</f>
        <v>541450</v>
      </c>
      <c r="AC6" s="3" t="s">
        <v>7</v>
      </c>
      <c r="AD6" s="3">
        <v>12</v>
      </c>
      <c r="AE6" s="4">
        <f t="shared" si="2"/>
        <v>1000000000000</v>
      </c>
      <c r="AF6" s="4" t="str">
        <f>1&amp;RIGHT(AE6,AD6)</f>
        <v>1000000000000</v>
      </c>
    </row>
    <row r="7" spans="4:32" x14ac:dyDescent="0.3">
      <c r="D7" s="10">
        <v>3</v>
      </c>
      <c r="E7" t="s">
        <v>83</v>
      </c>
      <c r="F7">
        <f>VLOOKUP(E7,$Q:$R,2,FALSE)</f>
        <v>35</v>
      </c>
      <c r="G7">
        <v>50</v>
      </c>
      <c r="K7" s="10">
        <v>3</v>
      </c>
      <c r="L7" s="10" t="str">
        <f t="shared" si="0"/>
        <v>35,-1</v>
      </c>
      <c r="M7" s="10" t="str">
        <f t="shared" si="1"/>
        <v>0.5,0</v>
      </c>
      <c r="N7" s="10"/>
      <c r="O7" s="11"/>
      <c r="P7" s="10"/>
      <c r="Q7" t="s">
        <v>86</v>
      </c>
      <c r="R7">
        <v>42</v>
      </c>
      <c r="S7" t="s">
        <v>21</v>
      </c>
      <c r="T7" t="str">
        <f>VLOOKUP(S7,AC:AF,4,FALSE)</f>
        <v>1E+68</v>
      </c>
      <c r="U7">
        <f>VLOOKUP(T7,[1]Balance!$J:$M,4,FALSE)</f>
        <v>14</v>
      </c>
      <c r="V7">
        <f>IFERROR(VLOOKUP(Q7,E:K,7,FALSE),VLOOKUP(Q7,H:K,4,FALSE))</f>
        <v>14</v>
      </c>
      <c r="W7" t="s">
        <v>27</v>
      </c>
      <c r="X7" t="str">
        <f>VLOOKUP(W7,AC:AF,4,FALSE)</f>
        <v>1E+92</v>
      </c>
      <c r="Y7">
        <f>VLOOKUP(X7,[1]Balance!$J:$M,4,FALSE)</f>
        <v>26</v>
      </c>
      <c r="Z7" s="12">
        <f>SUMIFS(G:G,E:E,Q7)+SUMIFS(J:J,H:H,Q7)</f>
        <v>61050</v>
      </c>
      <c r="AC7" s="3" t="s">
        <v>8</v>
      </c>
      <c r="AD7" s="3">
        <v>16</v>
      </c>
      <c r="AE7" s="4">
        <f t="shared" si="2"/>
        <v>1E+16</v>
      </c>
      <c r="AF7" s="4" t="str">
        <f>1&amp;RIGHT(AE7,AD7)</f>
        <v>10000000000000000</v>
      </c>
    </row>
    <row r="8" spans="4:32" x14ac:dyDescent="0.3">
      <c r="D8" s="10">
        <v>4</v>
      </c>
      <c r="E8" t="s">
        <v>83</v>
      </c>
      <c r="F8">
        <f>VLOOKUP(E8,$Q:$R,2,FALSE)</f>
        <v>35</v>
      </c>
      <c r="G8">
        <v>100</v>
      </c>
      <c r="K8" s="10">
        <v>4</v>
      </c>
      <c r="L8" s="10" t="str">
        <f t="shared" si="0"/>
        <v>35,-1</v>
      </c>
      <c r="M8" s="10" t="str">
        <f t="shared" si="1"/>
        <v>1,0</v>
      </c>
      <c r="N8" s="10"/>
      <c r="O8" s="11"/>
      <c r="P8" s="10"/>
      <c r="Q8" t="s">
        <v>87</v>
      </c>
      <c r="R8">
        <v>46</v>
      </c>
      <c r="S8" t="s">
        <v>23</v>
      </c>
      <c r="T8" t="str">
        <f>VLOOKUP(S8,AC:AF,4,FALSE)</f>
        <v>1E+76</v>
      </c>
      <c r="U8">
        <f>VLOOKUP(T8,[1]Balance!$J:$M,4,FALSE)</f>
        <v>18</v>
      </c>
      <c r="V8">
        <f>IFERROR(VLOOKUP(Q8,E:K,7,FALSE),VLOOKUP(Q8,H:K,4,FALSE))</f>
        <v>24</v>
      </c>
      <c r="W8" t="s">
        <v>24</v>
      </c>
      <c r="X8" t="str">
        <f>VLOOKUP(W8,AC:AF,4,FALSE)</f>
        <v>1E+96</v>
      </c>
      <c r="Y8">
        <f>VLOOKUP(X8,[1]Balance!$J:$M,4,FALSE)</f>
        <v>28</v>
      </c>
      <c r="Z8" s="12">
        <f>SUMIFS(G:G,E:E,Q8)+SUMIFS(J:J,H:H,Q8)</f>
        <v>6050</v>
      </c>
      <c r="AC8" s="3" t="s">
        <v>9</v>
      </c>
      <c r="AD8" s="3">
        <v>20</v>
      </c>
      <c r="AE8" s="4">
        <f t="shared" si="2"/>
        <v>1E+20</v>
      </c>
      <c r="AF8" s="4" t="str">
        <f t="shared" ref="AF8:AF36" si="3">RIGHT(AE8,AD8)</f>
        <v>1E+20</v>
      </c>
    </row>
    <row r="9" spans="4:32" x14ac:dyDescent="0.3">
      <c r="D9" s="10">
        <v>5</v>
      </c>
      <c r="E9" t="s">
        <v>83</v>
      </c>
      <c r="F9">
        <f>VLOOKUP(E9,$Q:$R,2,FALSE)</f>
        <v>35</v>
      </c>
      <c r="G9">
        <v>200</v>
      </c>
      <c r="K9" s="10">
        <v>5</v>
      </c>
      <c r="L9" s="10" t="str">
        <f t="shared" si="0"/>
        <v>35,-1</v>
      </c>
      <c r="M9" s="10" t="str">
        <f t="shared" si="1"/>
        <v>2,0</v>
      </c>
      <c r="N9" s="10"/>
      <c r="O9" s="11"/>
      <c r="P9" s="10"/>
      <c r="Q9" t="s">
        <v>88</v>
      </c>
      <c r="R9">
        <v>43</v>
      </c>
      <c r="S9" t="s">
        <v>5</v>
      </c>
      <c r="T9" t="str">
        <f>VLOOKUP(S9,AC:AF,4,FALSE)</f>
        <v>1E+84</v>
      </c>
      <c r="U9">
        <f>VLOOKUP(T9,[1]Balance!$J:$M,4,FALSE)</f>
        <v>22</v>
      </c>
      <c r="V9">
        <f>IFERROR(VLOOKUP(Q9,E:K,7,FALSE),VLOOKUP(Q9,H:K,4,FALSE))</f>
        <v>21</v>
      </c>
      <c r="W9" t="s">
        <v>24</v>
      </c>
      <c r="X9" t="str">
        <f>VLOOKUP(W9,AC:AF,4,FALSE)</f>
        <v>1E+96</v>
      </c>
      <c r="Y9">
        <f>VLOOKUP(X9,[1]Balance!$J:$M,4,FALSE)</f>
        <v>28</v>
      </c>
      <c r="Z9" s="12">
        <f>SUMIFS(G:G,E:E,Q9)+SUMIFS(J:J,H:H,Q9)</f>
        <v>222350</v>
      </c>
      <c r="AC9" s="3" t="s">
        <v>10</v>
      </c>
      <c r="AD9" s="3">
        <v>24</v>
      </c>
      <c r="AE9" s="4">
        <f t="shared" si="2"/>
        <v>9.9999999999999998E+23</v>
      </c>
      <c r="AF9" s="4" t="str">
        <f t="shared" si="3"/>
        <v>1E+24</v>
      </c>
    </row>
    <row r="10" spans="4:32" x14ac:dyDescent="0.3">
      <c r="D10" s="10">
        <v>6</v>
      </c>
      <c r="E10" t="s">
        <v>83</v>
      </c>
      <c r="F10">
        <f>VLOOKUP(E10,$Q:$R,2,FALSE)</f>
        <v>35</v>
      </c>
      <c r="G10">
        <v>300</v>
      </c>
      <c r="K10" s="10">
        <v>6</v>
      </c>
      <c r="L10" s="10" t="str">
        <f t="shared" si="0"/>
        <v>35,-1</v>
      </c>
      <c r="M10" s="10" t="str">
        <f t="shared" si="1"/>
        <v>3,0</v>
      </c>
      <c r="N10" s="10"/>
      <c r="O10" s="11"/>
      <c r="P10" s="10"/>
      <c r="Q10" t="s">
        <v>89</v>
      </c>
      <c r="R10">
        <v>47</v>
      </c>
      <c r="S10" t="s">
        <v>27</v>
      </c>
      <c r="T10" t="str">
        <f>VLOOKUP(S10,AC:AF,4,FALSE)</f>
        <v>1E+92</v>
      </c>
      <c r="U10">
        <f>VLOOKUP(T10,[1]Balance!$J:$M,4,FALSE)</f>
        <v>26</v>
      </c>
      <c r="V10">
        <f>IFERROR(VLOOKUP(Q10,E:K,7,FALSE),VLOOKUP(Q10,H:K,4,FALSE))</f>
        <v>25</v>
      </c>
      <c r="W10" t="s">
        <v>29</v>
      </c>
      <c r="X10" t="str">
        <f>VLOOKUP(W10,AC:AF,4,FALSE)</f>
        <v>1E+100</v>
      </c>
      <c r="Y10">
        <f>VLOOKUP(X10,[1]Balance!$J:$M,4,FALSE)</f>
        <v>30</v>
      </c>
      <c r="Z10" s="12">
        <f>SUMIFS(G:G,E:E,Q10)+SUMIFS(J:J,H:H,Q10)</f>
        <v>77100</v>
      </c>
      <c r="AC10" s="3" t="s">
        <v>11</v>
      </c>
      <c r="AD10" s="3">
        <v>28</v>
      </c>
      <c r="AE10" s="4">
        <f t="shared" si="2"/>
        <v>9.9999999999999996E+27</v>
      </c>
      <c r="AF10" s="4" t="str">
        <f t="shared" si="3"/>
        <v>1E+28</v>
      </c>
    </row>
    <row r="11" spans="4:32" x14ac:dyDescent="0.3">
      <c r="D11" s="10">
        <v>7</v>
      </c>
      <c r="E11" t="s">
        <v>83</v>
      </c>
      <c r="F11">
        <f>VLOOKUP(E11,$Q:$R,2,FALSE)</f>
        <v>35</v>
      </c>
      <c r="G11">
        <v>400</v>
      </c>
      <c r="K11" s="10">
        <v>7</v>
      </c>
      <c r="L11" s="10" t="str">
        <f t="shared" si="0"/>
        <v>35,-1</v>
      </c>
      <c r="M11" s="10" t="str">
        <f t="shared" si="1"/>
        <v>4,0</v>
      </c>
      <c r="N11" s="10"/>
      <c r="O11" s="11"/>
      <c r="P11" s="10"/>
      <c r="Q11" t="s">
        <v>90</v>
      </c>
      <c r="R11">
        <v>50</v>
      </c>
      <c r="S11" t="s">
        <v>24</v>
      </c>
      <c r="T11" t="str">
        <f>VLOOKUP(S11,AC:AF,4,FALSE)</f>
        <v>1E+96</v>
      </c>
      <c r="U11">
        <f>VLOOKUP(T11,[1]Balance!$J:$M,4,FALSE)</f>
        <v>28</v>
      </c>
      <c r="V11">
        <f>IFERROR(VLOOKUP(Q11,E:K,7,FALSE),VLOOKUP(Q11,H:K,4,FALSE))</f>
        <v>29</v>
      </c>
      <c r="W11" t="s">
        <v>32</v>
      </c>
      <c r="X11" t="str">
        <f>VLOOKUP(W11,AC:AF,4,FALSE)</f>
        <v>1E+112</v>
      </c>
      <c r="Y11">
        <f>VLOOKUP(X11,[1]Balance!$J:$M,4,FALSE)</f>
        <v>36</v>
      </c>
      <c r="Z11" s="12">
        <f>SUMIFS(G:G,E:E,Q11)+SUMIFS(J:J,H:H,Q11)</f>
        <v>22150</v>
      </c>
      <c r="AC11" s="3" t="s">
        <v>12</v>
      </c>
      <c r="AD11" s="3">
        <v>32</v>
      </c>
      <c r="AE11" s="4">
        <f t="shared" si="2"/>
        <v>1.0000000000000001E+32</v>
      </c>
      <c r="AF11" s="4" t="str">
        <f t="shared" si="3"/>
        <v>1E+32</v>
      </c>
    </row>
    <row r="12" spans="4:32" x14ac:dyDescent="0.3">
      <c r="D12" s="10">
        <v>8</v>
      </c>
      <c r="E12" t="s">
        <v>84</v>
      </c>
      <c r="F12">
        <f>VLOOKUP(E12,$Q:$R,2,FALSE)</f>
        <v>36</v>
      </c>
      <c r="G12">
        <v>100</v>
      </c>
      <c r="K12" s="10">
        <v>8</v>
      </c>
      <c r="L12" s="10" t="str">
        <f t="shared" si="0"/>
        <v>36,-1</v>
      </c>
      <c r="M12" s="10" t="str">
        <f t="shared" si="1"/>
        <v>1,0</v>
      </c>
      <c r="N12" s="10"/>
      <c r="O12" s="11"/>
      <c r="P12" s="10"/>
      <c r="Q12" t="s">
        <v>91</v>
      </c>
      <c r="R12">
        <v>60</v>
      </c>
      <c r="S12" t="s">
        <v>24</v>
      </c>
      <c r="T12" t="str">
        <f>VLOOKUP(S12,AC:AF,4,FALSE)</f>
        <v>1E+96</v>
      </c>
      <c r="U12">
        <f>VLOOKUP(T12,[1]Balance!$J:$M,4,FALSE)</f>
        <v>28</v>
      </c>
      <c r="V12">
        <f>IFERROR(VLOOKUP(Q12,E:K,7,FALSE),VLOOKUP(Q12,H:K,4,FALSE))</f>
        <v>35</v>
      </c>
      <c r="W12" t="s">
        <v>39</v>
      </c>
      <c r="X12" t="str">
        <f>VLOOKUP(W12,AC:AF,4,FALSE)</f>
        <v>1E+132</v>
      </c>
      <c r="Y12">
        <f>VLOOKUP(X12,[1]Balance!$J:$M,4,FALSE)</f>
        <v>46</v>
      </c>
      <c r="Z12" s="12">
        <f>SUMIFS(G:G,E:E,Q12)+SUMIFS(J:J,H:H,Q12)</f>
        <v>1365</v>
      </c>
      <c r="AC12" s="3" t="s">
        <v>13</v>
      </c>
      <c r="AD12" s="3">
        <v>36</v>
      </c>
      <c r="AE12" s="4">
        <f t="shared" si="2"/>
        <v>1E+36</v>
      </c>
      <c r="AF12" s="4" t="str">
        <f t="shared" si="3"/>
        <v>1E+36</v>
      </c>
    </row>
    <row r="13" spans="4:32" x14ac:dyDescent="0.3">
      <c r="D13" s="9">
        <v>9</v>
      </c>
      <c r="E13" s="16" t="s">
        <v>83</v>
      </c>
      <c r="F13">
        <f>VLOOKUP(E13,$Q:$R,2,FALSE)</f>
        <v>35</v>
      </c>
      <c r="G13" s="16">
        <v>1000</v>
      </c>
      <c r="H13" s="16" t="s">
        <v>84</v>
      </c>
      <c r="I13">
        <f>VLOOKUP(H13,$Q:$R,2,FALSE)</f>
        <v>36</v>
      </c>
      <c r="J13" s="16">
        <v>100</v>
      </c>
      <c r="K13" s="10">
        <v>9</v>
      </c>
      <c r="L13" s="10" t="str">
        <f t="shared" si="0"/>
        <v>35,36</v>
      </c>
      <c r="M13" s="10" t="str">
        <f t="shared" si="1"/>
        <v>10,1</v>
      </c>
      <c r="N13" s="10"/>
      <c r="O13" s="11"/>
      <c r="P13" s="10"/>
      <c r="Q13" t="s">
        <v>92</v>
      </c>
      <c r="R13">
        <v>54</v>
      </c>
      <c r="S13" t="s">
        <v>31</v>
      </c>
      <c r="T13" t="str">
        <f>VLOOKUP(S13,AC:AF,4,FALSE)</f>
        <v>1E+108</v>
      </c>
      <c r="U13">
        <f>VLOOKUP(T13,[1]Balance!$J:$M,4,FALSE)</f>
        <v>34</v>
      </c>
      <c r="V13">
        <f>IFERROR(VLOOKUP(Q13,E:K,7,FALSE),VLOOKUP(Q13,H:K,4,FALSE))</f>
        <v>34</v>
      </c>
      <c r="W13" t="s">
        <v>34</v>
      </c>
      <c r="X13" t="str">
        <f>VLOOKUP(W13,AC:AF,4,FALSE)</f>
        <v>1E+120</v>
      </c>
      <c r="Y13">
        <f>VLOOKUP(X13,[1]Balance!$J:$M,4,FALSE)</f>
        <v>40</v>
      </c>
      <c r="Z13" s="12">
        <f>SUMIFS(G:G,E:E,Q13)+SUMIFS(J:J,H:H,Q13)</f>
        <v>4625</v>
      </c>
      <c r="AC13" s="3" t="s">
        <v>14</v>
      </c>
      <c r="AD13" s="3">
        <v>40</v>
      </c>
      <c r="AE13" s="4">
        <f t="shared" si="2"/>
        <v>1E+40</v>
      </c>
      <c r="AF13" s="4" t="str">
        <f t="shared" si="3"/>
        <v>1E+40</v>
      </c>
    </row>
    <row r="14" spans="4:32" x14ac:dyDescent="0.3">
      <c r="D14" s="10">
        <v>10</v>
      </c>
      <c r="E14" t="s">
        <v>84</v>
      </c>
      <c r="F14">
        <f>VLOOKUP(E14,$Q:$R,2,FALSE)</f>
        <v>36</v>
      </c>
      <c r="G14">
        <v>500</v>
      </c>
      <c r="H14" t="s">
        <v>83</v>
      </c>
      <c r="I14">
        <f>VLOOKUP(H14,$Q:$R,2,FALSE)</f>
        <v>35</v>
      </c>
      <c r="J14">
        <v>500</v>
      </c>
      <c r="K14" s="10">
        <v>10</v>
      </c>
      <c r="L14" s="10" t="str">
        <f t="shared" si="0"/>
        <v>36,35</v>
      </c>
      <c r="M14" s="10" t="str">
        <f t="shared" si="1"/>
        <v>5,5</v>
      </c>
      <c r="N14" s="10"/>
      <c r="O14" s="11"/>
      <c r="P14" s="10"/>
      <c r="Q14" t="s">
        <v>93</v>
      </c>
      <c r="R14">
        <v>61</v>
      </c>
      <c r="S14" t="s">
        <v>31</v>
      </c>
      <c r="T14" t="str">
        <f>VLOOKUP(S14,AC:AF,4,FALSE)</f>
        <v>1E+108</v>
      </c>
      <c r="U14">
        <f>VLOOKUP(T14,[1]Balance!$J:$M,4,FALSE)</f>
        <v>34</v>
      </c>
      <c r="V14">
        <f>IFERROR(VLOOKUP(Q14,E:K,7,FALSE),VLOOKUP(Q14,H:K,4,FALSE))</f>
        <v>44</v>
      </c>
      <c r="W14" t="s">
        <v>35</v>
      </c>
      <c r="X14" t="str">
        <f>VLOOKUP(W14,AC:AF,4,FALSE)</f>
        <v>1E+124</v>
      </c>
      <c r="Y14">
        <f>VLOOKUP(X14,[1]Balance!$J:$M,4,FALSE)</f>
        <v>42</v>
      </c>
      <c r="Z14" s="12">
        <f>SUMIFS(G:G,E:E,Q14)+SUMIFS(J:J,H:H,Q14)</f>
        <v>167.5</v>
      </c>
      <c r="AC14" s="3" t="s">
        <v>15</v>
      </c>
      <c r="AD14" s="3">
        <v>44</v>
      </c>
      <c r="AE14" s="4">
        <f t="shared" si="2"/>
        <v>1.0000000000000001E+44</v>
      </c>
      <c r="AF14" s="4" t="str">
        <f t="shared" si="3"/>
        <v>1E+44</v>
      </c>
    </row>
    <row r="15" spans="4:32" x14ac:dyDescent="0.3">
      <c r="D15" s="10">
        <v>11</v>
      </c>
      <c r="E15" t="s">
        <v>85</v>
      </c>
      <c r="F15">
        <f>VLOOKUP(E15,$Q:$R,2,FALSE)</f>
        <v>39</v>
      </c>
      <c r="G15">
        <v>50</v>
      </c>
      <c r="H15" t="s">
        <v>83</v>
      </c>
      <c r="I15">
        <f>VLOOKUP(H15,$Q:$R,2,FALSE)</f>
        <v>35</v>
      </c>
      <c r="J15">
        <v>1000</v>
      </c>
      <c r="K15" s="10">
        <v>11</v>
      </c>
      <c r="L15" s="10" t="str">
        <f t="shared" si="0"/>
        <v>39,35</v>
      </c>
      <c r="M15" s="10" t="str">
        <f t="shared" si="1"/>
        <v>0.5,10</v>
      </c>
      <c r="N15" s="10"/>
      <c r="O15" s="11"/>
      <c r="P15" s="10"/>
      <c r="Q15" t="s">
        <v>96</v>
      </c>
      <c r="R15">
        <v>55</v>
      </c>
      <c r="Z15">
        <f>SUMIFS(G:G,E:E,Q15)+SUMIFS(J:J,H:H,Q15)</f>
        <v>315</v>
      </c>
      <c r="AC15" s="3" t="s">
        <v>16</v>
      </c>
      <c r="AD15" s="3">
        <v>48</v>
      </c>
      <c r="AE15" s="4">
        <f t="shared" si="2"/>
        <v>1E+48</v>
      </c>
      <c r="AF15" s="4" t="str">
        <f t="shared" si="3"/>
        <v>1E+48</v>
      </c>
    </row>
    <row r="16" spans="4:32" x14ac:dyDescent="0.3">
      <c r="D16" s="10">
        <v>12</v>
      </c>
      <c r="E16" t="s">
        <v>85</v>
      </c>
      <c r="F16">
        <f>VLOOKUP(E16,$Q:$R,2,FALSE)</f>
        <v>39</v>
      </c>
      <c r="G16">
        <v>100</v>
      </c>
      <c r="H16" t="s">
        <v>83</v>
      </c>
      <c r="I16">
        <f>VLOOKUP(H16,$Q:$R,2,FALSE)</f>
        <v>35</v>
      </c>
      <c r="J16">
        <v>2000</v>
      </c>
      <c r="K16" s="10">
        <v>12</v>
      </c>
      <c r="L16" s="10" t="str">
        <f t="shared" si="0"/>
        <v>39,35</v>
      </c>
      <c r="M16" s="10" t="str">
        <f t="shared" si="1"/>
        <v>1,20</v>
      </c>
      <c r="N16" s="10"/>
      <c r="O16" s="11"/>
      <c r="P16" s="10"/>
      <c r="AC16" s="3" t="s">
        <v>17</v>
      </c>
      <c r="AD16" s="3">
        <v>52</v>
      </c>
      <c r="AE16" s="4">
        <f t="shared" si="2"/>
        <v>9.9999999999999999E+51</v>
      </c>
      <c r="AF16" s="4" t="str">
        <f t="shared" si="3"/>
        <v>1E+52</v>
      </c>
    </row>
    <row r="17" spans="4:32" x14ac:dyDescent="0.3">
      <c r="D17" s="10">
        <v>13</v>
      </c>
      <c r="E17" t="s">
        <v>85</v>
      </c>
      <c r="F17">
        <f>VLOOKUP(E17,$Q:$R,2,FALSE)</f>
        <v>39</v>
      </c>
      <c r="G17">
        <v>300</v>
      </c>
      <c r="H17" t="s">
        <v>83</v>
      </c>
      <c r="I17">
        <f>VLOOKUP(H17,$Q:$R,2,FALSE)</f>
        <v>35</v>
      </c>
      <c r="J17">
        <v>3000</v>
      </c>
      <c r="K17" s="10">
        <v>13</v>
      </c>
      <c r="L17" s="10" t="str">
        <f t="shared" si="0"/>
        <v>39,35</v>
      </c>
      <c r="M17" s="10" t="str">
        <f t="shared" si="1"/>
        <v>3,30</v>
      </c>
      <c r="N17" s="10"/>
      <c r="O17" s="11"/>
      <c r="P17" s="10"/>
      <c r="AC17" s="3" t="s">
        <v>18</v>
      </c>
      <c r="AD17" s="3">
        <v>56</v>
      </c>
      <c r="AE17" s="4">
        <f t="shared" si="2"/>
        <v>1.0000000000000001E+56</v>
      </c>
      <c r="AF17" s="4" t="str">
        <f t="shared" si="3"/>
        <v>1E+56</v>
      </c>
    </row>
    <row r="18" spans="4:32" x14ac:dyDescent="0.3">
      <c r="D18" s="9">
        <v>14</v>
      </c>
      <c r="E18" s="16" t="s">
        <v>86</v>
      </c>
      <c r="F18">
        <f>VLOOKUP(E18,$Q:$R,2,FALSE)</f>
        <v>42</v>
      </c>
      <c r="G18" s="16">
        <v>50</v>
      </c>
      <c r="H18" s="16" t="s">
        <v>83</v>
      </c>
      <c r="I18">
        <f>VLOOKUP(H18,$Q:$R,2,FALSE)</f>
        <v>35</v>
      </c>
      <c r="J18" s="16">
        <v>5000</v>
      </c>
      <c r="K18" s="10">
        <v>14</v>
      </c>
      <c r="L18" s="10" t="str">
        <f t="shared" si="0"/>
        <v>42,35</v>
      </c>
      <c r="M18" s="10" t="str">
        <f t="shared" si="1"/>
        <v>0.5,50</v>
      </c>
      <c r="N18" s="10"/>
      <c r="O18" s="11"/>
      <c r="P18" s="10"/>
      <c r="AC18" s="3" t="s">
        <v>19</v>
      </c>
      <c r="AD18" s="3">
        <v>60</v>
      </c>
      <c r="AE18" s="4">
        <f t="shared" si="2"/>
        <v>9.9999999999999995E+59</v>
      </c>
      <c r="AF18" s="4" t="str">
        <f t="shared" si="3"/>
        <v>1E+60</v>
      </c>
    </row>
    <row r="19" spans="4:32" x14ac:dyDescent="0.3">
      <c r="D19" s="10">
        <v>15</v>
      </c>
      <c r="E19" t="s">
        <v>85</v>
      </c>
      <c r="F19">
        <f>VLOOKUP(E19,$Q:$R,2,FALSE)</f>
        <v>39</v>
      </c>
      <c r="G19">
        <v>500</v>
      </c>
      <c r="H19" t="s">
        <v>84</v>
      </c>
      <c r="I19">
        <f>VLOOKUP(H19,$Q:$R,2,FALSE)</f>
        <v>36</v>
      </c>
      <c r="J19">
        <v>500</v>
      </c>
      <c r="K19" s="10">
        <v>15</v>
      </c>
      <c r="L19" s="10" t="str">
        <f t="shared" si="0"/>
        <v>39,36</v>
      </c>
      <c r="M19" s="10" t="str">
        <f t="shared" si="1"/>
        <v>5,5</v>
      </c>
      <c r="N19" s="10"/>
      <c r="O19" s="11"/>
      <c r="P19" s="10"/>
      <c r="Q19" t="s">
        <v>98</v>
      </c>
      <c r="R19" t="s">
        <v>99</v>
      </c>
      <c r="AC19" s="3" t="s">
        <v>20</v>
      </c>
      <c r="AD19" s="3">
        <v>64</v>
      </c>
      <c r="AE19" s="4">
        <f t="shared" si="2"/>
        <v>1E+64</v>
      </c>
      <c r="AF19" s="4" t="str">
        <f t="shared" si="3"/>
        <v>1E+64</v>
      </c>
    </row>
    <row r="20" spans="4:32" x14ac:dyDescent="0.3">
      <c r="D20" s="10">
        <v>16</v>
      </c>
      <c r="E20" t="s">
        <v>84</v>
      </c>
      <c r="F20">
        <f>VLOOKUP(E20,$Q:$R,2,FALSE)</f>
        <v>36</v>
      </c>
      <c r="G20">
        <v>1000</v>
      </c>
      <c r="H20" t="s">
        <v>83</v>
      </c>
      <c r="I20">
        <f>VLOOKUP(H20,$Q:$R,2,FALSE)</f>
        <v>35</v>
      </c>
      <c r="J20">
        <v>7000</v>
      </c>
      <c r="K20" s="10">
        <v>16</v>
      </c>
      <c r="L20" s="10" t="str">
        <f t="shared" si="0"/>
        <v>36,35</v>
      </c>
      <c r="M20" s="10" t="str">
        <f t="shared" si="1"/>
        <v>10,70</v>
      </c>
      <c r="N20" s="10"/>
      <c r="O20" s="11"/>
      <c r="P20" s="10"/>
      <c r="Q20" t="s">
        <v>83</v>
      </c>
      <c r="R20">
        <v>5000</v>
      </c>
      <c r="AC20" s="3" t="s">
        <v>21</v>
      </c>
      <c r="AD20" s="3">
        <v>68</v>
      </c>
      <c r="AE20" s="4">
        <f t="shared" si="2"/>
        <v>9.9999999999999995E+67</v>
      </c>
      <c r="AF20" s="4" t="str">
        <f t="shared" si="3"/>
        <v>1E+68</v>
      </c>
    </row>
    <row r="21" spans="4:32" x14ac:dyDescent="0.3">
      <c r="D21" s="10">
        <v>17</v>
      </c>
      <c r="E21" t="s">
        <v>84</v>
      </c>
      <c r="F21">
        <f>VLOOKUP(E21,$Q:$R,2,FALSE)</f>
        <v>36</v>
      </c>
      <c r="G21">
        <v>2000</v>
      </c>
      <c r="H21" t="s">
        <v>83</v>
      </c>
      <c r="I21">
        <f>VLOOKUP(H21,$Q:$R,2,FALSE)</f>
        <v>35</v>
      </c>
      <c r="J21">
        <v>10000</v>
      </c>
      <c r="K21" s="10">
        <v>17</v>
      </c>
      <c r="L21" s="10" t="str">
        <f t="shared" si="0"/>
        <v>36,35</v>
      </c>
      <c r="M21" s="10" t="str">
        <f t="shared" si="1"/>
        <v>20,100</v>
      </c>
      <c r="N21" s="10"/>
      <c r="O21" s="11"/>
      <c r="P21" s="10"/>
      <c r="Q21" t="s">
        <v>84</v>
      </c>
      <c r="R21">
        <v>2500</v>
      </c>
      <c r="AC21" s="3" t="s">
        <v>22</v>
      </c>
      <c r="AD21" s="3">
        <v>72</v>
      </c>
      <c r="AE21" s="4">
        <f t="shared" si="2"/>
        <v>9.9999999999999994E+71</v>
      </c>
      <c r="AF21" s="4" t="str">
        <f t="shared" si="3"/>
        <v>1E+72</v>
      </c>
    </row>
    <row r="22" spans="4:32" x14ac:dyDescent="0.3">
      <c r="D22" s="10">
        <v>18</v>
      </c>
      <c r="E22" t="s">
        <v>84</v>
      </c>
      <c r="F22">
        <f>VLOOKUP(E22,$Q:$R,2,FALSE)</f>
        <v>36</v>
      </c>
      <c r="G22">
        <v>3000</v>
      </c>
      <c r="H22" t="s">
        <v>83</v>
      </c>
      <c r="I22">
        <f>VLOOKUP(H22,$Q:$R,2,FALSE)</f>
        <v>35</v>
      </c>
      <c r="J22">
        <v>15000</v>
      </c>
      <c r="K22" s="10">
        <v>18</v>
      </c>
      <c r="L22" s="10" t="str">
        <f t="shared" si="0"/>
        <v>36,35</v>
      </c>
      <c r="M22" s="10" t="str">
        <f t="shared" si="1"/>
        <v>30,150</v>
      </c>
      <c r="N22" s="10"/>
      <c r="O22" s="11"/>
      <c r="P22" s="10"/>
      <c r="Q22" t="s">
        <v>85</v>
      </c>
      <c r="R22">
        <v>1500</v>
      </c>
      <c r="AC22" s="3" t="s">
        <v>23</v>
      </c>
      <c r="AD22" s="3">
        <v>76</v>
      </c>
      <c r="AE22" s="4">
        <f t="shared" si="2"/>
        <v>1E+76</v>
      </c>
      <c r="AF22" s="4" t="str">
        <f t="shared" si="3"/>
        <v>1E+76</v>
      </c>
    </row>
    <row r="23" spans="4:32" x14ac:dyDescent="0.3">
      <c r="D23" s="9">
        <v>19</v>
      </c>
      <c r="E23" s="16" t="s">
        <v>85</v>
      </c>
      <c r="F23">
        <f>VLOOKUP(E23,$Q:$R,2,FALSE)</f>
        <v>39</v>
      </c>
      <c r="G23" s="16">
        <v>500</v>
      </c>
      <c r="H23" s="16" t="s">
        <v>86</v>
      </c>
      <c r="I23">
        <f>VLOOKUP(H23,$Q:$R,2,FALSE)</f>
        <v>42</v>
      </c>
      <c r="J23" s="16">
        <v>500</v>
      </c>
      <c r="K23" s="10">
        <v>19</v>
      </c>
      <c r="L23" s="10" t="str">
        <f t="shared" si="0"/>
        <v>39,42</v>
      </c>
      <c r="M23" s="10" t="str">
        <f t="shared" si="1"/>
        <v>5,5</v>
      </c>
      <c r="N23" s="10"/>
      <c r="O23" s="11"/>
      <c r="P23" s="10"/>
      <c r="Q23" t="s">
        <v>86</v>
      </c>
      <c r="R23">
        <v>500</v>
      </c>
      <c r="AC23" s="3" t="s">
        <v>25</v>
      </c>
      <c r="AD23" s="3">
        <v>80</v>
      </c>
      <c r="AE23" s="4">
        <f t="shared" si="2"/>
        <v>1E+80</v>
      </c>
      <c r="AF23" s="4" t="str">
        <f t="shared" si="3"/>
        <v>1E+80</v>
      </c>
    </row>
    <row r="24" spans="4:32" x14ac:dyDescent="0.3">
      <c r="D24" s="10">
        <v>20</v>
      </c>
      <c r="E24" t="s">
        <v>85</v>
      </c>
      <c r="F24">
        <f>VLOOKUP(E24,$Q:$R,2,FALSE)</f>
        <v>39</v>
      </c>
      <c r="G24">
        <v>1000</v>
      </c>
      <c r="H24" t="s">
        <v>84</v>
      </c>
      <c r="I24">
        <f>VLOOKUP(H24,$Q:$R,2,FALSE)</f>
        <v>36</v>
      </c>
      <c r="J24">
        <v>5000</v>
      </c>
      <c r="K24" s="10">
        <v>20</v>
      </c>
      <c r="L24" s="10" t="str">
        <f t="shared" si="0"/>
        <v>39,36</v>
      </c>
      <c r="M24" s="10" t="str">
        <f t="shared" si="1"/>
        <v>10,50</v>
      </c>
      <c r="N24" s="10"/>
      <c r="O24" s="11"/>
      <c r="P24" s="10"/>
      <c r="Q24" t="s">
        <v>87</v>
      </c>
      <c r="R24">
        <v>50</v>
      </c>
      <c r="AC24" s="3" t="s">
        <v>5</v>
      </c>
      <c r="AD24" s="3">
        <v>84</v>
      </c>
      <c r="AE24" s="4">
        <f t="shared" si="2"/>
        <v>1.0000000000000001E+84</v>
      </c>
      <c r="AF24" s="4" t="str">
        <f t="shared" si="3"/>
        <v>1E+84</v>
      </c>
    </row>
    <row r="25" spans="4:32" x14ac:dyDescent="0.3">
      <c r="D25" s="10">
        <v>21</v>
      </c>
      <c r="E25" t="s">
        <v>88</v>
      </c>
      <c r="F25">
        <f>VLOOKUP(E25,$Q:$R,2,FALSE)</f>
        <v>43</v>
      </c>
      <c r="G25">
        <v>50</v>
      </c>
      <c r="H25" t="s">
        <v>84</v>
      </c>
      <c r="I25">
        <f>VLOOKUP(H25,$Q:$R,2,FALSE)</f>
        <v>36</v>
      </c>
      <c r="J25">
        <v>6000</v>
      </c>
      <c r="K25" s="10">
        <v>21</v>
      </c>
      <c r="L25" s="10" t="str">
        <f t="shared" si="0"/>
        <v>43,36</v>
      </c>
      <c r="M25" s="10" t="str">
        <f t="shared" si="1"/>
        <v>0.5,60</v>
      </c>
      <c r="N25" s="10"/>
      <c r="O25" s="11"/>
      <c r="P25" s="10"/>
      <c r="Q25" t="s">
        <v>88</v>
      </c>
      <c r="R25">
        <v>500</v>
      </c>
      <c r="AC25" s="3" t="s">
        <v>26</v>
      </c>
      <c r="AD25" s="3">
        <v>88</v>
      </c>
      <c r="AE25" s="4">
        <f t="shared" si="2"/>
        <v>9.9999999999999996E+87</v>
      </c>
      <c r="AF25" s="4" t="str">
        <f t="shared" si="3"/>
        <v>1E+88</v>
      </c>
    </row>
    <row r="26" spans="4:32" x14ac:dyDescent="0.3">
      <c r="D26" s="10">
        <v>22</v>
      </c>
      <c r="E26" t="s">
        <v>88</v>
      </c>
      <c r="F26">
        <f>VLOOKUP(E26,$Q:$R,2,FALSE)</f>
        <v>43</v>
      </c>
      <c r="G26">
        <v>100</v>
      </c>
      <c r="H26" t="s">
        <v>84</v>
      </c>
      <c r="I26">
        <f>VLOOKUP(H26,$Q:$R,2,FALSE)</f>
        <v>36</v>
      </c>
      <c r="J26">
        <v>8000</v>
      </c>
      <c r="K26" s="10">
        <v>22</v>
      </c>
      <c r="L26" s="10" t="str">
        <f t="shared" si="0"/>
        <v>43,36</v>
      </c>
      <c r="M26" s="10" t="str">
        <f t="shared" si="1"/>
        <v>1,80</v>
      </c>
      <c r="N26" s="10"/>
      <c r="O26" s="11"/>
      <c r="P26" s="10"/>
      <c r="Q26" t="s">
        <v>89</v>
      </c>
      <c r="R26">
        <v>250</v>
      </c>
      <c r="AC26" s="3" t="s">
        <v>27</v>
      </c>
      <c r="AD26" s="3">
        <v>92</v>
      </c>
      <c r="AE26" s="4">
        <f t="shared" si="2"/>
        <v>1E+92</v>
      </c>
      <c r="AF26" s="4" t="str">
        <f t="shared" si="3"/>
        <v>1E+92</v>
      </c>
    </row>
    <row r="27" spans="4:32" x14ac:dyDescent="0.3">
      <c r="D27" s="10">
        <v>23</v>
      </c>
      <c r="E27" t="s">
        <v>88</v>
      </c>
      <c r="F27">
        <f>VLOOKUP(E27,$Q:$R,2,FALSE)</f>
        <v>43</v>
      </c>
      <c r="G27">
        <v>200</v>
      </c>
      <c r="H27" t="s">
        <v>84</v>
      </c>
      <c r="I27">
        <f>VLOOKUP(H27,$Q:$R,2,FALSE)</f>
        <v>36</v>
      </c>
      <c r="J27">
        <v>10000</v>
      </c>
      <c r="K27" s="10">
        <v>23</v>
      </c>
      <c r="L27" s="10" t="str">
        <f t="shared" si="0"/>
        <v>43,36</v>
      </c>
      <c r="M27" s="10" t="str">
        <f t="shared" si="1"/>
        <v>2,100</v>
      </c>
      <c r="N27" s="10"/>
      <c r="O27" s="11"/>
      <c r="P27" s="10"/>
      <c r="Q27" t="s">
        <v>90</v>
      </c>
      <c r="R27">
        <v>75</v>
      </c>
      <c r="AC27" s="3" t="s">
        <v>24</v>
      </c>
      <c r="AD27" s="3">
        <v>96</v>
      </c>
      <c r="AE27" s="4">
        <f t="shared" si="2"/>
        <v>1E+96</v>
      </c>
      <c r="AF27" s="4" t="str">
        <f t="shared" si="3"/>
        <v>1E+96</v>
      </c>
    </row>
    <row r="28" spans="4:32" x14ac:dyDescent="0.3">
      <c r="D28" s="9">
        <v>24</v>
      </c>
      <c r="E28" s="16" t="s">
        <v>88</v>
      </c>
      <c r="F28">
        <f>VLOOKUP(E28,$Q:$R,2,FALSE)</f>
        <v>43</v>
      </c>
      <c r="G28" s="16">
        <v>500</v>
      </c>
      <c r="H28" s="16" t="s">
        <v>87</v>
      </c>
      <c r="I28">
        <f>VLOOKUP(H28,$Q:$R,2,FALSE)</f>
        <v>46</v>
      </c>
      <c r="J28" s="16">
        <v>300</v>
      </c>
      <c r="K28" s="10">
        <v>24</v>
      </c>
      <c r="L28" s="10" t="str">
        <f t="shared" si="0"/>
        <v>43,46</v>
      </c>
      <c r="M28" s="10" t="str">
        <f t="shared" si="1"/>
        <v>5,3</v>
      </c>
      <c r="N28" s="10"/>
      <c r="O28" s="11"/>
      <c r="P28" s="10"/>
      <c r="Q28" t="s">
        <v>91</v>
      </c>
      <c r="R28">
        <v>1</v>
      </c>
      <c r="AC28" s="3" t="s">
        <v>29</v>
      </c>
      <c r="AD28" s="3">
        <v>100</v>
      </c>
      <c r="AE28" s="4">
        <f t="shared" si="2"/>
        <v>1E+100</v>
      </c>
      <c r="AF28" s="4" t="str">
        <f t="shared" si="3"/>
        <v>1E+100</v>
      </c>
    </row>
    <row r="29" spans="4:32" x14ac:dyDescent="0.3">
      <c r="D29" s="10">
        <v>25</v>
      </c>
      <c r="E29" t="s">
        <v>89</v>
      </c>
      <c r="F29">
        <f>VLOOKUP(E29,$Q:$R,2,FALSE)</f>
        <v>47</v>
      </c>
      <c r="G29">
        <v>100</v>
      </c>
      <c r="H29" t="s">
        <v>85</v>
      </c>
      <c r="I29">
        <f>VLOOKUP(H29,$Q:$R,2,FALSE)</f>
        <v>39</v>
      </c>
      <c r="J29">
        <v>2000</v>
      </c>
      <c r="K29" s="10">
        <v>25</v>
      </c>
      <c r="L29" s="10" t="str">
        <f t="shared" si="0"/>
        <v>47,39</v>
      </c>
      <c r="M29" s="10" t="str">
        <f t="shared" si="1"/>
        <v>1,20</v>
      </c>
      <c r="N29" s="10"/>
      <c r="O29" s="11"/>
      <c r="P29" s="10"/>
      <c r="Q29" t="s">
        <v>92</v>
      </c>
      <c r="R29">
        <v>5</v>
      </c>
      <c r="AC29" s="3" t="s">
        <v>30</v>
      </c>
      <c r="AD29" s="3">
        <v>104</v>
      </c>
      <c r="AE29" s="4">
        <f t="shared" si="2"/>
        <v>1E+104</v>
      </c>
      <c r="AF29" s="4" t="str">
        <f t="shared" si="3"/>
        <v>1E+104</v>
      </c>
    </row>
    <row r="30" spans="4:32" x14ac:dyDescent="0.3">
      <c r="D30" s="10">
        <v>26</v>
      </c>
      <c r="E30" t="s">
        <v>89</v>
      </c>
      <c r="F30">
        <f>VLOOKUP(E30,$Q:$R,2,FALSE)</f>
        <v>47</v>
      </c>
      <c r="G30">
        <v>200</v>
      </c>
      <c r="H30" t="s">
        <v>85</v>
      </c>
      <c r="I30">
        <f>VLOOKUP(H30,$Q:$R,2,FALSE)</f>
        <v>39</v>
      </c>
      <c r="J30">
        <v>3000</v>
      </c>
      <c r="K30" s="10">
        <v>26</v>
      </c>
      <c r="L30" s="10" t="str">
        <f t="shared" si="0"/>
        <v>47,39</v>
      </c>
      <c r="M30" s="10" t="str">
        <f t="shared" si="1"/>
        <v>2,30</v>
      </c>
      <c r="N30" s="10"/>
      <c r="O30" s="11"/>
      <c r="P30" s="10"/>
      <c r="Q30" t="s">
        <v>93</v>
      </c>
      <c r="R30">
        <v>2.5</v>
      </c>
      <c r="AC30" s="3" t="s">
        <v>31</v>
      </c>
      <c r="AD30" s="3">
        <v>108</v>
      </c>
      <c r="AE30" s="4">
        <f t="shared" si="2"/>
        <v>1E+108</v>
      </c>
      <c r="AF30" s="4" t="str">
        <f t="shared" si="3"/>
        <v>1E+108</v>
      </c>
    </row>
    <row r="31" spans="4:32" x14ac:dyDescent="0.3">
      <c r="D31" s="10">
        <v>27</v>
      </c>
      <c r="E31" t="s">
        <v>89</v>
      </c>
      <c r="F31">
        <f>VLOOKUP(E31,$Q:$R,2,FALSE)</f>
        <v>47</v>
      </c>
      <c r="G31">
        <v>300</v>
      </c>
      <c r="H31" t="s">
        <v>85</v>
      </c>
      <c r="I31">
        <f>VLOOKUP(H31,$Q:$R,2,FALSE)</f>
        <v>39</v>
      </c>
      <c r="J31">
        <v>4000</v>
      </c>
      <c r="K31" s="10">
        <v>27</v>
      </c>
      <c r="L31" s="10" t="str">
        <f t="shared" si="0"/>
        <v>47,39</v>
      </c>
      <c r="M31" s="10" t="str">
        <f t="shared" si="1"/>
        <v>3,40</v>
      </c>
      <c r="N31" s="10"/>
      <c r="O31" s="11"/>
      <c r="P31" s="10"/>
      <c r="Q31" t="s">
        <v>96</v>
      </c>
      <c r="R31">
        <v>1</v>
      </c>
      <c r="AC31" s="3" t="s">
        <v>32</v>
      </c>
      <c r="AD31" s="3">
        <v>112</v>
      </c>
      <c r="AE31" s="4">
        <f t="shared" si="2"/>
        <v>9.9999999999999993E+111</v>
      </c>
      <c r="AF31" s="4" t="str">
        <f t="shared" si="3"/>
        <v>1E+112</v>
      </c>
    </row>
    <row r="32" spans="4:32" x14ac:dyDescent="0.3">
      <c r="D32" s="10">
        <v>28</v>
      </c>
      <c r="E32" t="s">
        <v>89</v>
      </c>
      <c r="F32">
        <f>VLOOKUP(E32,$Q:$R,2,FALSE)</f>
        <v>47</v>
      </c>
      <c r="G32">
        <v>400</v>
      </c>
      <c r="H32" t="s">
        <v>85</v>
      </c>
      <c r="I32">
        <f>VLOOKUP(H32,$Q:$R,2,FALSE)</f>
        <v>39</v>
      </c>
      <c r="J32">
        <v>5000</v>
      </c>
      <c r="K32" s="10">
        <v>28</v>
      </c>
      <c r="L32" s="10" t="str">
        <f t="shared" si="0"/>
        <v>47,39</v>
      </c>
      <c r="M32" s="10" t="str">
        <f t="shared" si="1"/>
        <v>4,50</v>
      </c>
      <c r="N32" s="10"/>
      <c r="O32" s="11"/>
      <c r="P32" s="10"/>
      <c r="AC32" s="3" t="s">
        <v>33</v>
      </c>
      <c r="AD32" s="3">
        <v>116</v>
      </c>
      <c r="AE32" s="4">
        <f t="shared" si="2"/>
        <v>1E+116</v>
      </c>
      <c r="AF32" s="4" t="str">
        <f t="shared" si="3"/>
        <v>1E+116</v>
      </c>
    </row>
    <row r="33" spans="3:32" x14ac:dyDescent="0.3">
      <c r="D33" s="9">
        <v>29</v>
      </c>
      <c r="E33" s="16" t="s">
        <v>90</v>
      </c>
      <c r="F33">
        <f>VLOOKUP(E33,$Q:$R,2,FALSE)</f>
        <v>50</v>
      </c>
      <c r="G33" s="16">
        <v>50</v>
      </c>
      <c r="H33" s="16" t="s">
        <v>86</v>
      </c>
      <c r="I33">
        <f>VLOOKUP(H33,$Q:$R,2,FALSE)</f>
        <v>42</v>
      </c>
      <c r="J33" s="16">
        <v>3000</v>
      </c>
      <c r="K33" s="10">
        <v>29</v>
      </c>
      <c r="L33" s="10" t="str">
        <f t="shared" si="0"/>
        <v>50,42</v>
      </c>
      <c r="M33" s="10" t="str">
        <f t="shared" si="1"/>
        <v>0.5,30</v>
      </c>
      <c r="N33" s="10"/>
      <c r="O33" s="11"/>
      <c r="P33" s="10"/>
      <c r="AC33" s="3" t="s">
        <v>34</v>
      </c>
      <c r="AD33" s="3">
        <v>120</v>
      </c>
      <c r="AE33" s="4">
        <f t="shared" si="2"/>
        <v>9.9999999999999998E+119</v>
      </c>
      <c r="AF33" s="4" t="str">
        <f t="shared" si="3"/>
        <v>1E+120</v>
      </c>
    </row>
    <row r="34" spans="3:32" x14ac:dyDescent="0.3">
      <c r="D34" s="10">
        <v>30</v>
      </c>
      <c r="E34" t="s">
        <v>90</v>
      </c>
      <c r="F34">
        <f>VLOOKUP(E34,$Q:$R,2,FALSE)</f>
        <v>50</v>
      </c>
      <c r="G34">
        <v>50</v>
      </c>
      <c r="H34" t="s">
        <v>88</v>
      </c>
      <c r="I34">
        <f>VLOOKUP(H34,$Q:$R,2,FALSE)</f>
        <v>43</v>
      </c>
      <c r="J34">
        <v>1000</v>
      </c>
      <c r="K34" s="10">
        <v>30</v>
      </c>
      <c r="L34" s="10" t="str">
        <f t="shared" si="0"/>
        <v>50,43</v>
      </c>
      <c r="M34" s="10" t="str">
        <f t="shared" si="1"/>
        <v>0.5,10</v>
      </c>
      <c r="N34" s="10"/>
      <c r="O34" s="11"/>
      <c r="P34" s="10"/>
      <c r="AC34" s="3" t="s">
        <v>35</v>
      </c>
      <c r="AD34" s="3">
        <v>124</v>
      </c>
      <c r="AE34" s="4">
        <f t="shared" si="2"/>
        <v>9.9999999999999995E+123</v>
      </c>
      <c r="AF34" s="4" t="str">
        <f t="shared" si="3"/>
        <v>1E+124</v>
      </c>
    </row>
    <row r="35" spans="3:32" x14ac:dyDescent="0.3">
      <c r="D35" s="10">
        <v>31</v>
      </c>
      <c r="E35" t="s">
        <v>90</v>
      </c>
      <c r="F35">
        <f>VLOOKUP(E35,$Q:$R,2,FALSE)</f>
        <v>50</v>
      </c>
      <c r="G35">
        <v>75</v>
      </c>
      <c r="H35" t="s">
        <v>88</v>
      </c>
      <c r="I35">
        <f>VLOOKUP(H35,$Q:$R,2,FALSE)</f>
        <v>43</v>
      </c>
      <c r="J35">
        <v>2000</v>
      </c>
      <c r="K35" s="10">
        <v>31</v>
      </c>
      <c r="L35" s="10" t="str">
        <f t="shared" si="0"/>
        <v>50,43</v>
      </c>
      <c r="M35" s="10" t="str">
        <f t="shared" si="1"/>
        <v>0.75,20</v>
      </c>
      <c r="N35" s="10"/>
      <c r="O35" s="11"/>
      <c r="P35" s="10"/>
      <c r="AC35" s="3" t="s">
        <v>38</v>
      </c>
      <c r="AD35" s="3">
        <v>128</v>
      </c>
      <c r="AE35" s="4">
        <f t="shared" si="2"/>
        <v>1.0000000000000001E+128</v>
      </c>
      <c r="AF35" s="4" t="str">
        <f t="shared" si="3"/>
        <v>1E+128</v>
      </c>
    </row>
    <row r="36" spans="3:32" x14ac:dyDescent="0.3">
      <c r="D36" s="10">
        <v>32</v>
      </c>
      <c r="E36" t="s">
        <v>90</v>
      </c>
      <c r="F36">
        <f>VLOOKUP(E36,$Q:$R,2,FALSE)</f>
        <v>50</v>
      </c>
      <c r="G36">
        <v>100</v>
      </c>
      <c r="H36" t="s">
        <v>88</v>
      </c>
      <c r="I36">
        <f>VLOOKUP(H36,$Q:$R,2,FALSE)</f>
        <v>43</v>
      </c>
      <c r="J36">
        <v>3500</v>
      </c>
      <c r="K36" s="10">
        <v>32</v>
      </c>
      <c r="L36" s="10" t="str">
        <f t="shared" si="0"/>
        <v>50,43</v>
      </c>
      <c r="M36" s="10" t="str">
        <f t="shared" si="1"/>
        <v>1,35</v>
      </c>
      <c r="N36" s="10"/>
      <c r="O36" s="11"/>
      <c r="P36" s="10"/>
      <c r="AC36" s="3" t="s">
        <v>39</v>
      </c>
      <c r="AD36" s="3">
        <v>132</v>
      </c>
      <c r="AE36" s="4">
        <f t="shared" si="2"/>
        <v>9.9999999999999999E+131</v>
      </c>
      <c r="AF36" s="4" t="str">
        <f t="shared" si="3"/>
        <v>1E+132</v>
      </c>
    </row>
    <row r="37" spans="3:32" x14ac:dyDescent="0.3">
      <c r="D37" s="10">
        <v>33</v>
      </c>
      <c r="E37" t="s">
        <v>90</v>
      </c>
      <c r="F37">
        <f>VLOOKUP(E37,$Q:$R,2,FALSE)</f>
        <v>50</v>
      </c>
      <c r="G37">
        <v>125</v>
      </c>
      <c r="H37" t="s">
        <v>88</v>
      </c>
      <c r="I37">
        <f>VLOOKUP(H37,$Q:$R,2,FALSE)</f>
        <v>43</v>
      </c>
      <c r="J37">
        <v>5000</v>
      </c>
      <c r="K37" s="10">
        <v>33</v>
      </c>
      <c r="L37" s="10" t="str">
        <f t="shared" si="0"/>
        <v>50,43</v>
      </c>
      <c r="M37" s="10" t="str">
        <f t="shared" si="1"/>
        <v>1.25,50</v>
      </c>
      <c r="N37" s="10"/>
      <c r="O37" s="11"/>
      <c r="P37" s="10"/>
      <c r="AC37" s="3" t="s">
        <v>101</v>
      </c>
      <c r="AD37" s="3">
        <v>136</v>
      </c>
      <c r="AE37" s="4">
        <f t="shared" ref="AE37:AE38" si="4">POWER(10,AD37)</f>
        <v>1.0000000000000001E+136</v>
      </c>
      <c r="AF37" s="4" t="str">
        <f t="shared" ref="AF37:AF38" si="5">RIGHT(AE37,AD37)</f>
        <v>1E+136</v>
      </c>
    </row>
    <row r="38" spans="3:32" x14ac:dyDescent="0.3">
      <c r="C38" t="s">
        <v>94</v>
      </c>
      <c r="D38" s="9">
        <v>34</v>
      </c>
      <c r="E38" s="16" t="s">
        <v>92</v>
      </c>
      <c r="F38">
        <f>VLOOKUP(E38,$Q:$R,2,FALSE)</f>
        <v>54</v>
      </c>
      <c r="G38" s="16">
        <v>50</v>
      </c>
      <c r="H38" s="16" t="s">
        <v>87</v>
      </c>
      <c r="I38">
        <f>VLOOKUP(H38,$Q:$R,2,FALSE)</f>
        <v>46</v>
      </c>
      <c r="J38" s="16">
        <v>500</v>
      </c>
      <c r="K38" s="10">
        <v>34</v>
      </c>
      <c r="L38" s="10" t="str">
        <f t="shared" si="0"/>
        <v>54,46</v>
      </c>
      <c r="M38" s="10" t="str">
        <f t="shared" si="1"/>
        <v>0.5,5</v>
      </c>
      <c r="N38" s="10"/>
      <c r="O38" s="11"/>
      <c r="P38" s="10"/>
      <c r="AC38" s="3" t="s">
        <v>102</v>
      </c>
      <c r="AD38" s="3">
        <v>140</v>
      </c>
      <c r="AE38" s="4">
        <f t="shared" si="4"/>
        <v>1.0000000000000001E+140</v>
      </c>
      <c r="AF38" s="4" t="str">
        <f t="shared" si="5"/>
        <v>1E+140</v>
      </c>
    </row>
    <row r="39" spans="3:32" x14ac:dyDescent="0.3">
      <c r="D39" s="10">
        <v>35</v>
      </c>
      <c r="E39" t="s">
        <v>91</v>
      </c>
      <c r="F39">
        <f>VLOOKUP(E39,$Q:$R,2,FALSE)</f>
        <v>60</v>
      </c>
      <c r="G39">
        <v>15</v>
      </c>
      <c r="H39" t="s">
        <v>89</v>
      </c>
      <c r="I39">
        <f>VLOOKUP(H39,$Q:$R,2,FALSE)</f>
        <v>47</v>
      </c>
      <c r="J39">
        <v>500</v>
      </c>
      <c r="K39" s="10">
        <v>35</v>
      </c>
      <c r="L39" s="10" t="str">
        <f t="shared" si="0"/>
        <v>60,47</v>
      </c>
      <c r="M39" s="10" t="str">
        <f t="shared" si="1"/>
        <v>0.15,5</v>
      </c>
      <c r="N39" s="10"/>
      <c r="O39" s="11"/>
      <c r="P39" s="10"/>
    </row>
    <row r="40" spans="3:32" x14ac:dyDescent="0.3">
      <c r="D40" s="10">
        <v>36</v>
      </c>
      <c r="E40" t="s">
        <v>92</v>
      </c>
      <c r="F40">
        <f>VLOOKUP(E40,$Q:$R,2,FALSE)</f>
        <v>54</v>
      </c>
      <c r="G40">
        <v>10</v>
      </c>
      <c r="H40" t="s">
        <v>89</v>
      </c>
      <c r="I40">
        <f>VLOOKUP(H40,$Q:$R,2,FALSE)</f>
        <v>47</v>
      </c>
      <c r="J40">
        <v>600</v>
      </c>
      <c r="K40" s="10">
        <v>36</v>
      </c>
      <c r="L40" s="10" t="str">
        <f t="shared" si="0"/>
        <v>54,47</v>
      </c>
      <c r="M40" s="10" t="str">
        <f t="shared" si="1"/>
        <v>0.1,6</v>
      </c>
      <c r="N40" s="10"/>
      <c r="O40" s="11"/>
      <c r="P40" s="10"/>
    </row>
    <row r="41" spans="3:32" x14ac:dyDescent="0.3">
      <c r="D41" s="10">
        <v>37</v>
      </c>
      <c r="E41" t="s">
        <v>92</v>
      </c>
      <c r="F41">
        <f>VLOOKUP(E41,$Q:$R,2,FALSE)</f>
        <v>54</v>
      </c>
      <c r="G41">
        <v>15</v>
      </c>
      <c r="H41" t="s">
        <v>89</v>
      </c>
      <c r="I41">
        <f>VLOOKUP(H41,$Q:$R,2,FALSE)</f>
        <v>47</v>
      </c>
      <c r="J41">
        <v>700</v>
      </c>
      <c r="K41" s="10">
        <v>37</v>
      </c>
      <c r="L41" s="10" t="str">
        <f t="shared" si="0"/>
        <v>54,47</v>
      </c>
      <c r="M41" s="10" t="str">
        <f t="shared" si="1"/>
        <v>0.15,7</v>
      </c>
      <c r="N41" s="10"/>
      <c r="O41" s="11"/>
      <c r="P41" s="10"/>
    </row>
    <row r="42" spans="3:32" x14ac:dyDescent="0.3">
      <c r="D42" s="10">
        <v>38</v>
      </c>
      <c r="E42" t="s">
        <v>92</v>
      </c>
      <c r="F42">
        <f>VLOOKUP(E42,$Q:$R,2,FALSE)</f>
        <v>54</v>
      </c>
      <c r="G42">
        <v>25</v>
      </c>
      <c r="H42" t="s">
        <v>89</v>
      </c>
      <c r="I42">
        <f>VLOOKUP(H42,$Q:$R,2,FALSE)</f>
        <v>47</v>
      </c>
      <c r="J42">
        <v>800</v>
      </c>
      <c r="K42" s="10">
        <v>38</v>
      </c>
      <c r="L42" s="10" t="str">
        <f t="shared" si="0"/>
        <v>54,47</v>
      </c>
      <c r="M42" s="10" t="str">
        <f t="shared" si="1"/>
        <v>0.25,8</v>
      </c>
      <c r="N42" s="10"/>
      <c r="O42" s="11"/>
      <c r="P42" s="10"/>
    </row>
    <row r="43" spans="3:32" x14ac:dyDescent="0.3">
      <c r="C43" t="s">
        <v>95</v>
      </c>
      <c r="D43" s="9">
        <v>39</v>
      </c>
      <c r="E43" s="16" t="s">
        <v>92</v>
      </c>
      <c r="F43">
        <f>VLOOKUP(E43,$Q:$R,2,FALSE)</f>
        <v>54</v>
      </c>
      <c r="G43" s="16">
        <v>50</v>
      </c>
      <c r="H43" s="16" t="s">
        <v>86</v>
      </c>
      <c r="I43">
        <f>VLOOKUP(H43,$Q:$R,2,FALSE)</f>
        <v>42</v>
      </c>
      <c r="J43" s="16">
        <v>5000</v>
      </c>
      <c r="K43" s="10">
        <v>39</v>
      </c>
      <c r="L43" s="10" t="str">
        <f t="shared" si="0"/>
        <v>54,42</v>
      </c>
      <c r="M43" s="10" t="str">
        <f t="shared" si="1"/>
        <v>0.5,50</v>
      </c>
      <c r="N43" s="10"/>
      <c r="O43" s="11"/>
      <c r="P43" s="10"/>
    </row>
    <row r="44" spans="3:32" x14ac:dyDescent="0.3">
      <c r="D44" s="10">
        <v>40</v>
      </c>
      <c r="E44" t="s">
        <v>91</v>
      </c>
      <c r="F44">
        <f>VLOOKUP(E44,$Q:$R,2,FALSE)</f>
        <v>60</v>
      </c>
      <c r="G44">
        <v>20</v>
      </c>
      <c r="H44" t="s">
        <v>90</v>
      </c>
      <c r="I44">
        <f>VLOOKUP(H44,$Q:$R,2,FALSE)</f>
        <v>50</v>
      </c>
      <c r="J44">
        <v>150</v>
      </c>
      <c r="K44" s="10">
        <v>40</v>
      </c>
      <c r="L44" s="10" t="str">
        <f t="shared" si="0"/>
        <v>60,50</v>
      </c>
      <c r="M44" s="10" t="str">
        <f t="shared" si="1"/>
        <v>0.2,1.5</v>
      </c>
      <c r="N44" s="10"/>
      <c r="O44" s="11"/>
      <c r="P44" s="10"/>
    </row>
    <row r="45" spans="3:32" x14ac:dyDescent="0.3">
      <c r="D45" s="10">
        <v>41</v>
      </c>
      <c r="E45" t="s">
        <v>91</v>
      </c>
      <c r="F45">
        <f>VLOOKUP(E45,$Q:$R,2,FALSE)</f>
        <v>60</v>
      </c>
      <c r="G45">
        <v>30</v>
      </c>
      <c r="H45" t="s">
        <v>90</v>
      </c>
      <c r="I45">
        <f>VLOOKUP(H45,$Q:$R,2,FALSE)</f>
        <v>50</v>
      </c>
      <c r="J45">
        <v>175</v>
      </c>
      <c r="K45" s="10">
        <v>41</v>
      </c>
      <c r="L45" s="10" t="str">
        <f t="shared" si="0"/>
        <v>60,50</v>
      </c>
      <c r="M45" s="10" t="str">
        <f t="shared" si="1"/>
        <v>0.3,1.75</v>
      </c>
      <c r="N45" s="10"/>
      <c r="O45" s="11"/>
      <c r="P45" s="10"/>
    </row>
    <row r="46" spans="3:32" x14ac:dyDescent="0.3">
      <c r="D46" s="10">
        <v>42</v>
      </c>
      <c r="E46" t="s">
        <v>91</v>
      </c>
      <c r="F46">
        <f>VLOOKUP(E46,$Q:$R,2,FALSE)</f>
        <v>60</v>
      </c>
      <c r="G46">
        <v>40</v>
      </c>
      <c r="H46" t="s">
        <v>90</v>
      </c>
      <c r="I46">
        <f>VLOOKUP(H46,$Q:$R,2,FALSE)</f>
        <v>50</v>
      </c>
      <c r="J46">
        <v>200</v>
      </c>
      <c r="K46" s="10">
        <v>42</v>
      </c>
      <c r="L46" s="10" t="str">
        <f t="shared" si="0"/>
        <v>60,50</v>
      </c>
      <c r="M46" s="10" t="str">
        <f t="shared" si="1"/>
        <v>0.4,2</v>
      </c>
      <c r="N46" s="10"/>
      <c r="O46" s="11"/>
      <c r="P46" s="10"/>
    </row>
    <row r="47" spans="3:32" x14ac:dyDescent="0.3">
      <c r="D47" s="10">
        <v>43</v>
      </c>
      <c r="E47" t="s">
        <v>92</v>
      </c>
      <c r="F47">
        <f>VLOOKUP(E47,$Q:$R,2,FALSE)</f>
        <v>54</v>
      </c>
      <c r="G47">
        <v>300</v>
      </c>
      <c r="H47" t="s">
        <v>90</v>
      </c>
      <c r="I47">
        <f>VLOOKUP(H47,$Q:$R,2,FALSE)</f>
        <v>50</v>
      </c>
      <c r="J47">
        <v>225</v>
      </c>
      <c r="K47" s="10">
        <v>43</v>
      </c>
      <c r="L47" s="10" t="str">
        <f t="shared" si="0"/>
        <v>54,50</v>
      </c>
      <c r="M47" s="10" t="str">
        <f t="shared" si="1"/>
        <v>3,2.25</v>
      </c>
      <c r="N47" s="10"/>
      <c r="O47" s="11"/>
      <c r="P47" s="10"/>
    </row>
    <row r="48" spans="3:32" x14ac:dyDescent="0.3">
      <c r="D48" s="9">
        <v>44</v>
      </c>
      <c r="E48" s="16" t="s">
        <v>92</v>
      </c>
      <c r="F48">
        <f>VLOOKUP(E48,$Q:$R,2,FALSE)</f>
        <v>54</v>
      </c>
      <c r="G48" s="16">
        <v>100</v>
      </c>
      <c r="H48" s="16" t="s">
        <v>93</v>
      </c>
      <c r="I48">
        <f>VLOOKUP(H48,$Q:$R,2,FALSE)</f>
        <v>61</v>
      </c>
      <c r="J48" s="16">
        <v>10</v>
      </c>
      <c r="K48" s="10">
        <v>44</v>
      </c>
      <c r="L48" s="10" t="str">
        <f t="shared" si="0"/>
        <v>54,61</v>
      </c>
      <c r="M48" s="10" t="str">
        <f t="shared" si="1"/>
        <v>1,0.1</v>
      </c>
      <c r="N48" s="10"/>
      <c r="O48" s="11"/>
      <c r="P48" s="10"/>
    </row>
    <row r="49" spans="3:16" x14ac:dyDescent="0.3">
      <c r="D49" s="10">
        <v>45</v>
      </c>
      <c r="E49" t="s">
        <v>83</v>
      </c>
      <c r="F49">
        <f>VLOOKUP(E49,$Q:$R,2,FALSE)</f>
        <v>35</v>
      </c>
      <c r="G49">
        <v>20000</v>
      </c>
      <c r="H49" t="s">
        <v>92</v>
      </c>
      <c r="I49">
        <f>VLOOKUP(H49,$Q:$R,2,FALSE)</f>
        <v>54</v>
      </c>
      <c r="J49">
        <v>125</v>
      </c>
      <c r="K49" s="10">
        <v>45</v>
      </c>
      <c r="L49" s="10" t="str">
        <f t="shared" si="0"/>
        <v>35,54</v>
      </c>
      <c r="M49" s="10" t="str">
        <f t="shared" si="1"/>
        <v>200,1.25</v>
      </c>
      <c r="N49" s="10"/>
      <c r="O49" s="11"/>
      <c r="P49" s="10"/>
    </row>
    <row r="50" spans="3:16" x14ac:dyDescent="0.3">
      <c r="D50" s="10">
        <v>46</v>
      </c>
      <c r="E50" t="s">
        <v>84</v>
      </c>
      <c r="F50">
        <f>VLOOKUP(E50,$Q:$R,2,FALSE)</f>
        <v>36</v>
      </c>
      <c r="G50">
        <v>15000</v>
      </c>
      <c r="H50" t="s">
        <v>90</v>
      </c>
      <c r="I50">
        <f>VLOOKUP(H50,$Q:$R,2,FALSE)</f>
        <v>50</v>
      </c>
      <c r="J50">
        <v>250</v>
      </c>
      <c r="K50" s="10">
        <v>46</v>
      </c>
      <c r="L50" s="10" t="str">
        <f t="shared" si="0"/>
        <v>36,50</v>
      </c>
      <c r="M50" s="10" t="str">
        <f t="shared" si="1"/>
        <v>150,2.5</v>
      </c>
      <c r="N50" s="10"/>
      <c r="O50" s="11"/>
      <c r="P50" s="10"/>
    </row>
    <row r="51" spans="3:16" x14ac:dyDescent="0.3">
      <c r="D51" s="10">
        <v>47</v>
      </c>
      <c r="E51" t="s">
        <v>85</v>
      </c>
      <c r="F51">
        <f>VLOOKUP(E51,$Q:$R,2,FALSE)</f>
        <v>39</v>
      </c>
      <c r="G51">
        <v>10000</v>
      </c>
      <c r="H51" t="s">
        <v>89</v>
      </c>
      <c r="I51">
        <f>VLOOKUP(H51,$Q:$R,2,FALSE)</f>
        <v>47</v>
      </c>
      <c r="J51">
        <v>1000</v>
      </c>
      <c r="K51" s="10">
        <v>47</v>
      </c>
      <c r="L51" s="10" t="str">
        <f t="shared" si="0"/>
        <v>39,47</v>
      </c>
      <c r="M51" s="10" t="str">
        <f t="shared" si="1"/>
        <v>100,10</v>
      </c>
      <c r="N51" s="10"/>
      <c r="O51" s="11"/>
      <c r="P51" s="10"/>
    </row>
    <row r="52" spans="3:16" x14ac:dyDescent="0.3">
      <c r="D52" s="10">
        <v>48</v>
      </c>
      <c r="E52" t="s">
        <v>88</v>
      </c>
      <c r="F52">
        <f>VLOOKUP(E52,$Q:$R,2,FALSE)</f>
        <v>43</v>
      </c>
      <c r="G52">
        <v>5000</v>
      </c>
      <c r="H52" t="s">
        <v>96</v>
      </c>
      <c r="I52">
        <f>VLOOKUP(H52,$Q:$R,2,FALSE)</f>
        <v>55</v>
      </c>
      <c r="J52">
        <v>5</v>
      </c>
      <c r="K52" s="10">
        <v>48</v>
      </c>
      <c r="L52" s="10" t="str">
        <f t="shared" si="0"/>
        <v>43,55</v>
      </c>
      <c r="M52" s="10" t="str">
        <f t="shared" si="1"/>
        <v>50,0.05</v>
      </c>
      <c r="N52" s="10"/>
      <c r="O52" s="11"/>
      <c r="P52" s="10"/>
    </row>
    <row r="53" spans="3:16" x14ac:dyDescent="0.3">
      <c r="D53" s="9">
        <v>49</v>
      </c>
      <c r="E53" s="16" t="s">
        <v>91</v>
      </c>
      <c r="F53">
        <f>VLOOKUP(E53,$Q:$R,2,FALSE)</f>
        <v>60</v>
      </c>
      <c r="G53" s="16">
        <v>50</v>
      </c>
      <c r="H53" s="16" t="s">
        <v>86</v>
      </c>
      <c r="I53">
        <f>VLOOKUP(H53,$Q:$R,2,FALSE)</f>
        <v>42</v>
      </c>
      <c r="J53" s="16">
        <v>6000</v>
      </c>
      <c r="K53" s="10">
        <v>49</v>
      </c>
      <c r="L53" s="10" t="str">
        <f t="shared" si="0"/>
        <v>60,42</v>
      </c>
      <c r="M53" s="10" t="str">
        <f t="shared" si="1"/>
        <v>0.5,60</v>
      </c>
      <c r="N53" s="10"/>
      <c r="O53" s="11"/>
      <c r="P53" s="10"/>
    </row>
    <row r="54" spans="3:16" x14ac:dyDescent="0.3">
      <c r="C54" s="20" t="s">
        <v>100</v>
      </c>
      <c r="D54" s="10">
        <v>50</v>
      </c>
      <c r="E54" t="str">
        <f>E49</f>
        <v>지옥 베기</v>
      </c>
      <c r="F54">
        <f>VLOOKUP(E54,$Q:$R,2,FALSE)</f>
        <v>35</v>
      </c>
      <c r="G54">
        <f>G49+VLOOKUP(E54,$Q$20:$R$31,2,FALSE)</f>
        <v>25000</v>
      </c>
      <c r="H54" t="s">
        <v>92</v>
      </c>
      <c r="I54">
        <f>VLOOKUP(H54,$Q:$R,2,FALSE)</f>
        <v>54</v>
      </c>
      <c r="J54">
        <v>150</v>
      </c>
      <c r="K54" s="10">
        <v>50</v>
      </c>
      <c r="L54" s="10" t="str">
        <f t="shared" si="0"/>
        <v>35,54</v>
      </c>
      <c r="M54" s="10" t="str">
        <f t="shared" si="1"/>
        <v>250,1.5</v>
      </c>
      <c r="N54" s="10"/>
      <c r="O54" s="11"/>
      <c r="P54" s="10"/>
    </row>
    <row r="55" spans="3:16" x14ac:dyDescent="0.3">
      <c r="D55" s="10">
        <v>51</v>
      </c>
      <c r="E55" t="str">
        <f t="shared" ref="E55:E118" si="6">E50</f>
        <v>천상 베기</v>
      </c>
      <c r="F55">
        <f>VLOOKUP(E55,$Q:$R,2,FALSE)</f>
        <v>36</v>
      </c>
      <c r="G55">
        <f t="shared" ref="G55:G103" si="7">G50+VLOOKUP(E55,$Q$20:$R$31,2,FALSE)</f>
        <v>17500</v>
      </c>
      <c r="H55" t="s">
        <v>90</v>
      </c>
      <c r="I55">
        <f>VLOOKUP(H55,$Q:$R,2,FALSE)</f>
        <v>50</v>
      </c>
      <c r="J55">
        <f t="shared" ref="J55:J57" si="8">J50+VLOOKUP(H55,$Q$20:$R$31,2,FALSE)</f>
        <v>325</v>
      </c>
      <c r="K55" s="10">
        <v>51</v>
      </c>
      <c r="L55" s="10" t="str">
        <f t="shared" si="0"/>
        <v>36,50</v>
      </c>
      <c r="M55" s="10" t="str">
        <f t="shared" si="1"/>
        <v>175,3.25</v>
      </c>
      <c r="N55" s="10"/>
      <c r="O55" s="11"/>
      <c r="P55" s="10"/>
    </row>
    <row r="56" spans="3:16" x14ac:dyDescent="0.3">
      <c r="D56" s="10">
        <v>52</v>
      </c>
      <c r="E56" t="str">
        <f t="shared" si="6"/>
        <v>귀신 베기</v>
      </c>
      <c r="F56">
        <f>VLOOKUP(E56,$Q:$R,2,FALSE)</f>
        <v>39</v>
      </c>
      <c r="G56">
        <f t="shared" si="7"/>
        <v>11500</v>
      </c>
      <c r="H56" t="s">
        <v>89</v>
      </c>
      <c r="I56">
        <f>VLOOKUP(H56,$Q:$R,2,FALSE)</f>
        <v>47</v>
      </c>
      <c r="J56">
        <f t="shared" si="8"/>
        <v>1250</v>
      </c>
      <c r="K56" s="10">
        <v>52</v>
      </c>
      <c r="L56" s="10" t="str">
        <f t="shared" si="0"/>
        <v>39,47</v>
      </c>
      <c r="M56" s="10" t="str">
        <f t="shared" si="1"/>
        <v>115,12.5</v>
      </c>
      <c r="N56" s="10"/>
      <c r="O56" s="11"/>
      <c r="P56" s="10"/>
    </row>
    <row r="57" spans="3:16" x14ac:dyDescent="0.3">
      <c r="D57" s="10">
        <v>53</v>
      </c>
      <c r="E57" t="str">
        <f t="shared" si="6"/>
        <v>금강 베기</v>
      </c>
      <c r="F57">
        <f>VLOOKUP(E57,$Q:$R,2,FALSE)</f>
        <v>43</v>
      </c>
      <c r="G57">
        <f t="shared" si="7"/>
        <v>5500</v>
      </c>
      <c r="H57" t="s">
        <v>96</v>
      </c>
      <c r="I57">
        <f>VLOOKUP(H57,$Q:$R,2,FALSE)</f>
        <v>55</v>
      </c>
      <c r="J57">
        <f t="shared" si="8"/>
        <v>6</v>
      </c>
      <c r="K57" s="10">
        <v>53</v>
      </c>
      <c r="L57" s="10" t="str">
        <f t="shared" si="0"/>
        <v>43,55</v>
      </c>
      <c r="M57" s="10" t="str">
        <f t="shared" si="1"/>
        <v>55,0.06</v>
      </c>
      <c r="N57" s="10"/>
      <c r="O57" s="11"/>
      <c r="P57" s="10"/>
    </row>
    <row r="58" spans="3:16" x14ac:dyDescent="0.3">
      <c r="D58" s="9">
        <v>54</v>
      </c>
      <c r="E58" t="str">
        <f t="shared" si="6"/>
        <v>귀살 베기</v>
      </c>
      <c r="F58">
        <f>VLOOKUP(E58,$Q:$R,2,FALSE)</f>
        <v>60</v>
      </c>
      <c r="G58">
        <f t="shared" si="7"/>
        <v>51</v>
      </c>
      <c r="H58" s="16" t="s">
        <v>87</v>
      </c>
      <c r="I58">
        <f>VLOOKUP(H58,$Q:$R,2,FALSE)</f>
        <v>46</v>
      </c>
      <c r="J58">
        <v>600</v>
      </c>
      <c r="K58" s="10">
        <v>54</v>
      </c>
      <c r="L58" s="10" t="str">
        <f t="shared" si="0"/>
        <v>60,46</v>
      </c>
      <c r="M58" s="10" t="str">
        <f t="shared" si="1"/>
        <v>0.51,6</v>
      </c>
      <c r="N58" s="10"/>
      <c r="O58" s="11"/>
      <c r="P58" s="10"/>
    </row>
    <row r="59" spans="3:16" x14ac:dyDescent="0.3">
      <c r="D59" s="10">
        <v>55</v>
      </c>
      <c r="E59" t="str">
        <f t="shared" si="6"/>
        <v>지옥 베기</v>
      </c>
      <c r="F59">
        <f>VLOOKUP(E59,$Q:$R,2,FALSE)</f>
        <v>35</v>
      </c>
      <c r="G59">
        <f t="shared" si="7"/>
        <v>30000</v>
      </c>
      <c r="H59" t="s">
        <v>92</v>
      </c>
      <c r="I59">
        <f>VLOOKUP(H59,$Q:$R,2,FALSE)</f>
        <v>54</v>
      </c>
      <c r="J59">
        <f>J54+VLOOKUP(H59,$Q$20:$R$31,2,FALSE)</f>
        <v>155</v>
      </c>
      <c r="K59" s="10">
        <v>55</v>
      </c>
      <c r="L59" s="10" t="str">
        <f t="shared" si="0"/>
        <v>35,54</v>
      </c>
      <c r="M59" s="10" t="str">
        <f t="shared" si="1"/>
        <v>300,1.55</v>
      </c>
      <c r="N59" s="10"/>
      <c r="O59" s="11"/>
      <c r="P59" s="10"/>
    </row>
    <row r="60" spans="3:16" x14ac:dyDescent="0.3">
      <c r="D60" s="10">
        <v>56</v>
      </c>
      <c r="E60" t="str">
        <f t="shared" si="6"/>
        <v>천상 베기</v>
      </c>
      <c r="F60">
        <f>VLOOKUP(E60,$Q:$R,2,FALSE)</f>
        <v>36</v>
      </c>
      <c r="G60">
        <f t="shared" si="7"/>
        <v>20000</v>
      </c>
      <c r="H60" t="s">
        <v>90</v>
      </c>
      <c r="I60">
        <f>VLOOKUP(H60,$Q:$R,2,FALSE)</f>
        <v>50</v>
      </c>
      <c r="J60">
        <f t="shared" ref="J60:J62" si="9">J55+VLOOKUP(H60,$Q$20:$R$31,2,FALSE)</f>
        <v>400</v>
      </c>
      <c r="K60" s="10">
        <v>56</v>
      </c>
      <c r="L60" s="10" t="str">
        <f t="shared" si="0"/>
        <v>36,50</v>
      </c>
      <c r="M60" s="10" t="str">
        <f t="shared" si="1"/>
        <v>200,4</v>
      </c>
      <c r="N60" s="10"/>
      <c r="O60" s="11"/>
      <c r="P60" s="10"/>
    </row>
    <row r="61" spans="3:16" x14ac:dyDescent="0.3">
      <c r="D61" s="10">
        <v>57</v>
      </c>
      <c r="E61" t="str">
        <f t="shared" si="6"/>
        <v>귀신 베기</v>
      </c>
      <c r="F61">
        <f>VLOOKUP(E61,$Q:$R,2,FALSE)</f>
        <v>39</v>
      </c>
      <c r="G61">
        <f t="shared" si="7"/>
        <v>13000</v>
      </c>
      <c r="H61" t="s">
        <v>89</v>
      </c>
      <c r="I61">
        <f>VLOOKUP(H61,$Q:$R,2,FALSE)</f>
        <v>47</v>
      </c>
      <c r="J61">
        <f t="shared" si="9"/>
        <v>1500</v>
      </c>
      <c r="K61" s="10">
        <v>57</v>
      </c>
      <c r="L61" s="10" t="str">
        <f t="shared" si="0"/>
        <v>39,47</v>
      </c>
      <c r="M61" s="10" t="str">
        <f t="shared" si="1"/>
        <v>130,15</v>
      </c>
      <c r="N61" s="10"/>
      <c r="O61" s="11"/>
      <c r="P61" s="10"/>
    </row>
    <row r="62" spans="3:16" x14ac:dyDescent="0.3">
      <c r="D62" s="10">
        <v>58</v>
      </c>
      <c r="E62" t="str">
        <f t="shared" si="6"/>
        <v>금강 베기</v>
      </c>
      <c r="F62">
        <f>VLOOKUP(E62,$Q:$R,2,FALSE)</f>
        <v>43</v>
      </c>
      <c r="G62">
        <f t="shared" si="7"/>
        <v>6000</v>
      </c>
      <c r="H62" t="s">
        <v>96</v>
      </c>
      <c r="I62">
        <f>VLOOKUP(H62,$Q:$R,2,FALSE)</f>
        <v>55</v>
      </c>
      <c r="J62">
        <f t="shared" si="9"/>
        <v>7</v>
      </c>
      <c r="K62" s="10">
        <v>58</v>
      </c>
      <c r="L62" s="10" t="str">
        <f t="shared" si="0"/>
        <v>43,55</v>
      </c>
      <c r="M62" s="10" t="str">
        <f t="shared" si="1"/>
        <v>60,0.07</v>
      </c>
      <c r="N62" s="10"/>
      <c r="O62" s="11"/>
      <c r="P62" s="10"/>
    </row>
    <row r="63" spans="3:16" x14ac:dyDescent="0.3">
      <c r="D63" s="9">
        <v>59</v>
      </c>
      <c r="E63" t="str">
        <f t="shared" si="6"/>
        <v>귀살 베기</v>
      </c>
      <c r="F63">
        <f>VLOOKUP(E63,$Q:$R,2,FALSE)</f>
        <v>60</v>
      </c>
      <c r="G63">
        <f t="shared" si="7"/>
        <v>52</v>
      </c>
      <c r="H63" s="16" t="s">
        <v>93</v>
      </c>
      <c r="I63">
        <f>VLOOKUP(H63,$Q:$R,2,FALSE)</f>
        <v>61</v>
      </c>
      <c r="J63">
        <v>15</v>
      </c>
      <c r="K63" s="10">
        <v>59</v>
      </c>
      <c r="L63" s="10" t="str">
        <f t="shared" si="0"/>
        <v>60,61</v>
      </c>
      <c r="M63" s="10" t="str">
        <f t="shared" si="1"/>
        <v>0.52,0.15</v>
      </c>
      <c r="N63" s="10"/>
      <c r="O63" s="11"/>
      <c r="P63" s="10"/>
    </row>
    <row r="64" spans="3:16" x14ac:dyDescent="0.3">
      <c r="D64" s="10">
        <v>60</v>
      </c>
      <c r="E64" t="str">
        <f t="shared" si="6"/>
        <v>지옥 베기</v>
      </c>
      <c r="F64">
        <f>VLOOKUP(E64,$Q:$R,2,FALSE)</f>
        <v>35</v>
      </c>
      <c r="G64">
        <f t="shared" si="7"/>
        <v>35000</v>
      </c>
      <c r="H64" t="str">
        <f>H49</f>
        <v>신선 베기</v>
      </c>
      <c r="I64">
        <f>VLOOKUP(H64,$Q:$R,2,FALSE)</f>
        <v>54</v>
      </c>
      <c r="J64">
        <f>J59+VLOOKUP(H64,$Q$20:$R$31,2,FALSE)</f>
        <v>160</v>
      </c>
      <c r="K64" s="10">
        <v>60</v>
      </c>
      <c r="L64" s="10" t="str">
        <f t="shared" si="0"/>
        <v>35,54</v>
      </c>
      <c r="M64" s="10" t="str">
        <f t="shared" si="1"/>
        <v>350,1.6</v>
      </c>
      <c r="N64" s="10"/>
      <c r="O64" s="11"/>
      <c r="P64" s="10"/>
    </row>
    <row r="65" spans="4:16" x14ac:dyDescent="0.3">
      <c r="D65" s="10">
        <v>61</v>
      </c>
      <c r="E65" t="str">
        <f t="shared" si="6"/>
        <v>천상 베기</v>
      </c>
      <c r="F65">
        <f>VLOOKUP(E65,$Q:$R,2,FALSE)</f>
        <v>36</v>
      </c>
      <c r="G65">
        <f t="shared" si="7"/>
        <v>22500</v>
      </c>
      <c r="H65" t="str">
        <f t="shared" ref="H65:H128" si="10">H50</f>
        <v>심연 베기</v>
      </c>
      <c r="I65">
        <f>VLOOKUP(H65,$Q:$R,2,FALSE)</f>
        <v>50</v>
      </c>
      <c r="J65">
        <f t="shared" ref="J65:J67" si="11">J60+VLOOKUP(H65,$Q$20:$R$31,2,FALSE)</f>
        <v>475</v>
      </c>
      <c r="K65" s="10">
        <v>61</v>
      </c>
      <c r="L65" s="10" t="str">
        <f t="shared" si="0"/>
        <v>36,50</v>
      </c>
      <c r="M65" s="10" t="str">
        <f t="shared" si="1"/>
        <v>225,4.75</v>
      </c>
      <c r="N65" s="10"/>
      <c r="O65" s="11"/>
      <c r="P65" s="10"/>
    </row>
    <row r="66" spans="4:16" x14ac:dyDescent="0.3">
      <c r="D66" s="10">
        <v>62</v>
      </c>
      <c r="E66" t="str">
        <f t="shared" si="6"/>
        <v>귀신 베기</v>
      </c>
      <c r="F66">
        <f>VLOOKUP(E66,$Q:$R,2,FALSE)</f>
        <v>39</v>
      </c>
      <c r="G66">
        <f t="shared" si="7"/>
        <v>14500</v>
      </c>
      <c r="H66" t="str">
        <f t="shared" si="10"/>
        <v>섬광 베기</v>
      </c>
      <c r="I66">
        <f>VLOOKUP(H66,$Q:$R,2,FALSE)</f>
        <v>47</v>
      </c>
      <c r="J66">
        <f t="shared" si="11"/>
        <v>1750</v>
      </c>
      <c r="K66" s="10">
        <v>62</v>
      </c>
      <c r="L66" s="10" t="str">
        <f t="shared" si="0"/>
        <v>39,47</v>
      </c>
      <c r="M66" s="10" t="str">
        <f t="shared" si="1"/>
        <v>145,17.5</v>
      </c>
      <c r="N66" s="10"/>
      <c r="O66" s="11"/>
      <c r="P66" s="10"/>
    </row>
    <row r="67" spans="4:16" x14ac:dyDescent="0.3">
      <c r="D67" s="10">
        <v>63</v>
      </c>
      <c r="E67" t="str">
        <f t="shared" si="6"/>
        <v>금강 베기</v>
      </c>
      <c r="F67">
        <f>VLOOKUP(E67,$Q:$R,2,FALSE)</f>
        <v>43</v>
      </c>
      <c r="G67">
        <f t="shared" si="7"/>
        <v>6500</v>
      </c>
      <c r="H67" t="str">
        <f t="shared" si="10"/>
        <v>태극 베기</v>
      </c>
      <c r="I67">
        <f>VLOOKUP(H67,$Q:$R,2,FALSE)</f>
        <v>55</v>
      </c>
      <c r="J67">
        <f t="shared" si="11"/>
        <v>8</v>
      </c>
      <c r="K67" s="10">
        <v>63</v>
      </c>
      <c r="L67" s="10" t="str">
        <f t="shared" si="0"/>
        <v>43,55</v>
      </c>
      <c r="M67" s="10" t="str">
        <f t="shared" si="1"/>
        <v>65,0.08</v>
      </c>
      <c r="N67" s="10"/>
      <c r="O67" s="11"/>
      <c r="P67" s="10"/>
    </row>
    <row r="68" spans="4:16" x14ac:dyDescent="0.3">
      <c r="D68" s="9">
        <v>64</v>
      </c>
      <c r="E68" t="str">
        <f t="shared" si="6"/>
        <v>귀살 베기</v>
      </c>
      <c r="F68">
        <f>VLOOKUP(E68,$Q:$R,2,FALSE)</f>
        <v>60</v>
      </c>
      <c r="G68">
        <f t="shared" si="7"/>
        <v>53</v>
      </c>
      <c r="H68" t="str">
        <f t="shared" si="10"/>
        <v>신수 베기</v>
      </c>
      <c r="I68">
        <f>VLOOKUP(H68,$Q:$R,2,FALSE)</f>
        <v>42</v>
      </c>
      <c r="J68">
        <f>IF(I68=42,J53+$R$23,IF(I68=46,J53+$R$24,IF(I68=61,J53+$R$30,J63+VLOOKUP(H68,$Q$20:$R$31,2,FALSE))))</f>
        <v>6500</v>
      </c>
      <c r="K68">
        <f>IF(J68=54,K63+25,IF(J68=50,K63+250,IF(J68=47,K63+250,IF(J68=55,K63+2.5,IF(J68=42,K53+5000,IF(J68=46,K53+250,IF(J68=61,K53+25,0)))))))</f>
        <v>0</v>
      </c>
      <c r="L68" s="10" t="str">
        <f t="shared" si="0"/>
        <v>60,42</v>
      </c>
      <c r="M68" s="10" t="str">
        <f t="shared" si="1"/>
        <v>0.53,65</v>
      </c>
      <c r="N68" s="10"/>
      <c r="O68" s="11"/>
      <c r="P68" s="10"/>
    </row>
    <row r="69" spans="4:16" x14ac:dyDescent="0.3">
      <c r="D69" s="10">
        <v>65</v>
      </c>
      <c r="E69" t="str">
        <f t="shared" si="6"/>
        <v>지옥 베기</v>
      </c>
      <c r="F69">
        <f>VLOOKUP(E69,$Q:$R,2,FALSE)</f>
        <v>35</v>
      </c>
      <c r="G69">
        <f t="shared" si="7"/>
        <v>40000</v>
      </c>
      <c r="H69" t="str">
        <f t="shared" si="10"/>
        <v>신선 베기</v>
      </c>
      <c r="I69">
        <f>VLOOKUP(H69,$Q:$R,2,FALSE)</f>
        <v>54</v>
      </c>
      <c r="J69">
        <f t="shared" ref="J69:J103" si="12">IF(I69=42,J54+$R$23,IF(I69=46,J54+$R$24,IF(I69=61,J54+$R$30,J64+VLOOKUP(H69,$Q$20:$R$31,2,FALSE))))</f>
        <v>165</v>
      </c>
      <c r="K69" s="10">
        <v>65</v>
      </c>
      <c r="L69" s="10" t="str">
        <f t="shared" ref="L69:L103" si="13">IF(H69=0,F69&amp;",-1",F69&amp;","&amp;I69)</f>
        <v>35,54</v>
      </c>
      <c r="M69" s="10" t="str">
        <f t="shared" ref="M69:M103" si="14">IF(H69=0,G69/100&amp;","&amp;0,G69/100&amp;","&amp;J69/100)</f>
        <v>400,1.65</v>
      </c>
      <c r="N69" s="10"/>
      <c r="O69" s="11"/>
      <c r="P69" s="10"/>
    </row>
    <row r="70" spans="4:16" x14ac:dyDescent="0.3">
      <c r="D70" s="10">
        <v>66</v>
      </c>
      <c r="E70" t="str">
        <f t="shared" si="6"/>
        <v>천상 베기</v>
      </c>
      <c r="F70">
        <f>VLOOKUP(E70,$Q:$R,2,FALSE)</f>
        <v>36</v>
      </c>
      <c r="G70">
        <f t="shared" si="7"/>
        <v>25000</v>
      </c>
      <c r="H70" t="str">
        <f t="shared" si="10"/>
        <v>심연 베기</v>
      </c>
      <c r="I70">
        <f>VLOOKUP(H70,$Q:$R,2,FALSE)</f>
        <v>50</v>
      </c>
      <c r="J70">
        <f t="shared" si="12"/>
        <v>550</v>
      </c>
      <c r="K70" s="10">
        <v>66</v>
      </c>
      <c r="L70" s="10" t="str">
        <f t="shared" si="13"/>
        <v>36,50</v>
      </c>
      <c r="M70" s="10" t="str">
        <f t="shared" si="14"/>
        <v>250,5.5</v>
      </c>
      <c r="N70" s="10"/>
      <c r="O70" s="11"/>
      <c r="P70" s="10"/>
    </row>
    <row r="71" spans="4:16" x14ac:dyDescent="0.3">
      <c r="D71" s="10">
        <v>67</v>
      </c>
      <c r="E71" t="str">
        <f t="shared" si="6"/>
        <v>귀신 베기</v>
      </c>
      <c r="F71">
        <f>VLOOKUP(E71,$Q:$R,2,FALSE)</f>
        <v>39</v>
      </c>
      <c r="G71">
        <f t="shared" si="7"/>
        <v>16000</v>
      </c>
      <c r="H71" t="str">
        <f t="shared" si="10"/>
        <v>섬광 베기</v>
      </c>
      <c r="I71">
        <f>VLOOKUP(H71,$Q:$R,2,FALSE)</f>
        <v>47</v>
      </c>
      <c r="J71">
        <f t="shared" si="12"/>
        <v>2000</v>
      </c>
      <c r="K71" s="10">
        <v>67</v>
      </c>
      <c r="L71" s="10" t="str">
        <f t="shared" si="13"/>
        <v>39,47</v>
      </c>
      <c r="M71" s="10" t="str">
        <f t="shared" si="14"/>
        <v>160,20</v>
      </c>
      <c r="N71" s="10"/>
      <c r="O71" s="11"/>
      <c r="P71" s="10"/>
    </row>
    <row r="72" spans="4:16" x14ac:dyDescent="0.3">
      <c r="D72" s="10">
        <v>68</v>
      </c>
      <c r="E72" t="str">
        <f t="shared" si="6"/>
        <v>금강 베기</v>
      </c>
      <c r="F72">
        <f>VLOOKUP(E72,$Q:$R,2,FALSE)</f>
        <v>43</v>
      </c>
      <c r="G72">
        <f t="shared" si="7"/>
        <v>7000</v>
      </c>
      <c r="H72" t="str">
        <f t="shared" si="10"/>
        <v>태극 베기</v>
      </c>
      <c r="I72">
        <f>VLOOKUP(H72,$Q:$R,2,FALSE)</f>
        <v>55</v>
      </c>
      <c r="J72">
        <f t="shared" si="12"/>
        <v>9</v>
      </c>
      <c r="K72" s="10">
        <v>68</v>
      </c>
      <c r="L72" s="10" t="str">
        <f t="shared" si="13"/>
        <v>43,55</v>
      </c>
      <c r="M72" s="10" t="str">
        <f t="shared" si="14"/>
        <v>70,0.09</v>
      </c>
      <c r="N72" s="10"/>
      <c r="O72" s="11"/>
      <c r="P72" s="10"/>
    </row>
    <row r="73" spans="4:16" x14ac:dyDescent="0.3">
      <c r="D73" s="9">
        <v>69</v>
      </c>
      <c r="E73" t="str">
        <f t="shared" si="6"/>
        <v>귀살 베기</v>
      </c>
      <c r="F73">
        <f>VLOOKUP(E73,$Q:$R,2,FALSE)</f>
        <v>60</v>
      </c>
      <c r="G73">
        <f t="shared" si="7"/>
        <v>54</v>
      </c>
      <c r="H73" t="str">
        <f t="shared" si="10"/>
        <v>흉수 베기</v>
      </c>
      <c r="I73">
        <f>VLOOKUP(H73,$Q:$R,2,FALSE)</f>
        <v>46</v>
      </c>
      <c r="J73">
        <f t="shared" si="12"/>
        <v>650</v>
      </c>
      <c r="K73" s="10">
        <v>69</v>
      </c>
      <c r="L73" s="10" t="str">
        <f t="shared" si="13"/>
        <v>60,46</v>
      </c>
      <c r="M73" s="10" t="str">
        <f t="shared" si="14"/>
        <v>0.54,6.5</v>
      </c>
      <c r="N73" s="10"/>
      <c r="O73" s="11"/>
      <c r="P73" s="10"/>
    </row>
    <row r="74" spans="4:16" x14ac:dyDescent="0.3">
      <c r="D74" s="10">
        <v>70</v>
      </c>
      <c r="E74" t="str">
        <f t="shared" si="6"/>
        <v>지옥 베기</v>
      </c>
      <c r="F74">
        <f>VLOOKUP(E74,$Q:$R,2,FALSE)</f>
        <v>35</v>
      </c>
      <c r="G74">
        <f t="shared" si="7"/>
        <v>45000</v>
      </c>
      <c r="H74" t="str">
        <f t="shared" si="10"/>
        <v>신선 베기</v>
      </c>
      <c r="I74">
        <f>VLOOKUP(H74,$Q:$R,2,FALSE)</f>
        <v>54</v>
      </c>
      <c r="J74">
        <f t="shared" si="12"/>
        <v>170</v>
      </c>
      <c r="K74" s="10">
        <v>70</v>
      </c>
      <c r="L74" s="10" t="str">
        <f t="shared" si="13"/>
        <v>35,54</v>
      </c>
      <c r="M74" s="10" t="str">
        <f t="shared" si="14"/>
        <v>450,1.7</v>
      </c>
      <c r="N74" s="10"/>
      <c r="O74" s="11"/>
      <c r="P74" s="10"/>
    </row>
    <row r="75" spans="4:16" x14ac:dyDescent="0.3">
      <c r="D75" s="10">
        <v>71</v>
      </c>
      <c r="E75" t="str">
        <f t="shared" si="6"/>
        <v>천상 베기</v>
      </c>
      <c r="F75">
        <f>VLOOKUP(E75,$Q:$R,2,FALSE)</f>
        <v>36</v>
      </c>
      <c r="G75">
        <f t="shared" si="7"/>
        <v>27500</v>
      </c>
      <c r="H75" t="str">
        <f t="shared" si="10"/>
        <v>심연 베기</v>
      </c>
      <c r="I75">
        <f>VLOOKUP(H75,$Q:$R,2,FALSE)</f>
        <v>50</v>
      </c>
      <c r="J75">
        <f t="shared" si="12"/>
        <v>625</v>
      </c>
      <c r="K75" s="10">
        <v>71</v>
      </c>
      <c r="L75" s="10" t="str">
        <f t="shared" si="13"/>
        <v>36,50</v>
      </c>
      <c r="M75" s="10" t="str">
        <f t="shared" si="14"/>
        <v>275,6.25</v>
      </c>
      <c r="N75" s="10"/>
      <c r="O75" s="11"/>
      <c r="P75" s="10"/>
    </row>
    <row r="76" spans="4:16" x14ac:dyDescent="0.3">
      <c r="D76" s="10">
        <v>72</v>
      </c>
      <c r="E76" t="str">
        <f t="shared" si="6"/>
        <v>귀신 베기</v>
      </c>
      <c r="F76">
        <f>VLOOKUP(E76,$Q:$R,2,FALSE)</f>
        <v>39</v>
      </c>
      <c r="G76">
        <f t="shared" si="7"/>
        <v>17500</v>
      </c>
      <c r="H76" t="str">
        <f t="shared" si="10"/>
        <v>섬광 베기</v>
      </c>
      <c r="I76">
        <f>VLOOKUP(H76,$Q:$R,2,FALSE)</f>
        <v>47</v>
      </c>
      <c r="J76">
        <f t="shared" si="12"/>
        <v>2250</v>
      </c>
      <c r="K76" s="10">
        <v>72</v>
      </c>
      <c r="L76" s="10" t="str">
        <f t="shared" si="13"/>
        <v>39,47</v>
      </c>
      <c r="M76" s="10" t="str">
        <f t="shared" si="14"/>
        <v>175,22.5</v>
      </c>
      <c r="N76" s="10"/>
      <c r="O76" s="11"/>
      <c r="P76" s="10"/>
    </row>
    <row r="77" spans="4:16" x14ac:dyDescent="0.3">
      <c r="D77" s="10">
        <v>73</v>
      </c>
      <c r="E77" t="str">
        <f t="shared" si="6"/>
        <v>금강 베기</v>
      </c>
      <c r="F77">
        <f>VLOOKUP(E77,$Q:$R,2,FALSE)</f>
        <v>43</v>
      </c>
      <c r="G77">
        <f t="shared" si="7"/>
        <v>7500</v>
      </c>
      <c r="H77" t="str">
        <f t="shared" si="10"/>
        <v>태극 베기</v>
      </c>
      <c r="I77">
        <f>VLOOKUP(H77,$Q:$R,2,FALSE)</f>
        <v>55</v>
      </c>
      <c r="J77">
        <f t="shared" si="12"/>
        <v>10</v>
      </c>
      <c r="K77" s="10">
        <v>73</v>
      </c>
      <c r="L77" s="10" t="str">
        <f t="shared" si="13"/>
        <v>43,55</v>
      </c>
      <c r="M77" s="10" t="str">
        <f t="shared" si="14"/>
        <v>75,0.1</v>
      </c>
      <c r="N77" s="10"/>
      <c r="O77" s="11"/>
      <c r="P77" s="10"/>
    </row>
    <row r="78" spans="4:16" x14ac:dyDescent="0.3">
      <c r="D78" s="9">
        <v>74</v>
      </c>
      <c r="E78" t="str">
        <f t="shared" si="6"/>
        <v>귀살 베기</v>
      </c>
      <c r="F78">
        <f>VLOOKUP(E78,$Q:$R,2,FALSE)</f>
        <v>60</v>
      </c>
      <c r="G78">
        <f t="shared" si="7"/>
        <v>55</v>
      </c>
      <c r="H78" t="str">
        <f t="shared" si="10"/>
        <v>천구 베기</v>
      </c>
      <c r="I78">
        <f>VLOOKUP(H78,$Q:$R,2,FALSE)</f>
        <v>61</v>
      </c>
      <c r="J78">
        <f t="shared" si="12"/>
        <v>17.5</v>
      </c>
      <c r="K78" s="10">
        <v>74</v>
      </c>
      <c r="L78" s="10" t="str">
        <f t="shared" si="13"/>
        <v>60,61</v>
      </c>
      <c r="M78" s="10" t="str">
        <f t="shared" si="14"/>
        <v>0.55,0.175</v>
      </c>
      <c r="N78" s="10"/>
      <c r="O78" s="11"/>
      <c r="P78" s="10"/>
    </row>
    <row r="79" spans="4:16" x14ac:dyDescent="0.3">
      <c r="D79" s="10">
        <v>75</v>
      </c>
      <c r="E79" t="str">
        <f t="shared" si="6"/>
        <v>지옥 베기</v>
      </c>
      <c r="F79">
        <f>VLOOKUP(E79,$Q:$R,2,FALSE)</f>
        <v>35</v>
      </c>
      <c r="G79">
        <f t="shared" si="7"/>
        <v>50000</v>
      </c>
      <c r="H79" t="str">
        <f t="shared" si="10"/>
        <v>신선 베기</v>
      </c>
      <c r="I79">
        <f>VLOOKUP(H79,$Q:$R,2,FALSE)</f>
        <v>54</v>
      </c>
      <c r="J79">
        <f t="shared" si="12"/>
        <v>175</v>
      </c>
      <c r="K79" s="10">
        <v>75</v>
      </c>
      <c r="L79" s="10" t="str">
        <f t="shared" si="13"/>
        <v>35,54</v>
      </c>
      <c r="M79" s="10" t="str">
        <f t="shared" si="14"/>
        <v>500,1.75</v>
      </c>
      <c r="N79" s="10"/>
      <c r="O79" s="11"/>
      <c r="P79" s="10"/>
    </row>
    <row r="80" spans="4:16" x14ac:dyDescent="0.3">
      <c r="D80" s="10">
        <v>76</v>
      </c>
      <c r="E80" t="str">
        <f t="shared" si="6"/>
        <v>천상 베기</v>
      </c>
      <c r="F80">
        <f>VLOOKUP(E80,$Q:$R,2,FALSE)</f>
        <v>36</v>
      </c>
      <c r="G80">
        <f t="shared" si="7"/>
        <v>30000</v>
      </c>
      <c r="H80" t="str">
        <f t="shared" si="10"/>
        <v>심연 베기</v>
      </c>
      <c r="I80">
        <f>VLOOKUP(H80,$Q:$R,2,FALSE)</f>
        <v>50</v>
      </c>
      <c r="J80">
        <f t="shared" si="12"/>
        <v>700</v>
      </c>
      <c r="K80" s="10">
        <v>76</v>
      </c>
      <c r="L80" s="10" t="str">
        <f t="shared" si="13"/>
        <v>36,50</v>
      </c>
      <c r="M80" s="10" t="str">
        <f t="shared" si="14"/>
        <v>300,7</v>
      </c>
      <c r="N80" s="10"/>
      <c r="O80" s="11"/>
      <c r="P80" s="10"/>
    </row>
    <row r="81" spans="4:16" x14ac:dyDescent="0.3">
      <c r="D81" s="10">
        <v>77</v>
      </c>
      <c r="E81" t="str">
        <f>E76</f>
        <v>귀신 베기</v>
      </c>
      <c r="F81">
        <f>VLOOKUP(E81,$Q:$R,2,FALSE)</f>
        <v>39</v>
      </c>
      <c r="G81">
        <f t="shared" si="7"/>
        <v>19000</v>
      </c>
      <c r="H81" t="str">
        <f t="shared" si="10"/>
        <v>섬광 베기</v>
      </c>
      <c r="I81">
        <f>VLOOKUP(H81,$Q:$R,2,FALSE)</f>
        <v>47</v>
      </c>
      <c r="J81">
        <f t="shared" si="12"/>
        <v>2500</v>
      </c>
      <c r="K81" s="10">
        <v>77</v>
      </c>
      <c r="L81" s="10" t="str">
        <f t="shared" si="13"/>
        <v>39,47</v>
      </c>
      <c r="M81" s="10" t="str">
        <f t="shared" si="14"/>
        <v>190,25</v>
      </c>
      <c r="N81" s="10"/>
      <c r="O81" s="11"/>
      <c r="P81" s="10"/>
    </row>
    <row r="82" spans="4:16" x14ac:dyDescent="0.3">
      <c r="D82" s="10">
        <v>78</v>
      </c>
      <c r="E82" t="str">
        <f t="shared" si="6"/>
        <v>금강 베기</v>
      </c>
      <c r="F82">
        <f>VLOOKUP(E82,$Q:$R,2,FALSE)</f>
        <v>43</v>
      </c>
      <c r="G82">
        <f t="shared" si="7"/>
        <v>8000</v>
      </c>
      <c r="H82" t="str">
        <f t="shared" si="10"/>
        <v>태극 베기</v>
      </c>
      <c r="I82">
        <f>VLOOKUP(H82,$Q:$R,2,FALSE)</f>
        <v>55</v>
      </c>
      <c r="J82">
        <f t="shared" si="12"/>
        <v>11</v>
      </c>
      <c r="K82" s="10">
        <v>78</v>
      </c>
      <c r="L82" s="10" t="str">
        <f t="shared" si="13"/>
        <v>43,55</v>
      </c>
      <c r="M82" s="10" t="str">
        <f t="shared" si="14"/>
        <v>80,0.11</v>
      </c>
      <c r="N82" s="10"/>
      <c r="O82" s="11"/>
      <c r="P82" s="10"/>
    </row>
    <row r="83" spans="4:16" x14ac:dyDescent="0.3">
      <c r="D83" s="9">
        <v>79</v>
      </c>
      <c r="E83" t="str">
        <f t="shared" si="6"/>
        <v>귀살 베기</v>
      </c>
      <c r="F83">
        <f>VLOOKUP(E83,$Q:$R,2,FALSE)</f>
        <v>60</v>
      </c>
      <c r="G83">
        <f t="shared" si="7"/>
        <v>56</v>
      </c>
      <c r="H83" t="str">
        <f t="shared" si="10"/>
        <v>신수 베기</v>
      </c>
      <c r="I83">
        <f>VLOOKUP(H83,$Q:$R,2,FALSE)</f>
        <v>42</v>
      </c>
      <c r="J83">
        <f t="shared" si="12"/>
        <v>7000</v>
      </c>
      <c r="K83" s="10">
        <v>79</v>
      </c>
      <c r="L83" s="10" t="str">
        <f t="shared" si="13"/>
        <v>60,42</v>
      </c>
      <c r="M83" s="10" t="str">
        <f t="shared" si="14"/>
        <v>0.56,70</v>
      </c>
      <c r="N83" s="10"/>
      <c r="O83" s="11"/>
      <c r="P83" s="10"/>
    </row>
    <row r="84" spans="4:16" x14ac:dyDescent="0.3">
      <c r="D84" s="10">
        <v>80</v>
      </c>
      <c r="E84" t="str">
        <f t="shared" si="6"/>
        <v>지옥 베기</v>
      </c>
      <c r="F84">
        <f>VLOOKUP(E84,$Q:$R,2,FALSE)</f>
        <v>35</v>
      </c>
      <c r="G84">
        <f t="shared" si="7"/>
        <v>55000</v>
      </c>
      <c r="H84" t="str">
        <f t="shared" si="10"/>
        <v>신선 베기</v>
      </c>
      <c r="I84">
        <f>VLOOKUP(H84,$Q:$R,2,FALSE)</f>
        <v>54</v>
      </c>
      <c r="J84">
        <f t="shared" si="12"/>
        <v>180</v>
      </c>
      <c r="K84" s="10">
        <v>80</v>
      </c>
      <c r="L84" s="10" t="str">
        <f t="shared" si="13"/>
        <v>35,54</v>
      </c>
      <c r="M84" s="10" t="str">
        <f t="shared" si="14"/>
        <v>550,1.8</v>
      </c>
      <c r="N84" s="10"/>
      <c r="O84" s="11"/>
      <c r="P84" s="10"/>
    </row>
    <row r="85" spans="4:16" x14ac:dyDescent="0.3">
      <c r="D85" s="10">
        <v>81</v>
      </c>
      <c r="E85" t="str">
        <f t="shared" si="6"/>
        <v>천상 베기</v>
      </c>
      <c r="F85">
        <f>VLOOKUP(E85,$Q:$R,2,FALSE)</f>
        <v>36</v>
      </c>
      <c r="G85">
        <f t="shared" si="7"/>
        <v>32500</v>
      </c>
      <c r="H85" t="str">
        <f t="shared" si="10"/>
        <v>심연 베기</v>
      </c>
      <c r="I85">
        <f>VLOOKUP(H85,$Q:$R,2,FALSE)</f>
        <v>50</v>
      </c>
      <c r="J85">
        <f t="shared" si="12"/>
        <v>775</v>
      </c>
      <c r="K85" s="10">
        <v>81</v>
      </c>
      <c r="L85" s="10" t="str">
        <f t="shared" si="13"/>
        <v>36,50</v>
      </c>
      <c r="M85" s="10" t="str">
        <f t="shared" si="14"/>
        <v>325,7.75</v>
      </c>
      <c r="N85" s="10"/>
      <c r="O85" s="11"/>
      <c r="P85" s="10"/>
    </row>
    <row r="86" spans="4:16" x14ac:dyDescent="0.3">
      <c r="D86" s="10">
        <v>82</v>
      </c>
      <c r="E86" t="str">
        <f t="shared" si="6"/>
        <v>귀신 베기</v>
      </c>
      <c r="F86">
        <f>VLOOKUP(E86,$Q:$R,2,FALSE)</f>
        <v>39</v>
      </c>
      <c r="G86">
        <f t="shared" si="7"/>
        <v>20500</v>
      </c>
      <c r="H86" t="str">
        <f t="shared" si="10"/>
        <v>섬광 베기</v>
      </c>
      <c r="I86">
        <f>VLOOKUP(H86,$Q:$R,2,FALSE)</f>
        <v>47</v>
      </c>
      <c r="J86">
        <f t="shared" si="12"/>
        <v>2750</v>
      </c>
      <c r="K86" s="10">
        <v>82</v>
      </c>
      <c r="L86" s="10" t="str">
        <f t="shared" si="13"/>
        <v>39,47</v>
      </c>
      <c r="M86" s="10" t="str">
        <f t="shared" si="14"/>
        <v>205,27.5</v>
      </c>
      <c r="N86" s="10"/>
      <c r="O86" s="11"/>
      <c r="P86" s="10"/>
    </row>
    <row r="87" spans="4:16" x14ac:dyDescent="0.3">
      <c r="D87" s="10">
        <v>83</v>
      </c>
      <c r="E87" t="str">
        <f t="shared" si="6"/>
        <v>금강 베기</v>
      </c>
      <c r="F87">
        <f>VLOOKUP(E87,$Q:$R,2,FALSE)</f>
        <v>43</v>
      </c>
      <c r="G87">
        <f t="shared" si="7"/>
        <v>8500</v>
      </c>
      <c r="H87" t="str">
        <f t="shared" si="10"/>
        <v>태극 베기</v>
      </c>
      <c r="I87">
        <f>VLOOKUP(H87,$Q:$R,2,FALSE)</f>
        <v>55</v>
      </c>
      <c r="J87">
        <f t="shared" si="12"/>
        <v>12</v>
      </c>
      <c r="K87" s="10">
        <v>83</v>
      </c>
      <c r="L87" s="10" t="str">
        <f t="shared" si="13"/>
        <v>43,55</v>
      </c>
      <c r="M87" s="10" t="str">
        <f t="shared" si="14"/>
        <v>85,0.12</v>
      </c>
      <c r="N87" s="10"/>
      <c r="O87" s="11"/>
      <c r="P87" s="10"/>
    </row>
    <row r="88" spans="4:16" x14ac:dyDescent="0.3">
      <c r="D88" s="9">
        <v>84</v>
      </c>
      <c r="E88" t="str">
        <f t="shared" si="6"/>
        <v>귀살 베기</v>
      </c>
      <c r="F88">
        <f>VLOOKUP(E88,$Q:$R,2,FALSE)</f>
        <v>60</v>
      </c>
      <c r="G88">
        <f t="shared" si="7"/>
        <v>57</v>
      </c>
      <c r="H88" t="str">
        <f t="shared" si="10"/>
        <v>흉수 베기</v>
      </c>
      <c r="I88">
        <f>VLOOKUP(H88,$Q:$R,2,FALSE)</f>
        <v>46</v>
      </c>
      <c r="J88">
        <f t="shared" si="12"/>
        <v>700</v>
      </c>
      <c r="K88" s="10">
        <v>84</v>
      </c>
      <c r="L88" s="10" t="str">
        <f t="shared" si="13"/>
        <v>60,46</v>
      </c>
      <c r="M88" s="10" t="str">
        <f t="shared" si="14"/>
        <v>0.57,7</v>
      </c>
      <c r="N88" s="10"/>
      <c r="O88" s="11"/>
      <c r="P88" s="10"/>
    </row>
    <row r="89" spans="4:16" x14ac:dyDescent="0.3">
      <c r="D89" s="10">
        <v>85</v>
      </c>
      <c r="E89" t="str">
        <f t="shared" si="6"/>
        <v>지옥 베기</v>
      </c>
      <c r="F89">
        <f>VLOOKUP(E89,$Q:$R,2,FALSE)</f>
        <v>35</v>
      </c>
      <c r="G89">
        <f t="shared" si="7"/>
        <v>60000</v>
      </c>
      <c r="H89" t="str">
        <f t="shared" si="10"/>
        <v>신선 베기</v>
      </c>
      <c r="I89">
        <f>VLOOKUP(H89,$Q:$R,2,FALSE)</f>
        <v>54</v>
      </c>
      <c r="J89">
        <f t="shared" si="12"/>
        <v>185</v>
      </c>
      <c r="K89" s="10">
        <v>85</v>
      </c>
      <c r="L89" s="10" t="str">
        <f t="shared" si="13"/>
        <v>35,54</v>
      </c>
      <c r="M89" s="10" t="str">
        <f t="shared" si="14"/>
        <v>600,1.85</v>
      </c>
      <c r="N89" s="10"/>
      <c r="O89" s="11"/>
      <c r="P89" s="10"/>
    </row>
    <row r="90" spans="4:16" x14ac:dyDescent="0.3">
      <c r="D90" s="10">
        <v>86</v>
      </c>
      <c r="E90" t="str">
        <f t="shared" si="6"/>
        <v>천상 베기</v>
      </c>
      <c r="F90">
        <f>VLOOKUP(E90,$Q:$R,2,FALSE)</f>
        <v>36</v>
      </c>
      <c r="G90">
        <f t="shared" si="7"/>
        <v>35000</v>
      </c>
      <c r="H90" t="str">
        <f t="shared" si="10"/>
        <v>심연 베기</v>
      </c>
      <c r="I90">
        <f>VLOOKUP(H90,$Q:$R,2,FALSE)</f>
        <v>50</v>
      </c>
      <c r="J90">
        <f t="shared" si="12"/>
        <v>850</v>
      </c>
      <c r="K90" s="10">
        <v>86</v>
      </c>
      <c r="L90" s="10" t="str">
        <f t="shared" si="13"/>
        <v>36,50</v>
      </c>
      <c r="M90" s="10" t="str">
        <f t="shared" si="14"/>
        <v>350,8.5</v>
      </c>
      <c r="N90" s="10"/>
      <c r="O90" s="11"/>
      <c r="P90" s="10"/>
    </row>
    <row r="91" spans="4:16" x14ac:dyDescent="0.3">
      <c r="D91" s="10">
        <v>87</v>
      </c>
      <c r="E91" t="str">
        <f t="shared" si="6"/>
        <v>귀신 베기</v>
      </c>
      <c r="F91">
        <f>VLOOKUP(E91,$Q:$R,2,FALSE)</f>
        <v>39</v>
      </c>
      <c r="G91">
        <f t="shared" si="7"/>
        <v>22000</v>
      </c>
      <c r="H91" t="str">
        <f t="shared" si="10"/>
        <v>섬광 베기</v>
      </c>
      <c r="I91">
        <f>VLOOKUP(H91,$Q:$R,2,FALSE)</f>
        <v>47</v>
      </c>
      <c r="J91">
        <f t="shared" si="12"/>
        <v>3000</v>
      </c>
      <c r="K91" s="10">
        <v>87</v>
      </c>
      <c r="L91" s="10" t="str">
        <f t="shared" si="13"/>
        <v>39,47</v>
      </c>
      <c r="M91" s="10" t="str">
        <f t="shared" si="14"/>
        <v>220,30</v>
      </c>
      <c r="N91" s="10"/>
      <c r="O91" s="11"/>
      <c r="P91" s="10"/>
    </row>
    <row r="92" spans="4:16" x14ac:dyDescent="0.3">
      <c r="D92" s="10">
        <v>88</v>
      </c>
      <c r="E92" t="str">
        <f t="shared" si="6"/>
        <v>금강 베기</v>
      </c>
      <c r="F92">
        <f>VLOOKUP(E92,$Q:$R,2,FALSE)</f>
        <v>43</v>
      </c>
      <c r="G92">
        <f t="shared" si="7"/>
        <v>9000</v>
      </c>
      <c r="H92" t="str">
        <f t="shared" si="10"/>
        <v>태극 베기</v>
      </c>
      <c r="I92">
        <f>VLOOKUP(H92,$Q:$R,2,FALSE)</f>
        <v>55</v>
      </c>
      <c r="J92">
        <f t="shared" si="12"/>
        <v>13</v>
      </c>
      <c r="K92" s="10">
        <v>88</v>
      </c>
      <c r="L92" s="10" t="str">
        <f t="shared" si="13"/>
        <v>43,55</v>
      </c>
      <c r="M92" s="10" t="str">
        <f t="shared" si="14"/>
        <v>90,0.13</v>
      </c>
      <c r="N92" s="10"/>
      <c r="O92" s="11"/>
      <c r="P92" s="10"/>
    </row>
    <row r="93" spans="4:16" x14ac:dyDescent="0.3">
      <c r="D93" s="9">
        <v>89</v>
      </c>
      <c r="E93" t="str">
        <f t="shared" si="6"/>
        <v>귀살 베기</v>
      </c>
      <c r="F93">
        <f>VLOOKUP(E93,$Q:$R,2,FALSE)</f>
        <v>60</v>
      </c>
      <c r="G93">
        <f t="shared" si="7"/>
        <v>58</v>
      </c>
      <c r="H93" t="str">
        <f t="shared" si="10"/>
        <v>천구 베기</v>
      </c>
      <c r="I93">
        <f>VLOOKUP(H93,$Q:$R,2,FALSE)</f>
        <v>61</v>
      </c>
      <c r="J93">
        <f t="shared" si="12"/>
        <v>20</v>
      </c>
      <c r="K93" s="10">
        <v>89</v>
      </c>
      <c r="L93" s="10" t="str">
        <f t="shared" si="13"/>
        <v>60,61</v>
      </c>
      <c r="M93" s="10" t="str">
        <f t="shared" si="14"/>
        <v>0.58,0.2</v>
      </c>
      <c r="N93" s="10"/>
      <c r="O93" s="11"/>
      <c r="P93" s="10"/>
    </row>
    <row r="94" spans="4:16" x14ac:dyDescent="0.3">
      <c r="D94" s="10">
        <v>90</v>
      </c>
      <c r="E94" t="str">
        <f t="shared" si="6"/>
        <v>지옥 베기</v>
      </c>
      <c r="F94">
        <f>VLOOKUP(E94,$Q:$R,2,FALSE)</f>
        <v>35</v>
      </c>
      <c r="G94">
        <f t="shared" si="7"/>
        <v>65000</v>
      </c>
      <c r="H94" t="str">
        <f t="shared" si="10"/>
        <v>신선 베기</v>
      </c>
      <c r="I94">
        <f>VLOOKUP(H94,$Q:$R,2,FALSE)</f>
        <v>54</v>
      </c>
      <c r="J94">
        <f t="shared" si="12"/>
        <v>190</v>
      </c>
      <c r="K94" s="10">
        <v>90</v>
      </c>
      <c r="L94" s="10" t="str">
        <f t="shared" si="13"/>
        <v>35,54</v>
      </c>
      <c r="M94" s="10" t="str">
        <f t="shared" si="14"/>
        <v>650,1.9</v>
      </c>
      <c r="N94" s="10"/>
      <c r="O94" s="11"/>
      <c r="P94" s="10"/>
    </row>
    <row r="95" spans="4:16" x14ac:dyDescent="0.3">
      <c r="D95" s="10">
        <v>91</v>
      </c>
      <c r="E95" t="str">
        <f t="shared" si="6"/>
        <v>천상 베기</v>
      </c>
      <c r="F95">
        <f>VLOOKUP(E95,$Q:$R,2,FALSE)</f>
        <v>36</v>
      </c>
      <c r="G95">
        <f t="shared" si="7"/>
        <v>37500</v>
      </c>
      <c r="H95" t="str">
        <f t="shared" si="10"/>
        <v>심연 베기</v>
      </c>
      <c r="I95">
        <f>VLOOKUP(H95,$Q:$R,2,FALSE)</f>
        <v>50</v>
      </c>
      <c r="J95">
        <f t="shared" si="12"/>
        <v>925</v>
      </c>
      <c r="K95" s="10">
        <v>91</v>
      </c>
      <c r="L95" s="10" t="str">
        <f t="shared" si="13"/>
        <v>36,50</v>
      </c>
      <c r="M95" s="10" t="str">
        <f t="shared" si="14"/>
        <v>375,9.25</v>
      </c>
      <c r="N95" s="10"/>
      <c r="O95" s="11"/>
      <c r="P95" s="10"/>
    </row>
    <row r="96" spans="4:16" x14ac:dyDescent="0.3">
      <c r="D96" s="10">
        <v>92</v>
      </c>
      <c r="E96" t="str">
        <f t="shared" si="6"/>
        <v>귀신 베기</v>
      </c>
      <c r="F96">
        <f>VLOOKUP(E96,$Q:$R,2,FALSE)</f>
        <v>39</v>
      </c>
      <c r="G96">
        <f t="shared" si="7"/>
        <v>23500</v>
      </c>
      <c r="H96" t="str">
        <f t="shared" si="10"/>
        <v>섬광 베기</v>
      </c>
      <c r="I96">
        <f>VLOOKUP(H96,$Q:$R,2,FALSE)</f>
        <v>47</v>
      </c>
      <c r="J96">
        <f t="shared" si="12"/>
        <v>3250</v>
      </c>
      <c r="K96" s="10">
        <v>92</v>
      </c>
      <c r="L96" s="10" t="str">
        <f t="shared" si="13"/>
        <v>39,47</v>
      </c>
      <c r="M96" s="10" t="str">
        <f t="shared" si="14"/>
        <v>235,32.5</v>
      </c>
      <c r="N96" s="10"/>
      <c r="O96" s="11"/>
      <c r="P96" s="10"/>
    </row>
    <row r="97" spans="4:16" x14ac:dyDescent="0.3">
      <c r="D97" s="10">
        <v>93</v>
      </c>
      <c r="E97" t="str">
        <f t="shared" si="6"/>
        <v>금강 베기</v>
      </c>
      <c r="F97">
        <f>VLOOKUP(E97,$Q:$R,2,FALSE)</f>
        <v>43</v>
      </c>
      <c r="G97">
        <f t="shared" si="7"/>
        <v>9500</v>
      </c>
      <c r="H97" t="str">
        <f t="shared" si="10"/>
        <v>태극 베기</v>
      </c>
      <c r="I97">
        <f>VLOOKUP(H97,$Q:$R,2,FALSE)</f>
        <v>55</v>
      </c>
      <c r="J97">
        <f t="shared" si="12"/>
        <v>14</v>
      </c>
      <c r="K97" s="10">
        <v>93</v>
      </c>
      <c r="L97" s="10" t="str">
        <f t="shared" si="13"/>
        <v>43,55</v>
      </c>
      <c r="M97" s="10" t="str">
        <f t="shared" si="14"/>
        <v>95,0.14</v>
      </c>
      <c r="N97" s="10"/>
      <c r="O97" s="11"/>
      <c r="P97" s="10"/>
    </row>
    <row r="98" spans="4:16" x14ac:dyDescent="0.3">
      <c r="D98" s="9">
        <v>94</v>
      </c>
      <c r="E98" t="str">
        <f t="shared" si="6"/>
        <v>귀살 베기</v>
      </c>
      <c r="F98">
        <f>VLOOKUP(E98,$Q:$R,2,FALSE)</f>
        <v>60</v>
      </c>
      <c r="G98">
        <f t="shared" si="7"/>
        <v>59</v>
      </c>
      <c r="H98" t="str">
        <f t="shared" si="10"/>
        <v>신수 베기</v>
      </c>
      <c r="I98">
        <f>VLOOKUP(H98,$Q:$R,2,FALSE)</f>
        <v>42</v>
      </c>
      <c r="J98">
        <f t="shared" si="12"/>
        <v>7500</v>
      </c>
      <c r="K98" s="10">
        <v>94</v>
      </c>
      <c r="L98" s="10" t="str">
        <f t="shared" si="13"/>
        <v>60,42</v>
      </c>
      <c r="M98" s="10" t="str">
        <f t="shared" si="14"/>
        <v>0.59,75</v>
      </c>
      <c r="N98" s="10"/>
      <c r="O98" s="11"/>
      <c r="P98" s="10"/>
    </row>
    <row r="99" spans="4:16" x14ac:dyDescent="0.3">
      <c r="D99" s="10">
        <v>95</v>
      </c>
      <c r="E99" t="str">
        <f t="shared" si="6"/>
        <v>지옥 베기</v>
      </c>
      <c r="F99">
        <f>VLOOKUP(E99,$Q:$R,2,FALSE)</f>
        <v>35</v>
      </c>
      <c r="G99">
        <f t="shared" si="7"/>
        <v>70000</v>
      </c>
      <c r="H99" t="str">
        <f t="shared" si="10"/>
        <v>신선 베기</v>
      </c>
      <c r="I99">
        <f>VLOOKUP(H99,$Q:$R,2,FALSE)</f>
        <v>54</v>
      </c>
      <c r="J99">
        <f t="shared" si="12"/>
        <v>195</v>
      </c>
      <c r="K99" s="10">
        <v>95</v>
      </c>
      <c r="L99" s="10" t="str">
        <f t="shared" si="13"/>
        <v>35,54</v>
      </c>
      <c r="M99" s="10" t="str">
        <f t="shared" si="14"/>
        <v>700,1.95</v>
      </c>
      <c r="N99" s="10"/>
      <c r="O99" s="11"/>
      <c r="P99" s="10"/>
    </row>
    <row r="100" spans="4:16" x14ac:dyDescent="0.3">
      <c r="D100" s="10">
        <v>96</v>
      </c>
      <c r="E100" t="str">
        <f t="shared" si="6"/>
        <v>천상 베기</v>
      </c>
      <c r="F100">
        <f>VLOOKUP(E100,$Q:$R,2,FALSE)</f>
        <v>36</v>
      </c>
      <c r="G100">
        <f t="shared" si="7"/>
        <v>40000</v>
      </c>
      <c r="H100" t="str">
        <f t="shared" si="10"/>
        <v>심연 베기</v>
      </c>
      <c r="I100">
        <f>VLOOKUP(H100,$Q:$R,2,FALSE)</f>
        <v>50</v>
      </c>
      <c r="J100">
        <f t="shared" si="12"/>
        <v>1000</v>
      </c>
      <c r="K100" s="10">
        <v>96</v>
      </c>
      <c r="L100" s="10" t="str">
        <f t="shared" si="13"/>
        <v>36,50</v>
      </c>
      <c r="M100" s="10" t="str">
        <f t="shared" si="14"/>
        <v>400,10</v>
      </c>
      <c r="N100" s="10"/>
      <c r="O100" s="11"/>
      <c r="P100" s="10"/>
    </row>
    <row r="101" spans="4:16" x14ac:dyDescent="0.3">
      <c r="D101" s="10">
        <v>97</v>
      </c>
      <c r="E101" t="str">
        <f t="shared" si="6"/>
        <v>귀신 베기</v>
      </c>
      <c r="F101">
        <f>VLOOKUP(E101,$Q:$R,2,FALSE)</f>
        <v>39</v>
      </c>
      <c r="G101">
        <f t="shared" si="7"/>
        <v>25000</v>
      </c>
      <c r="H101" t="str">
        <f t="shared" si="10"/>
        <v>섬광 베기</v>
      </c>
      <c r="I101">
        <f>VLOOKUP(H101,$Q:$R,2,FALSE)</f>
        <v>47</v>
      </c>
      <c r="J101">
        <f t="shared" si="12"/>
        <v>3500</v>
      </c>
      <c r="K101" s="10">
        <v>97</v>
      </c>
      <c r="L101" s="10" t="str">
        <f t="shared" si="13"/>
        <v>39,47</v>
      </c>
      <c r="M101" s="10" t="str">
        <f t="shared" si="14"/>
        <v>250,35</v>
      </c>
      <c r="N101" s="10"/>
      <c r="O101" s="11"/>
      <c r="P101" s="10"/>
    </row>
    <row r="102" spans="4:16" x14ac:dyDescent="0.3">
      <c r="D102" s="10">
        <v>98</v>
      </c>
      <c r="E102" t="str">
        <f t="shared" si="6"/>
        <v>금강 베기</v>
      </c>
      <c r="F102">
        <f>VLOOKUP(E102,$Q:$R,2,FALSE)</f>
        <v>43</v>
      </c>
      <c r="G102">
        <f t="shared" si="7"/>
        <v>10000</v>
      </c>
      <c r="H102" t="str">
        <f t="shared" si="10"/>
        <v>태극 베기</v>
      </c>
      <c r="I102">
        <f>VLOOKUP(H102,$Q:$R,2,FALSE)</f>
        <v>55</v>
      </c>
      <c r="J102">
        <f t="shared" si="12"/>
        <v>15</v>
      </c>
      <c r="K102" s="10">
        <v>98</v>
      </c>
      <c r="L102" s="10" t="str">
        <f t="shared" si="13"/>
        <v>43,55</v>
      </c>
      <c r="M102" s="10" t="str">
        <f t="shared" si="14"/>
        <v>100,0.15</v>
      </c>
      <c r="N102" s="10"/>
      <c r="O102" s="11"/>
      <c r="P102" s="10"/>
    </row>
    <row r="103" spans="4:16" x14ac:dyDescent="0.3">
      <c r="D103" s="9">
        <v>99</v>
      </c>
      <c r="E103" t="str">
        <f t="shared" si="6"/>
        <v>귀살 베기</v>
      </c>
      <c r="F103">
        <f>VLOOKUP(E103,$Q:$R,2,FALSE)</f>
        <v>60</v>
      </c>
      <c r="G103">
        <f t="shared" si="7"/>
        <v>60</v>
      </c>
      <c r="H103" t="str">
        <f t="shared" si="10"/>
        <v>흉수 베기</v>
      </c>
      <c r="I103">
        <f>VLOOKUP(H103,$Q:$R,2,FALSE)</f>
        <v>46</v>
      </c>
      <c r="J103">
        <f t="shared" si="12"/>
        <v>750</v>
      </c>
      <c r="K103" s="10">
        <v>99</v>
      </c>
      <c r="L103" s="10" t="str">
        <f t="shared" si="13"/>
        <v>60,46</v>
      </c>
      <c r="M103" s="10" t="str">
        <f t="shared" si="14"/>
        <v>0.6,7.5</v>
      </c>
      <c r="N103" s="10"/>
      <c r="O103" s="11"/>
      <c r="P103" s="10"/>
    </row>
    <row r="104" spans="4:16" x14ac:dyDescent="0.3">
      <c r="D104" s="10">
        <v>100</v>
      </c>
      <c r="E104" t="str">
        <f t="shared" si="6"/>
        <v>지옥 베기</v>
      </c>
      <c r="F104">
        <f>VLOOKUP(E104,$Q:$R,2,FALSE)</f>
        <v>35</v>
      </c>
      <c r="G104">
        <f t="shared" ref="G104:G116" si="15">G99+VLOOKUP(E104,$Q$20:$R$31,2,FALSE)</f>
        <v>75000</v>
      </c>
      <c r="H104" t="str">
        <f t="shared" si="10"/>
        <v>신선 베기</v>
      </c>
      <c r="I104">
        <f>VLOOKUP(H104,$Q:$R,2,FALSE)</f>
        <v>54</v>
      </c>
      <c r="J104">
        <f t="shared" ref="J104:J116" si="16">IF(I104=42,J89+$R$23,IF(I104=46,J89+$R$24,IF(I104=61,J89+$R$30,J99+VLOOKUP(H104,$Q$20:$R$31,2,FALSE))))</f>
        <v>200</v>
      </c>
      <c r="K104" s="10">
        <v>100</v>
      </c>
      <c r="L104" s="10" t="str">
        <f t="shared" ref="L104:L116" si="17">IF(H104=0,F104&amp;",-1",F104&amp;","&amp;I104)</f>
        <v>35,54</v>
      </c>
      <c r="M104" s="10" t="str">
        <f t="shared" ref="M104:M116" si="18">IF(H104=0,G104/100&amp;","&amp;0,G104/100&amp;","&amp;J104/100)</f>
        <v>750,2</v>
      </c>
    </row>
    <row r="105" spans="4:16" x14ac:dyDescent="0.3">
      <c r="D105" s="10">
        <v>101</v>
      </c>
      <c r="E105" t="str">
        <f t="shared" si="6"/>
        <v>천상 베기</v>
      </c>
      <c r="F105">
        <f>VLOOKUP(E105,$Q:$R,2,FALSE)</f>
        <v>36</v>
      </c>
      <c r="G105">
        <f t="shared" si="15"/>
        <v>42500</v>
      </c>
      <c r="H105" t="str">
        <f t="shared" si="10"/>
        <v>심연 베기</v>
      </c>
      <c r="I105">
        <f>VLOOKUP(H105,$Q:$R,2,FALSE)</f>
        <v>50</v>
      </c>
      <c r="J105">
        <f t="shared" si="16"/>
        <v>1075</v>
      </c>
      <c r="K105" s="10">
        <v>101</v>
      </c>
      <c r="L105" s="10" t="str">
        <f t="shared" si="17"/>
        <v>36,50</v>
      </c>
      <c r="M105" s="10" t="str">
        <f t="shared" si="18"/>
        <v>425,10.75</v>
      </c>
    </row>
    <row r="106" spans="4:16" x14ac:dyDescent="0.3">
      <c r="D106" s="10">
        <v>102</v>
      </c>
      <c r="E106" t="str">
        <f t="shared" si="6"/>
        <v>귀신 베기</v>
      </c>
      <c r="F106">
        <f>VLOOKUP(E106,$Q:$R,2,FALSE)</f>
        <v>39</v>
      </c>
      <c r="G106">
        <f t="shared" si="15"/>
        <v>26500</v>
      </c>
      <c r="H106" t="str">
        <f t="shared" si="10"/>
        <v>섬광 베기</v>
      </c>
      <c r="I106">
        <f>VLOOKUP(H106,$Q:$R,2,FALSE)</f>
        <v>47</v>
      </c>
      <c r="J106">
        <f t="shared" si="16"/>
        <v>3750</v>
      </c>
      <c r="K106" s="10">
        <v>102</v>
      </c>
      <c r="L106" s="10" t="str">
        <f t="shared" si="17"/>
        <v>39,47</v>
      </c>
      <c r="M106" s="10" t="str">
        <f t="shared" si="18"/>
        <v>265,37.5</v>
      </c>
    </row>
    <row r="107" spans="4:16" x14ac:dyDescent="0.3">
      <c r="D107" s="10">
        <v>103</v>
      </c>
      <c r="E107" t="str">
        <f t="shared" si="6"/>
        <v>금강 베기</v>
      </c>
      <c r="F107">
        <f>VLOOKUP(E107,$Q:$R,2,FALSE)</f>
        <v>43</v>
      </c>
      <c r="G107">
        <f t="shared" si="15"/>
        <v>10500</v>
      </c>
      <c r="H107" t="str">
        <f t="shared" si="10"/>
        <v>태극 베기</v>
      </c>
      <c r="I107">
        <f>VLOOKUP(H107,$Q:$R,2,FALSE)</f>
        <v>55</v>
      </c>
      <c r="J107">
        <f t="shared" si="16"/>
        <v>16</v>
      </c>
      <c r="K107" s="10">
        <v>103</v>
      </c>
      <c r="L107" s="10" t="str">
        <f t="shared" si="17"/>
        <v>43,55</v>
      </c>
      <c r="M107" s="10" t="str">
        <f t="shared" si="18"/>
        <v>105,0.16</v>
      </c>
    </row>
    <row r="108" spans="4:16" x14ac:dyDescent="0.3">
      <c r="D108" s="9">
        <v>104</v>
      </c>
      <c r="E108" t="str">
        <f t="shared" si="6"/>
        <v>귀살 베기</v>
      </c>
      <c r="F108">
        <f>VLOOKUP(E108,$Q:$R,2,FALSE)</f>
        <v>60</v>
      </c>
      <c r="G108">
        <f t="shared" si="15"/>
        <v>61</v>
      </c>
      <c r="H108" t="str">
        <f t="shared" si="10"/>
        <v>천구 베기</v>
      </c>
      <c r="I108">
        <f>VLOOKUP(H108,$Q:$R,2,FALSE)</f>
        <v>61</v>
      </c>
      <c r="J108">
        <f t="shared" si="16"/>
        <v>22.5</v>
      </c>
      <c r="K108" s="10">
        <v>104</v>
      </c>
      <c r="L108" s="10" t="str">
        <f t="shared" si="17"/>
        <v>60,61</v>
      </c>
      <c r="M108" s="10" t="str">
        <f t="shared" si="18"/>
        <v>0.61,0.225</v>
      </c>
    </row>
    <row r="109" spans="4:16" x14ac:dyDescent="0.3">
      <c r="D109" s="10">
        <v>105</v>
      </c>
      <c r="E109" t="str">
        <f t="shared" si="6"/>
        <v>지옥 베기</v>
      </c>
      <c r="F109">
        <f>VLOOKUP(E109,$Q:$R,2,FALSE)</f>
        <v>35</v>
      </c>
      <c r="G109">
        <f t="shared" si="15"/>
        <v>80000</v>
      </c>
      <c r="H109" t="str">
        <f t="shared" si="10"/>
        <v>신선 베기</v>
      </c>
      <c r="I109">
        <f>VLOOKUP(H109,$Q:$R,2,FALSE)</f>
        <v>54</v>
      </c>
      <c r="J109">
        <f t="shared" si="16"/>
        <v>205</v>
      </c>
      <c r="K109" s="10">
        <v>105</v>
      </c>
      <c r="L109" s="10" t="str">
        <f t="shared" si="17"/>
        <v>35,54</v>
      </c>
      <c r="M109" s="10" t="str">
        <f t="shared" si="18"/>
        <v>800,2.05</v>
      </c>
    </row>
    <row r="110" spans="4:16" x14ac:dyDescent="0.3">
      <c r="D110" s="10">
        <v>106</v>
      </c>
      <c r="E110" t="str">
        <f t="shared" si="6"/>
        <v>천상 베기</v>
      </c>
      <c r="F110">
        <f>VLOOKUP(E110,$Q:$R,2,FALSE)</f>
        <v>36</v>
      </c>
      <c r="G110">
        <f t="shared" si="15"/>
        <v>45000</v>
      </c>
      <c r="H110" t="str">
        <f t="shared" si="10"/>
        <v>심연 베기</v>
      </c>
      <c r="I110">
        <f>VLOOKUP(H110,$Q:$R,2,FALSE)</f>
        <v>50</v>
      </c>
      <c r="J110">
        <f t="shared" si="16"/>
        <v>1150</v>
      </c>
      <c r="K110" s="10">
        <v>106</v>
      </c>
      <c r="L110" s="10" t="str">
        <f t="shared" si="17"/>
        <v>36,50</v>
      </c>
      <c r="M110" s="10" t="str">
        <f t="shared" si="18"/>
        <v>450,11.5</v>
      </c>
    </row>
    <row r="111" spans="4:16" x14ac:dyDescent="0.3">
      <c r="D111" s="10">
        <v>107</v>
      </c>
      <c r="E111" t="str">
        <f t="shared" si="6"/>
        <v>귀신 베기</v>
      </c>
      <c r="F111">
        <f>VLOOKUP(E111,$Q:$R,2,FALSE)</f>
        <v>39</v>
      </c>
      <c r="G111">
        <f t="shared" si="15"/>
        <v>28000</v>
      </c>
      <c r="H111" t="str">
        <f t="shared" si="10"/>
        <v>섬광 베기</v>
      </c>
      <c r="I111">
        <f>VLOOKUP(H111,$Q:$R,2,FALSE)</f>
        <v>47</v>
      </c>
      <c r="J111">
        <f t="shared" si="16"/>
        <v>4000</v>
      </c>
      <c r="K111" s="10">
        <v>107</v>
      </c>
      <c r="L111" s="10" t="str">
        <f t="shared" si="17"/>
        <v>39,47</v>
      </c>
      <c r="M111" s="10" t="str">
        <f t="shared" si="18"/>
        <v>280,40</v>
      </c>
    </row>
    <row r="112" spans="4:16" x14ac:dyDescent="0.3">
      <c r="D112" s="10">
        <v>108</v>
      </c>
      <c r="E112" t="str">
        <f t="shared" si="6"/>
        <v>금강 베기</v>
      </c>
      <c r="F112">
        <f>VLOOKUP(E112,$Q:$R,2,FALSE)</f>
        <v>43</v>
      </c>
      <c r="G112">
        <f t="shared" si="15"/>
        <v>11000</v>
      </c>
      <c r="H112" t="str">
        <f t="shared" si="10"/>
        <v>태극 베기</v>
      </c>
      <c r="I112">
        <f>VLOOKUP(H112,$Q:$R,2,FALSE)</f>
        <v>55</v>
      </c>
      <c r="J112">
        <f t="shared" si="16"/>
        <v>17</v>
      </c>
      <c r="K112" s="10">
        <v>108</v>
      </c>
      <c r="L112" s="10" t="str">
        <f t="shared" si="17"/>
        <v>43,55</v>
      </c>
      <c r="M112" s="10" t="str">
        <f t="shared" si="18"/>
        <v>110,0.17</v>
      </c>
    </row>
    <row r="113" spans="4:13" x14ac:dyDescent="0.3">
      <c r="D113" s="10">
        <v>109</v>
      </c>
      <c r="E113" t="str">
        <f t="shared" si="6"/>
        <v>귀살 베기</v>
      </c>
      <c r="F113">
        <f>VLOOKUP(E113,$Q:$R,2,FALSE)</f>
        <v>60</v>
      </c>
      <c r="G113">
        <f t="shared" si="15"/>
        <v>62</v>
      </c>
      <c r="H113" t="str">
        <f t="shared" si="10"/>
        <v>신수 베기</v>
      </c>
      <c r="I113">
        <f>VLOOKUP(H113,$Q:$R,2,FALSE)</f>
        <v>42</v>
      </c>
      <c r="J113">
        <f t="shared" si="16"/>
        <v>8000</v>
      </c>
      <c r="K113" s="10">
        <v>109</v>
      </c>
      <c r="L113" s="10" t="str">
        <f t="shared" si="17"/>
        <v>60,42</v>
      </c>
      <c r="M113" s="10" t="str">
        <f t="shared" si="18"/>
        <v>0.62,80</v>
      </c>
    </row>
    <row r="114" spans="4:13" x14ac:dyDescent="0.3">
      <c r="D114" s="10">
        <v>110</v>
      </c>
      <c r="E114" t="str">
        <f t="shared" si="6"/>
        <v>지옥 베기</v>
      </c>
      <c r="F114">
        <f>VLOOKUP(E114,$Q:$R,2,FALSE)</f>
        <v>35</v>
      </c>
      <c r="G114">
        <f t="shared" si="15"/>
        <v>85000</v>
      </c>
      <c r="H114" t="str">
        <f t="shared" si="10"/>
        <v>신선 베기</v>
      </c>
      <c r="I114">
        <f>VLOOKUP(H114,$Q:$R,2,FALSE)</f>
        <v>54</v>
      </c>
      <c r="J114">
        <f t="shared" si="16"/>
        <v>210</v>
      </c>
      <c r="K114" s="10">
        <v>110</v>
      </c>
      <c r="L114" s="10" t="str">
        <f t="shared" si="17"/>
        <v>35,54</v>
      </c>
      <c r="M114" s="10" t="str">
        <f t="shared" si="18"/>
        <v>850,2.1</v>
      </c>
    </row>
    <row r="115" spans="4:13" x14ac:dyDescent="0.3">
      <c r="D115" s="10">
        <v>111</v>
      </c>
      <c r="E115" t="str">
        <f t="shared" si="6"/>
        <v>천상 베기</v>
      </c>
      <c r="F115">
        <f>VLOOKUP(E115,$Q:$R,2,FALSE)</f>
        <v>36</v>
      </c>
      <c r="G115">
        <f t="shared" si="15"/>
        <v>47500</v>
      </c>
      <c r="H115" t="str">
        <f t="shared" si="10"/>
        <v>심연 베기</v>
      </c>
      <c r="I115">
        <f>VLOOKUP(H115,$Q:$R,2,FALSE)</f>
        <v>50</v>
      </c>
      <c r="J115">
        <f t="shared" si="16"/>
        <v>1225</v>
      </c>
      <c r="K115" s="10">
        <v>111</v>
      </c>
      <c r="L115" s="10" t="str">
        <f t="shared" si="17"/>
        <v>36,50</v>
      </c>
      <c r="M115" s="10" t="str">
        <f t="shared" si="18"/>
        <v>475,12.25</v>
      </c>
    </row>
    <row r="116" spans="4:13" x14ac:dyDescent="0.3">
      <c r="D116" s="9">
        <v>112</v>
      </c>
      <c r="E116" t="str">
        <f t="shared" si="6"/>
        <v>귀신 베기</v>
      </c>
      <c r="F116">
        <f>VLOOKUP(E116,$Q:$R,2,FALSE)</f>
        <v>39</v>
      </c>
      <c r="G116">
        <f t="shared" si="15"/>
        <v>29500</v>
      </c>
      <c r="H116" t="str">
        <f t="shared" si="10"/>
        <v>섬광 베기</v>
      </c>
      <c r="I116">
        <f>VLOOKUP(H116,$Q:$R,2,FALSE)</f>
        <v>47</v>
      </c>
      <c r="J116">
        <f t="shared" si="16"/>
        <v>4250</v>
      </c>
      <c r="K116" s="10">
        <v>112</v>
      </c>
      <c r="L116" s="10" t="str">
        <f t="shared" si="17"/>
        <v>39,47</v>
      </c>
      <c r="M116" s="10" t="str">
        <f t="shared" si="18"/>
        <v>295,42.5</v>
      </c>
    </row>
    <row r="117" spans="4:13" x14ac:dyDescent="0.3">
      <c r="D117" s="10">
        <v>113</v>
      </c>
      <c r="E117" t="str">
        <f t="shared" si="6"/>
        <v>금강 베기</v>
      </c>
      <c r="F117">
        <f>VLOOKUP(E117,$Q:$R,2,FALSE)</f>
        <v>43</v>
      </c>
      <c r="G117">
        <f t="shared" ref="G117:G153" si="19">G112+VLOOKUP(E117,$Q$20:$R$31,2,FALSE)</f>
        <v>11500</v>
      </c>
      <c r="H117" t="str">
        <f t="shared" si="10"/>
        <v>태극 베기</v>
      </c>
      <c r="I117">
        <f>VLOOKUP(H117,$Q:$R,2,FALSE)</f>
        <v>55</v>
      </c>
      <c r="J117">
        <f t="shared" ref="J117:J153" si="20">IF(I117=42,J102+$R$23,IF(I117=46,J102+$R$24,IF(I117=61,J102+$R$30,J112+VLOOKUP(H117,$Q$20:$R$31,2,FALSE))))</f>
        <v>18</v>
      </c>
      <c r="K117" s="10">
        <v>113</v>
      </c>
      <c r="L117" s="10" t="str">
        <f t="shared" ref="L117:L153" si="21">IF(H117=0,F117&amp;",-1",F117&amp;","&amp;I117)</f>
        <v>43,55</v>
      </c>
      <c r="M117" s="10" t="str">
        <f t="shared" ref="M117:M153" si="22">IF(H117=0,G117/100&amp;","&amp;0,G117/100&amp;","&amp;J117/100)</f>
        <v>115,0.18</v>
      </c>
    </row>
    <row r="118" spans="4:13" x14ac:dyDescent="0.3">
      <c r="D118" s="10">
        <v>114</v>
      </c>
      <c r="E118" t="str">
        <f t="shared" si="6"/>
        <v>귀살 베기</v>
      </c>
      <c r="F118">
        <f>VLOOKUP(E118,$Q:$R,2,FALSE)</f>
        <v>60</v>
      </c>
      <c r="G118">
        <f t="shared" si="19"/>
        <v>63</v>
      </c>
      <c r="H118" t="str">
        <f t="shared" si="10"/>
        <v>흉수 베기</v>
      </c>
      <c r="I118">
        <f>VLOOKUP(H118,$Q:$R,2,FALSE)</f>
        <v>46</v>
      </c>
      <c r="J118">
        <f t="shared" si="20"/>
        <v>800</v>
      </c>
      <c r="K118" s="10">
        <v>114</v>
      </c>
      <c r="L118" s="10" t="str">
        <f t="shared" si="21"/>
        <v>60,46</v>
      </c>
      <c r="M118" s="10" t="str">
        <f t="shared" si="22"/>
        <v>0.63,8</v>
      </c>
    </row>
    <row r="119" spans="4:13" x14ac:dyDescent="0.3">
      <c r="D119" s="10">
        <v>115</v>
      </c>
      <c r="E119" t="str">
        <f t="shared" ref="E119:E153" si="23">E114</f>
        <v>지옥 베기</v>
      </c>
      <c r="F119">
        <f>VLOOKUP(E119,$Q:$R,2,FALSE)</f>
        <v>35</v>
      </c>
      <c r="G119">
        <f t="shared" si="19"/>
        <v>90000</v>
      </c>
      <c r="H119" t="str">
        <f t="shared" si="10"/>
        <v>신선 베기</v>
      </c>
      <c r="I119">
        <f>VLOOKUP(H119,$Q:$R,2,FALSE)</f>
        <v>54</v>
      </c>
      <c r="J119">
        <f t="shared" si="20"/>
        <v>215</v>
      </c>
      <c r="K119" s="10">
        <v>115</v>
      </c>
      <c r="L119" s="10" t="str">
        <f t="shared" si="21"/>
        <v>35,54</v>
      </c>
      <c r="M119" s="10" t="str">
        <f t="shared" si="22"/>
        <v>900,2.15</v>
      </c>
    </row>
    <row r="120" spans="4:13" x14ac:dyDescent="0.3">
      <c r="D120" s="10">
        <v>116</v>
      </c>
      <c r="E120" t="str">
        <f t="shared" si="23"/>
        <v>천상 베기</v>
      </c>
      <c r="F120">
        <f>VLOOKUP(E120,$Q:$R,2,FALSE)</f>
        <v>36</v>
      </c>
      <c r="G120">
        <f t="shared" si="19"/>
        <v>50000</v>
      </c>
      <c r="H120" t="str">
        <f t="shared" si="10"/>
        <v>심연 베기</v>
      </c>
      <c r="I120">
        <f>VLOOKUP(H120,$Q:$R,2,FALSE)</f>
        <v>50</v>
      </c>
      <c r="J120">
        <f t="shared" si="20"/>
        <v>1300</v>
      </c>
      <c r="K120" s="10">
        <v>116</v>
      </c>
      <c r="L120" s="10" t="str">
        <f t="shared" si="21"/>
        <v>36,50</v>
      </c>
      <c r="M120" s="10" t="str">
        <f t="shared" si="22"/>
        <v>500,13</v>
      </c>
    </row>
    <row r="121" spans="4:13" x14ac:dyDescent="0.3">
      <c r="D121" s="9">
        <v>117</v>
      </c>
      <c r="E121" t="str">
        <f t="shared" si="23"/>
        <v>귀신 베기</v>
      </c>
      <c r="F121">
        <f>VLOOKUP(E121,$Q:$R,2,FALSE)</f>
        <v>39</v>
      </c>
      <c r="G121">
        <f t="shared" si="19"/>
        <v>31000</v>
      </c>
      <c r="H121" t="str">
        <f t="shared" si="10"/>
        <v>섬광 베기</v>
      </c>
      <c r="I121">
        <f>VLOOKUP(H121,$Q:$R,2,FALSE)</f>
        <v>47</v>
      </c>
      <c r="J121">
        <f t="shared" si="20"/>
        <v>4500</v>
      </c>
      <c r="K121" s="10">
        <v>117</v>
      </c>
      <c r="L121" s="10" t="str">
        <f t="shared" si="21"/>
        <v>39,47</v>
      </c>
      <c r="M121" s="10" t="str">
        <f t="shared" si="22"/>
        <v>310,45</v>
      </c>
    </row>
    <row r="122" spans="4:13" x14ac:dyDescent="0.3">
      <c r="D122" s="10">
        <v>118</v>
      </c>
      <c r="E122" t="str">
        <f t="shared" si="23"/>
        <v>금강 베기</v>
      </c>
      <c r="F122">
        <f>VLOOKUP(E122,$Q:$R,2,FALSE)</f>
        <v>43</v>
      </c>
      <c r="G122">
        <f t="shared" si="19"/>
        <v>12000</v>
      </c>
      <c r="H122" t="str">
        <f t="shared" si="10"/>
        <v>태극 베기</v>
      </c>
      <c r="I122">
        <f>VLOOKUP(H122,$Q:$R,2,FALSE)</f>
        <v>55</v>
      </c>
      <c r="J122">
        <f t="shared" si="20"/>
        <v>19</v>
      </c>
      <c r="K122" s="10">
        <v>118</v>
      </c>
      <c r="L122" s="10" t="str">
        <f t="shared" si="21"/>
        <v>43,55</v>
      </c>
      <c r="M122" s="10" t="str">
        <f t="shared" si="22"/>
        <v>120,0.19</v>
      </c>
    </row>
    <row r="123" spans="4:13" x14ac:dyDescent="0.3">
      <c r="D123" s="10">
        <v>119</v>
      </c>
      <c r="E123" t="str">
        <f t="shared" si="23"/>
        <v>귀살 베기</v>
      </c>
      <c r="F123">
        <f>VLOOKUP(E123,$Q:$R,2,FALSE)</f>
        <v>60</v>
      </c>
      <c r="G123">
        <f t="shared" si="19"/>
        <v>64</v>
      </c>
      <c r="H123" t="str">
        <f t="shared" si="10"/>
        <v>천구 베기</v>
      </c>
      <c r="I123">
        <f>VLOOKUP(H123,$Q:$R,2,FALSE)</f>
        <v>61</v>
      </c>
      <c r="J123">
        <f t="shared" si="20"/>
        <v>25</v>
      </c>
      <c r="K123" s="10">
        <v>119</v>
      </c>
      <c r="L123" s="10" t="str">
        <f t="shared" si="21"/>
        <v>60,61</v>
      </c>
      <c r="M123" s="10" t="str">
        <f t="shared" si="22"/>
        <v>0.64,0.25</v>
      </c>
    </row>
    <row r="124" spans="4:13" x14ac:dyDescent="0.3">
      <c r="D124" s="10">
        <v>120</v>
      </c>
      <c r="E124" t="str">
        <f t="shared" si="23"/>
        <v>지옥 베기</v>
      </c>
      <c r="F124">
        <f>VLOOKUP(E124,$Q:$R,2,FALSE)</f>
        <v>35</v>
      </c>
      <c r="G124">
        <f t="shared" si="19"/>
        <v>95000</v>
      </c>
      <c r="H124" t="str">
        <f t="shared" si="10"/>
        <v>신선 베기</v>
      </c>
      <c r="I124">
        <f>VLOOKUP(H124,$Q:$R,2,FALSE)</f>
        <v>54</v>
      </c>
      <c r="J124">
        <f t="shared" si="20"/>
        <v>220</v>
      </c>
      <c r="K124" s="10">
        <v>120</v>
      </c>
      <c r="L124" s="10" t="str">
        <f t="shared" si="21"/>
        <v>35,54</v>
      </c>
      <c r="M124" s="10" t="str">
        <f t="shared" si="22"/>
        <v>950,2.2</v>
      </c>
    </row>
    <row r="125" spans="4:13" x14ac:dyDescent="0.3">
      <c r="D125" s="10">
        <v>121</v>
      </c>
      <c r="E125" t="str">
        <f t="shared" si="23"/>
        <v>천상 베기</v>
      </c>
      <c r="F125">
        <f>VLOOKUP(E125,$Q:$R,2,FALSE)</f>
        <v>36</v>
      </c>
      <c r="G125">
        <f t="shared" si="19"/>
        <v>52500</v>
      </c>
      <c r="H125" t="str">
        <f t="shared" si="10"/>
        <v>심연 베기</v>
      </c>
      <c r="I125">
        <f>VLOOKUP(H125,$Q:$R,2,FALSE)</f>
        <v>50</v>
      </c>
      <c r="J125">
        <f t="shared" si="20"/>
        <v>1375</v>
      </c>
      <c r="K125" s="10">
        <v>121</v>
      </c>
      <c r="L125" s="10" t="str">
        <f t="shared" si="21"/>
        <v>36,50</v>
      </c>
      <c r="M125" s="10" t="str">
        <f t="shared" si="22"/>
        <v>525,13.75</v>
      </c>
    </row>
    <row r="126" spans="4:13" x14ac:dyDescent="0.3">
      <c r="D126" s="10">
        <v>122</v>
      </c>
      <c r="E126" t="str">
        <f t="shared" si="23"/>
        <v>귀신 베기</v>
      </c>
      <c r="F126">
        <f>VLOOKUP(E126,$Q:$R,2,FALSE)</f>
        <v>39</v>
      </c>
      <c r="G126">
        <f t="shared" si="19"/>
        <v>32500</v>
      </c>
      <c r="H126" t="str">
        <f t="shared" si="10"/>
        <v>섬광 베기</v>
      </c>
      <c r="I126">
        <f>VLOOKUP(H126,$Q:$R,2,FALSE)</f>
        <v>47</v>
      </c>
      <c r="J126">
        <f t="shared" si="20"/>
        <v>4750</v>
      </c>
      <c r="K126" s="10">
        <v>122</v>
      </c>
      <c r="L126" s="10" t="str">
        <f t="shared" si="21"/>
        <v>39,47</v>
      </c>
      <c r="M126" s="10" t="str">
        <f t="shared" si="22"/>
        <v>325,47.5</v>
      </c>
    </row>
    <row r="127" spans="4:13" x14ac:dyDescent="0.3">
      <c r="D127" s="10">
        <v>123</v>
      </c>
      <c r="E127" t="str">
        <f t="shared" si="23"/>
        <v>금강 베기</v>
      </c>
      <c r="F127">
        <f>VLOOKUP(E127,$Q:$R,2,FALSE)</f>
        <v>43</v>
      </c>
      <c r="G127">
        <f t="shared" si="19"/>
        <v>12500</v>
      </c>
      <c r="H127" t="str">
        <f t="shared" si="10"/>
        <v>태극 베기</v>
      </c>
      <c r="I127">
        <f>VLOOKUP(H127,$Q:$R,2,FALSE)</f>
        <v>55</v>
      </c>
      <c r="J127">
        <f t="shared" si="20"/>
        <v>20</v>
      </c>
      <c r="K127" s="10">
        <v>123</v>
      </c>
      <c r="L127" s="10" t="str">
        <f t="shared" si="21"/>
        <v>43,55</v>
      </c>
      <c r="M127" s="10" t="str">
        <f t="shared" si="22"/>
        <v>125,0.2</v>
      </c>
    </row>
    <row r="128" spans="4:13" x14ac:dyDescent="0.3">
      <c r="D128" s="10">
        <v>124</v>
      </c>
      <c r="E128" t="str">
        <f t="shared" si="23"/>
        <v>귀살 베기</v>
      </c>
      <c r="F128">
        <f>VLOOKUP(E128,$Q:$R,2,FALSE)</f>
        <v>60</v>
      </c>
      <c r="G128">
        <f t="shared" si="19"/>
        <v>65</v>
      </c>
      <c r="H128" t="str">
        <f t="shared" si="10"/>
        <v>신수 베기</v>
      </c>
      <c r="I128">
        <f>VLOOKUP(H128,$Q:$R,2,FALSE)</f>
        <v>42</v>
      </c>
      <c r="J128">
        <f t="shared" si="20"/>
        <v>8500</v>
      </c>
      <c r="K128" s="10">
        <v>124</v>
      </c>
      <c r="L128" s="10" t="str">
        <f t="shared" si="21"/>
        <v>60,42</v>
      </c>
      <c r="M128" s="10" t="str">
        <f t="shared" si="22"/>
        <v>0.65,85</v>
      </c>
    </row>
    <row r="129" spans="4:13" x14ac:dyDescent="0.3">
      <c r="D129" s="9">
        <v>125</v>
      </c>
      <c r="E129" t="str">
        <f t="shared" si="23"/>
        <v>지옥 베기</v>
      </c>
      <c r="F129">
        <f>VLOOKUP(E129,$Q:$R,2,FALSE)</f>
        <v>35</v>
      </c>
      <c r="G129">
        <f t="shared" si="19"/>
        <v>100000</v>
      </c>
      <c r="H129" t="str">
        <f t="shared" ref="H129:H153" si="24">H114</f>
        <v>신선 베기</v>
      </c>
      <c r="I129">
        <f>VLOOKUP(H129,$Q:$R,2,FALSE)</f>
        <v>54</v>
      </c>
      <c r="J129">
        <f t="shared" si="20"/>
        <v>225</v>
      </c>
      <c r="K129" s="10">
        <v>125</v>
      </c>
      <c r="L129" s="10" t="str">
        <f t="shared" si="21"/>
        <v>35,54</v>
      </c>
      <c r="M129" s="10" t="str">
        <f t="shared" si="22"/>
        <v>1000,2.25</v>
      </c>
    </row>
    <row r="130" spans="4:13" x14ac:dyDescent="0.3">
      <c r="D130" s="10">
        <v>126</v>
      </c>
      <c r="E130" t="str">
        <f t="shared" si="23"/>
        <v>천상 베기</v>
      </c>
      <c r="F130">
        <f>VLOOKUP(E130,$Q:$R,2,FALSE)</f>
        <v>36</v>
      </c>
      <c r="G130">
        <f t="shared" si="19"/>
        <v>55000</v>
      </c>
      <c r="H130" t="str">
        <f t="shared" si="24"/>
        <v>심연 베기</v>
      </c>
      <c r="I130">
        <f>VLOOKUP(H130,$Q:$R,2,FALSE)</f>
        <v>50</v>
      </c>
      <c r="J130">
        <f t="shared" si="20"/>
        <v>1450</v>
      </c>
      <c r="K130" s="10">
        <v>126</v>
      </c>
      <c r="L130" s="10" t="str">
        <f t="shared" si="21"/>
        <v>36,50</v>
      </c>
      <c r="M130" s="10" t="str">
        <f t="shared" si="22"/>
        <v>550,14.5</v>
      </c>
    </row>
    <row r="131" spans="4:13" x14ac:dyDescent="0.3">
      <c r="D131" s="10">
        <v>127</v>
      </c>
      <c r="E131" t="str">
        <f t="shared" si="23"/>
        <v>귀신 베기</v>
      </c>
      <c r="F131">
        <f>VLOOKUP(E131,$Q:$R,2,FALSE)</f>
        <v>39</v>
      </c>
      <c r="G131">
        <f t="shared" si="19"/>
        <v>34000</v>
      </c>
      <c r="H131" t="str">
        <f t="shared" si="24"/>
        <v>섬광 베기</v>
      </c>
      <c r="I131">
        <f>VLOOKUP(H131,$Q:$R,2,FALSE)</f>
        <v>47</v>
      </c>
      <c r="J131">
        <f t="shared" si="20"/>
        <v>5000</v>
      </c>
      <c r="K131" s="10">
        <v>127</v>
      </c>
      <c r="L131" s="10" t="str">
        <f t="shared" si="21"/>
        <v>39,47</v>
      </c>
      <c r="M131" s="10" t="str">
        <f t="shared" si="22"/>
        <v>340,50</v>
      </c>
    </row>
    <row r="132" spans="4:13" x14ac:dyDescent="0.3">
      <c r="D132" s="10">
        <v>128</v>
      </c>
      <c r="E132" t="str">
        <f t="shared" si="23"/>
        <v>금강 베기</v>
      </c>
      <c r="F132">
        <f>VLOOKUP(E132,$Q:$R,2,FALSE)</f>
        <v>43</v>
      </c>
      <c r="G132">
        <f t="shared" si="19"/>
        <v>13000</v>
      </c>
      <c r="H132" t="str">
        <f t="shared" si="24"/>
        <v>태극 베기</v>
      </c>
      <c r="I132">
        <f>VLOOKUP(H132,$Q:$R,2,FALSE)</f>
        <v>55</v>
      </c>
      <c r="J132">
        <f t="shared" si="20"/>
        <v>21</v>
      </c>
      <c r="K132" s="10">
        <v>128</v>
      </c>
      <c r="L132" s="10" t="str">
        <f t="shared" si="21"/>
        <v>43,55</v>
      </c>
      <c r="M132" s="10" t="str">
        <f t="shared" si="22"/>
        <v>130,0.21</v>
      </c>
    </row>
    <row r="133" spans="4:13" x14ac:dyDescent="0.3">
      <c r="D133" s="10">
        <v>129</v>
      </c>
      <c r="E133" t="str">
        <f t="shared" si="23"/>
        <v>귀살 베기</v>
      </c>
      <c r="F133">
        <f>VLOOKUP(E133,$Q:$R,2,FALSE)</f>
        <v>60</v>
      </c>
      <c r="G133">
        <f t="shared" si="19"/>
        <v>66</v>
      </c>
      <c r="H133" t="str">
        <f t="shared" si="24"/>
        <v>흉수 베기</v>
      </c>
      <c r="I133">
        <f>VLOOKUP(H133,$Q:$R,2,FALSE)</f>
        <v>46</v>
      </c>
      <c r="J133">
        <f t="shared" si="20"/>
        <v>850</v>
      </c>
      <c r="K133" s="10">
        <v>129</v>
      </c>
      <c r="L133" s="10" t="str">
        <f t="shared" si="21"/>
        <v>60,46</v>
      </c>
      <c r="M133" s="10" t="str">
        <f t="shared" si="22"/>
        <v>0.66,8.5</v>
      </c>
    </row>
    <row r="134" spans="4:13" x14ac:dyDescent="0.3">
      <c r="D134" s="10">
        <v>130</v>
      </c>
      <c r="E134" t="str">
        <f t="shared" si="23"/>
        <v>지옥 베기</v>
      </c>
      <c r="F134">
        <f>VLOOKUP(E134,$Q:$R,2,FALSE)</f>
        <v>35</v>
      </c>
      <c r="G134">
        <f t="shared" si="19"/>
        <v>105000</v>
      </c>
      <c r="H134" t="str">
        <f t="shared" si="24"/>
        <v>신선 베기</v>
      </c>
      <c r="I134">
        <f>VLOOKUP(H134,$Q:$R,2,FALSE)</f>
        <v>54</v>
      </c>
      <c r="J134">
        <f t="shared" si="20"/>
        <v>230</v>
      </c>
      <c r="K134" s="10">
        <v>130</v>
      </c>
      <c r="L134" s="10" t="str">
        <f t="shared" si="21"/>
        <v>35,54</v>
      </c>
      <c r="M134" s="10" t="str">
        <f t="shared" si="22"/>
        <v>1050,2.3</v>
      </c>
    </row>
    <row r="135" spans="4:13" x14ac:dyDescent="0.3">
      <c r="D135" s="10">
        <v>131</v>
      </c>
      <c r="E135" t="str">
        <f t="shared" si="23"/>
        <v>천상 베기</v>
      </c>
      <c r="F135">
        <f>VLOOKUP(E135,$Q:$R,2,FALSE)</f>
        <v>36</v>
      </c>
      <c r="G135">
        <f t="shared" si="19"/>
        <v>57500</v>
      </c>
      <c r="H135" t="str">
        <f t="shared" si="24"/>
        <v>심연 베기</v>
      </c>
      <c r="I135">
        <f>VLOOKUP(H135,$Q:$R,2,FALSE)</f>
        <v>50</v>
      </c>
      <c r="J135">
        <f t="shared" si="20"/>
        <v>1525</v>
      </c>
      <c r="K135" s="10">
        <v>131</v>
      </c>
      <c r="L135" s="10" t="str">
        <f t="shared" si="21"/>
        <v>36,50</v>
      </c>
      <c r="M135" s="10" t="str">
        <f t="shared" si="22"/>
        <v>575,15.25</v>
      </c>
    </row>
    <row r="136" spans="4:13" x14ac:dyDescent="0.3">
      <c r="D136" s="10">
        <v>132</v>
      </c>
      <c r="E136" t="str">
        <f t="shared" si="23"/>
        <v>귀신 베기</v>
      </c>
      <c r="F136">
        <f>VLOOKUP(E136,$Q:$R,2,FALSE)</f>
        <v>39</v>
      </c>
      <c r="G136">
        <f t="shared" si="19"/>
        <v>35500</v>
      </c>
      <c r="H136" t="str">
        <f t="shared" si="24"/>
        <v>섬광 베기</v>
      </c>
      <c r="I136">
        <f>VLOOKUP(H136,$Q:$R,2,FALSE)</f>
        <v>47</v>
      </c>
      <c r="J136">
        <f t="shared" si="20"/>
        <v>5250</v>
      </c>
      <c r="K136" s="10">
        <v>132</v>
      </c>
      <c r="L136" s="10" t="str">
        <f t="shared" si="21"/>
        <v>39,47</v>
      </c>
      <c r="M136" s="10" t="str">
        <f t="shared" si="22"/>
        <v>355,52.5</v>
      </c>
    </row>
    <row r="137" spans="4:13" x14ac:dyDescent="0.3">
      <c r="D137" s="9">
        <v>133</v>
      </c>
      <c r="E137" t="str">
        <f t="shared" si="23"/>
        <v>금강 베기</v>
      </c>
      <c r="F137">
        <f>VLOOKUP(E137,$Q:$R,2,FALSE)</f>
        <v>43</v>
      </c>
      <c r="G137">
        <f t="shared" si="19"/>
        <v>13500</v>
      </c>
      <c r="H137" t="str">
        <f t="shared" si="24"/>
        <v>태극 베기</v>
      </c>
      <c r="I137">
        <f>VLOOKUP(H137,$Q:$R,2,FALSE)</f>
        <v>55</v>
      </c>
      <c r="J137">
        <f t="shared" si="20"/>
        <v>22</v>
      </c>
      <c r="K137" s="10">
        <v>133</v>
      </c>
      <c r="L137" s="10" t="str">
        <f t="shared" si="21"/>
        <v>43,55</v>
      </c>
      <c r="M137" s="10" t="str">
        <f t="shared" si="22"/>
        <v>135,0.22</v>
      </c>
    </row>
    <row r="138" spans="4:13" x14ac:dyDescent="0.3">
      <c r="D138" s="10">
        <v>134</v>
      </c>
      <c r="E138" t="str">
        <f t="shared" si="23"/>
        <v>귀살 베기</v>
      </c>
      <c r="F138">
        <f>VLOOKUP(E138,$Q:$R,2,FALSE)</f>
        <v>60</v>
      </c>
      <c r="G138">
        <f t="shared" si="19"/>
        <v>67</v>
      </c>
      <c r="H138" t="str">
        <f t="shared" si="24"/>
        <v>천구 베기</v>
      </c>
      <c r="I138">
        <f>VLOOKUP(H138,$Q:$R,2,FALSE)</f>
        <v>61</v>
      </c>
      <c r="J138">
        <f t="shared" si="20"/>
        <v>27.5</v>
      </c>
      <c r="K138" s="10">
        <v>134</v>
      </c>
      <c r="L138" s="10" t="str">
        <f t="shared" si="21"/>
        <v>60,61</v>
      </c>
      <c r="M138" s="10" t="str">
        <f t="shared" si="22"/>
        <v>0.67,0.275</v>
      </c>
    </row>
    <row r="139" spans="4:13" x14ac:dyDescent="0.3">
      <c r="D139" s="10">
        <v>135</v>
      </c>
      <c r="E139" t="str">
        <f t="shared" si="23"/>
        <v>지옥 베기</v>
      </c>
      <c r="F139">
        <f>VLOOKUP(E139,$Q:$R,2,FALSE)</f>
        <v>35</v>
      </c>
      <c r="G139">
        <f t="shared" si="19"/>
        <v>110000</v>
      </c>
      <c r="H139" t="str">
        <f t="shared" si="24"/>
        <v>신선 베기</v>
      </c>
      <c r="I139">
        <f>VLOOKUP(H139,$Q:$R,2,FALSE)</f>
        <v>54</v>
      </c>
      <c r="J139">
        <f t="shared" si="20"/>
        <v>235</v>
      </c>
      <c r="K139" s="10">
        <v>135</v>
      </c>
      <c r="L139" s="10" t="str">
        <f t="shared" si="21"/>
        <v>35,54</v>
      </c>
      <c r="M139" s="10" t="str">
        <f t="shared" si="22"/>
        <v>1100,2.35</v>
      </c>
    </row>
    <row r="140" spans="4:13" x14ac:dyDescent="0.3">
      <c r="D140" s="10">
        <v>136</v>
      </c>
      <c r="E140" t="str">
        <f t="shared" si="23"/>
        <v>천상 베기</v>
      </c>
      <c r="F140">
        <f>VLOOKUP(E140,$Q:$R,2,FALSE)</f>
        <v>36</v>
      </c>
      <c r="G140">
        <f t="shared" si="19"/>
        <v>60000</v>
      </c>
      <c r="H140" t="str">
        <f t="shared" si="24"/>
        <v>심연 베기</v>
      </c>
      <c r="I140">
        <f>VLOOKUP(H140,$Q:$R,2,FALSE)</f>
        <v>50</v>
      </c>
      <c r="J140">
        <f t="shared" si="20"/>
        <v>1600</v>
      </c>
      <c r="K140" s="10">
        <v>136</v>
      </c>
      <c r="L140" s="10" t="str">
        <f t="shared" si="21"/>
        <v>36,50</v>
      </c>
      <c r="M140" s="10" t="str">
        <f t="shared" si="22"/>
        <v>600,16</v>
      </c>
    </row>
    <row r="141" spans="4:13" x14ac:dyDescent="0.3">
      <c r="D141" s="10">
        <v>137</v>
      </c>
      <c r="E141" t="str">
        <f t="shared" si="23"/>
        <v>귀신 베기</v>
      </c>
      <c r="F141">
        <f>VLOOKUP(E141,$Q:$R,2,FALSE)</f>
        <v>39</v>
      </c>
      <c r="G141">
        <f t="shared" si="19"/>
        <v>37000</v>
      </c>
      <c r="H141" t="str">
        <f t="shared" si="24"/>
        <v>섬광 베기</v>
      </c>
      <c r="I141">
        <f>VLOOKUP(H141,$Q:$R,2,FALSE)</f>
        <v>47</v>
      </c>
      <c r="J141">
        <f t="shared" si="20"/>
        <v>5500</v>
      </c>
      <c r="K141" s="10">
        <v>137</v>
      </c>
      <c r="L141" s="10" t="str">
        <f t="shared" si="21"/>
        <v>39,47</v>
      </c>
      <c r="M141" s="10" t="str">
        <f t="shared" si="22"/>
        <v>370,55</v>
      </c>
    </row>
    <row r="142" spans="4:13" x14ac:dyDescent="0.3">
      <c r="D142" s="9">
        <v>138</v>
      </c>
      <c r="E142" t="str">
        <f t="shared" si="23"/>
        <v>금강 베기</v>
      </c>
      <c r="F142">
        <f>VLOOKUP(E142,$Q:$R,2,FALSE)</f>
        <v>43</v>
      </c>
      <c r="G142">
        <f t="shared" si="19"/>
        <v>14000</v>
      </c>
      <c r="H142" t="str">
        <f t="shared" si="24"/>
        <v>태극 베기</v>
      </c>
      <c r="I142">
        <f>VLOOKUP(H142,$Q:$R,2,FALSE)</f>
        <v>55</v>
      </c>
      <c r="J142">
        <f t="shared" si="20"/>
        <v>23</v>
      </c>
      <c r="K142" s="10">
        <v>138</v>
      </c>
      <c r="L142" s="10" t="str">
        <f t="shared" si="21"/>
        <v>43,55</v>
      </c>
      <c r="M142" s="10" t="str">
        <f t="shared" si="22"/>
        <v>140,0.23</v>
      </c>
    </row>
    <row r="143" spans="4:13" x14ac:dyDescent="0.3">
      <c r="D143" s="10">
        <v>139</v>
      </c>
      <c r="E143" t="str">
        <f t="shared" si="23"/>
        <v>귀살 베기</v>
      </c>
      <c r="F143">
        <f>VLOOKUP(E143,$Q:$R,2,FALSE)</f>
        <v>60</v>
      </c>
      <c r="G143">
        <f t="shared" si="19"/>
        <v>68</v>
      </c>
      <c r="H143" t="str">
        <f t="shared" si="24"/>
        <v>신수 베기</v>
      </c>
      <c r="I143">
        <f>VLOOKUP(H143,$Q:$R,2,FALSE)</f>
        <v>42</v>
      </c>
      <c r="J143">
        <f t="shared" si="20"/>
        <v>9000</v>
      </c>
      <c r="K143" s="10">
        <v>139</v>
      </c>
      <c r="L143" s="10" t="str">
        <f t="shared" si="21"/>
        <v>60,42</v>
      </c>
      <c r="M143" s="10" t="str">
        <f t="shared" si="22"/>
        <v>0.68,90</v>
      </c>
    </row>
    <row r="144" spans="4:13" x14ac:dyDescent="0.3">
      <c r="D144" s="10">
        <v>140</v>
      </c>
      <c r="E144" t="str">
        <f t="shared" si="23"/>
        <v>지옥 베기</v>
      </c>
      <c r="F144">
        <f>VLOOKUP(E144,$Q:$R,2,FALSE)</f>
        <v>35</v>
      </c>
      <c r="G144">
        <f t="shared" si="19"/>
        <v>115000</v>
      </c>
      <c r="H144" t="str">
        <f t="shared" si="24"/>
        <v>신선 베기</v>
      </c>
      <c r="I144">
        <f>VLOOKUP(H144,$Q:$R,2,FALSE)</f>
        <v>54</v>
      </c>
      <c r="J144">
        <f t="shared" si="20"/>
        <v>240</v>
      </c>
      <c r="K144" s="10">
        <v>140</v>
      </c>
      <c r="L144" s="10" t="str">
        <f t="shared" si="21"/>
        <v>35,54</v>
      </c>
      <c r="M144" s="10" t="str">
        <f t="shared" si="22"/>
        <v>1150,2.4</v>
      </c>
    </row>
    <row r="145" spans="4:13" x14ac:dyDescent="0.3">
      <c r="D145" s="10">
        <v>141</v>
      </c>
      <c r="E145" t="str">
        <f t="shared" si="23"/>
        <v>천상 베기</v>
      </c>
      <c r="F145">
        <f>VLOOKUP(E145,$Q:$R,2,FALSE)</f>
        <v>36</v>
      </c>
      <c r="G145">
        <f t="shared" si="19"/>
        <v>62500</v>
      </c>
      <c r="H145" t="str">
        <f t="shared" si="24"/>
        <v>심연 베기</v>
      </c>
      <c r="I145">
        <f>VLOOKUP(H145,$Q:$R,2,FALSE)</f>
        <v>50</v>
      </c>
      <c r="J145">
        <f t="shared" si="20"/>
        <v>1675</v>
      </c>
      <c r="K145" s="10">
        <v>141</v>
      </c>
      <c r="L145" s="10" t="str">
        <f t="shared" si="21"/>
        <v>36,50</v>
      </c>
      <c r="M145" s="10" t="str">
        <f t="shared" si="22"/>
        <v>625,16.75</v>
      </c>
    </row>
    <row r="146" spans="4:13" x14ac:dyDescent="0.3">
      <c r="D146" s="10">
        <v>142</v>
      </c>
      <c r="E146" t="str">
        <f t="shared" si="23"/>
        <v>귀신 베기</v>
      </c>
      <c r="F146">
        <f>VLOOKUP(E146,$Q:$R,2,FALSE)</f>
        <v>39</v>
      </c>
      <c r="G146">
        <f t="shared" si="19"/>
        <v>38500</v>
      </c>
      <c r="H146" t="str">
        <f t="shared" si="24"/>
        <v>섬광 베기</v>
      </c>
      <c r="I146">
        <f>VLOOKUP(H146,$Q:$R,2,FALSE)</f>
        <v>47</v>
      </c>
      <c r="J146">
        <f t="shared" si="20"/>
        <v>5750</v>
      </c>
      <c r="K146" s="10">
        <v>142</v>
      </c>
      <c r="L146" s="10" t="str">
        <f t="shared" si="21"/>
        <v>39,47</v>
      </c>
      <c r="M146" s="10" t="str">
        <f t="shared" si="22"/>
        <v>385,57.5</v>
      </c>
    </row>
    <row r="147" spans="4:13" x14ac:dyDescent="0.3">
      <c r="D147" s="10">
        <v>143</v>
      </c>
      <c r="E147" t="str">
        <f t="shared" si="23"/>
        <v>금강 베기</v>
      </c>
      <c r="F147">
        <f>VLOOKUP(E147,$Q:$R,2,FALSE)</f>
        <v>43</v>
      </c>
      <c r="G147">
        <f t="shared" si="19"/>
        <v>14500</v>
      </c>
      <c r="H147" t="str">
        <f t="shared" si="24"/>
        <v>태극 베기</v>
      </c>
      <c r="I147">
        <f>VLOOKUP(H147,$Q:$R,2,FALSE)</f>
        <v>55</v>
      </c>
      <c r="J147">
        <f t="shared" si="20"/>
        <v>24</v>
      </c>
      <c r="K147" s="10">
        <v>143</v>
      </c>
      <c r="L147" s="10" t="str">
        <f t="shared" si="21"/>
        <v>43,55</v>
      </c>
      <c r="M147" s="10" t="str">
        <f t="shared" si="22"/>
        <v>145,0.24</v>
      </c>
    </row>
    <row r="148" spans="4:13" x14ac:dyDescent="0.3">
      <c r="D148" s="10">
        <v>144</v>
      </c>
      <c r="E148" t="str">
        <f t="shared" si="23"/>
        <v>귀살 베기</v>
      </c>
      <c r="F148">
        <f>VLOOKUP(E148,$Q:$R,2,FALSE)</f>
        <v>60</v>
      </c>
      <c r="G148">
        <f t="shared" si="19"/>
        <v>69</v>
      </c>
      <c r="H148" t="str">
        <f t="shared" si="24"/>
        <v>흉수 베기</v>
      </c>
      <c r="I148">
        <f>VLOOKUP(H148,$Q:$R,2,FALSE)</f>
        <v>46</v>
      </c>
      <c r="J148">
        <f t="shared" si="20"/>
        <v>900</v>
      </c>
      <c r="K148" s="10">
        <v>144</v>
      </c>
      <c r="L148" s="10" t="str">
        <f t="shared" si="21"/>
        <v>60,46</v>
      </c>
      <c r="M148" s="10" t="str">
        <f t="shared" si="22"/>
        <v>0.69,9</v>
      </c>
    </row>
    <row r="149" spans="4:13" x14ac:dyDescent="0.3">
      <c r="D149" s="10">
        <v>145</v>
      </c>
      <c r="E149" t="str">
        <f t="shared" si="23"/>
        <v>지옥 베기</v>
      </c>
      <c r="F149">
        <f>VLOOKUP(E149,$Q:$R,2,FALSE)</f>
        <v>35</v>
      </c>
      <c r="G149">
        <f t="shared" si="19"/>
        <v>120000</v>
      </c>
      <c r="H149" t="str">
        <f t="shared" si="24"/>
        <v>신선 베기</v>
      </c>
      <c r="I149">
        <f>VLOOKUP(H149,$Q:$R,2,FALSE)</f>
        <v>54</v>
      </c>
      <c r="J149">
        <f t="shared" si="20"/>
        <v>245</v>
      </c>
      <c r="K149" s="10">
        <v>145</v>
      </c>
      <c r="L149" s="10" t="str">
        <f t="shared" si="21"/>
        <v>35,54</v>
      </c>
      <c r="M149" s="10" t="str">
        <f t="shared" si="22"/>
        <v>1200,2.45</v>
      </c>
    </row>
    <row r="150" spans="4:13" x14ac:dyDescent="0.3">
      <c r="D150" s="9">
        <v>146</v>
      </c>
      <c r="E150" t="str">
        <f t="shared" si="23"/>
        <v>천상 베기</v>
      </c>
      <c r="F150">
        <f>VLOOKUP(E150,$Q:$R,2,FALSE)</f>
        <v>36</v>
      </c>
      <c r="G150">
        <f t="shared" si="19"/>
        <v>65000</v>
      </c>
      <c r="H150" t="str">
        <f t="shared" si="24"/>
        <v>심연 베기</v>
      </c>
      <c r="I150">
        <f>VLOOKUP(H150,$Q:$R,2,FALSE)</f>
        <v>50</v>
      </c>
      <c r="J150">
        <f t="shared" si="20"/>
        <v>1750</v>
      </c>
      <c r="K150" s="10">
        <v>146</v>
      </c>
      <c r="L150" s="10" t="str">
        <f t="shared" si="21"/>
        <v>36,50</v>
      </c>
      <c r="M150" s="10" t="str">
        <f t="shared" si="22"/>
        <v>650,17.5</v>
      </c>
    </row>
    <row r="151" spans="4:13" x14ac:dyDescent="0.3">
      <c r="D151" s="10">
        <v>147</v>
      </c>
      <c r="E151" t="str">
        <f t="shared" si="23"/>
        <v>귀신 베기</v>
      </c>
      <c r="F151">
        <f>VLOOKUP(E151,$Q:$R,2,FALSE)</f>
        <v>39</v>
      </c>
      <c r="G151">
        <f t="shared" si="19"/>
        <v>40000</v>
      </c>
      <c r="H151" t="str">
        <f t="shared" si="24"/>
        <v>섬광 베기</v>
      </c>
      <c r="I151">
        <f>VLOOKUP(H151,$Q:$R,2,FALSE)</f>
        <v>47</v>
      </c>
      <c r="J151">
        <f t="shared" si="20"/>
        <v>6000</v>
      </c>
      <c r="K151" s="10">
        <v>147</v>
      </c>
      <c r="L151" s="10" t="str">
        <f t="shared" si="21"/>
        <v>39,47</v>
      </c>
      <c r="M151" s="10" t="str">
        <f t="shared" si="22"/>
        <v>400,60</v>
      </c>
    </row>
    <row r="152" spans="4:13" x14ac:dyDescent="0.3">
      <c r="D152" s="10">
        <v>148</v>
      </c>
      <c r="E152" t="str">
        <f t="shared" si="23"/>
        <v>금강 베기</v>
      </c>
      <c r="F152">
        <f>VLOOKUP(E152,$Q:$R,2,FALSE)</f>
        <v>43</v>
      </c>
      <c r="G152">
        <f t="shared" si="19"/>
        <v>15000</v>
      </c>
      <c r="H152" t="str">
        <f t="shared" si="24"/>
        <v>태극 베기</v>
      </c>
      <c r="I152">
        <f>VLOOKUP(H152,$Q:$R,2,FALSE)</f>
        <v>55</v>
      </c>
      <c r="J152">
        <f t="shared" si="20"/>
        <v>25</v>
      </c>
      <c r="K152" s="10">
        <v>148</v>
      </c>
      <c r="L152" s="10" t="str">
        <f t="shared" si="21"/>
        <v>43,55</v>
      </c>
      <c r="M152" s="10" t="str">
        <f t="shared" si="22"/>
        <v>150,0.25</v>
      </c>
    </row>
    <row r="153" spans="4:13" x14ac:dyDescent="0.3">
      <c r="D153" s="10">
        <v>149</v>
      </c>
      <c r="E153" t="str">
        <f t="shared" si="23"/>
        <v>귀살 베기</v>
      </c>
      <c r="F153">
        <f>VLOOKUP(E153,$Q:$R,2,FALSE)</f>
        <v>60</v>
      </c>
      <c r="G153">
        <f t="shared" si="19"/>
        <v>70</v>
      </c>
      <c r="H153" t="str">
        <f t="shared" si="24"/>
        <v>천구 베기</v>
      </c>
      <c r="I153">
        <f>VLOOKUP(H153,$Q:$R,2,FALSE)</f>
        <v>61</v>
      </c>
      <c r="J153">
        <f t="shared" si="20"/>
        <v>30</v>
      </c>
      <c r="K153" s="10">
        <v>149</v>
      </c>
      <c r="L153" s="10" t="str">
        <f t="shared" si="21"/>
        <v>60,61</v>
      </c>
      <c r="M153" s="10" t="str">
        <f t="shared" si="22"/>
        <v>0.7,0.3</v>
      </c>
    </row>
  </sheetData>
  <mergeCells count="2">
    <mergeCell ref="S3:T3"/>
    <mergeCell ref="W3:X3"/>
  </mergeCells>
  <phoneticPr fontId="1" type="noConversion"/>
  <conditionalFormatting sqref="D1:M1048576">
    <cfRule type="expression" dxfId="0" priority="1">
      <formula>MOD($D1,5)=4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Meditation</vt:lpstr>
      <vt:lpstr>LevelBalance</vt:lpstr>
      <vt:lpstr>AbilBalance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2023-08-21T05:28:00Z</dcterms:modified>
</cp:coreProperties>
</file>