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EE732FA-0B27-4230-B723-5E09C5BBB6E4}" xr6:coauthVersionLast="47" xr6:coauthVersionMax="47" xr10:uidLastSave="{00000000-0000-0000-0000-000000000000}"/>
  <bookViews>
    <workbookView xWindow="0" yWindow="600" windowWidth="29040" windowHeight="1560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4" l="1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P10" i="4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P6" i="4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Z92" i="3"/>
  <c r="Z91" i="3"/>
  <c r="Z90" i="3"/>
  <c r="Z89" i="3"/>
  <c r="Z88" i="3"/>
  <c r="Z87" i="3"/>
  <c r="Z86" i="3"/>
  <c r="Z85" i="3"/>
  <c r="M85" i="3"/>
  <c r="J85" i="3"/>
  <c r="Z84" i="3"/>
  <c r="Z83" i="3"/>
  <c r="Z82" i="3"/>
  <c r="Z81" i="3"/>
  <c r="Z80" i="3"/>
  <c r="Z79" i="3"/>
  <c r="Z78" i="3"/>
  <c r="L77" i="3"/>
  <c r="K77" i="3"/>
  <c r="J77" i="3"/>
  <c r="AD65" i="3"/>
  <c r="AB65" i="3"/>
  <c r="AA65" i="3"/>
  <c r="AA89" i="3" s="1"/>
  <c r="AB89" i="3" s="1"/>
  <c r="AE60" i="3"/>
  <c r="AC60" i="3"/>
  <c r="AE57" i="3"/>
  <c r="AD57" i="3"/>
  <c r="AC57" i="3"/>
  <c r="P56" i="3"/>
  <c r="I56" i="3" s="1"/>
  <c r="L56" i="3"/>
  <c r="M56" i="3" s="1"/>
  <c r="N85" i="3" s="1"/>
  <c r="K56" i="3"/>
  <c r="L85" i="3" s="1"/>
  <c r="J56" i="3"/>
  <c r="K85" i="3" s="1"/>
  <c r="P55" i="3"/>
  <c r="K53" i="3"/>
  <c r="L82" i="3" s="1"/>
  <c r="J53" i="3"/>
  <c r="K82" i="3" s="1"/>
  <c r="P51" i="3"/>
  <c r="L51" i="3"/>
  <c r="M80" i="3" s="1"/>
  <c r="L50" i="3"/>
  <c r="M50" i="3" s="1"/>
  <c r="N79" i="3" s="1"/>
  <c r="K50" i="3"/>
  <c r="L79" i="3" s="1"/>
  <c r="J50" i="3"/>
  <c r="K79" i="3" s="1"/>
  <c r="AE48" i="3"/>
  <c r="AD48" i="3"/>
  <c r="AE68" i="3" s="1"/>
  <c r="AC48" i="3"/>
  <c r="AD68" i="3" s="1"/>
  <c r="AB48" i="3"/>
  <c r="AC68" i="3" s="1"/>
  <c r="J48" i="3"/>
  <c r="I48" i="3"/>
  <c r="H48" i="3"/>
  <c r="AE47" i="3"/>
  <c r="AD47" i="3"/>
  <c r="AE67" i="3" s="1"/>
  <c r="P47" i="3"/>
  <c r="Q47" i="3" s="1"/>
  <c r="AE46" i="3"/>
  <c r="Z46" i="3" s="1"/>
  <c r="AD46" i="3"/>
  <c r="AE66" i="3" s="1"/>
  <c r="AC46" i="3"/>
  <c r="AD66" i="3" s="1"/>
  <c r="AE45" i="3"/>
  <c r="AD45" i="3"/>
  <c r="AE65" i="3" s="1"/>
  <c r="AC45" i="3"/>
  <c r="AB45" i="3"/>
  <c r="AA19" i="3" s="1"/>
  <c r="AA45" i="3"/>
  <c r="Z45" i="3"/>
  <c r="AE44" i="3"/>
  <c r="AD44" i="3"/>
  <c r="AE64" i="3" s="1"/>
  <c r="AC44" i="3"/>
  <c r="AD64" i="3" s="1"/>
  <c r="AB44" i="3"/>
  <c r="AC64" i="3" s="1"/>
  <c r="AA44" i="3"/>
  <c r="AB64" i="3" s="1"/>
  <c r="Z44" i="3"/>
  <c r="AA64" i="3" s="1"/>
  <c r="AA88" i="3" s="1"/>
  <c r="AE43" i="3"/>
  <c r="AD43" i="3"/>
  <c r="AE63" i="3" s="1"/>
  <c r="AE42" i="3"/>
  <c r="Z42" i="3" s="1"/>
  <c r="AA62" i="3" s="1"/>
  <c r="AD42" i="3"/>
  <c r="AE62" i="3" s="1"/>
  <c r="AC42" i="3"/>
  <c r="AD62" i="3" s="1"/>
  <c r="AE41" i="3"/>
  <c r="AD41" i="3"/>
  <c r="AE61" i="3" s="1"/>
  <c r="AC41" i="3"/>
  <c r="AD61" i="3" s="1"/>
  <c r="AB41" i="3"/>
  <c r="AC61" i="3" s="1"/>
  <c r="AA41" i="3"/>
  <c r="AB61" i="3" s="1"/>
  <c r="Z41" i="3"/>
  <c r="AA61" i="3" s="1"/>
  <c r="AA85" i="3" s="1"/>
  <c r="AB85" i="3" s="1"/>
  <c r="AC85" i="3" s="1"/>
  <c r="AE40" i="3"/>
  <c r="AC40" i="3" s="1"/>
  <c r="AD60" i="3" s="1"/>
  <c r="AD40" i="3"/>
  <c r="AB40" i="3"/>
  <c r="AA40" i="3"/>
  <c r="AB60" i="3" s="1"/>
  <c r="Z40" i="3"/>
  <c r="L40" i="3"/>
  <c r="K40" i="3"/>
  <c r="L71" i="3" s="1"/>
  <c r="AE39" i="3"/>
  <c r="AD39" i="3" s="1"/>
  <c r="AE59" i="3" s="1"/>
  <c r="P39" i="3"/>
  <c r="AE38" i="3"/>
  <c r="Z38" i="3" s="1"/>
  <c r="AA58" i="3" s="1"/>
  <c r="P38" i="3"/>
  <c r="Q38" i="3" s="1"/>
  <c r="AE37" i="3"/>
  <c r="AD37" i="3"/>
  <c r="AC37" i="3"/>
  <c r="AB37" i="3"/>
  <c r="AA37" i="3"/>
  <c r="AB57" i="3" s="1"/>
  <c r="Z37" i="3"/>
  <c r="AA57" i="3" s="1"/>
  <c r="P37" i="3"/>
  <c r="H37" i="3" s="1"/>
  <c r="AE36" i="3"/>
  <c r="AC36" i="3" s="1"/>
  <c r="AD56" i="3" s="1"/>
  <c r="AD36" i="3"/>
  <c r="AE56" i="3" s="1"/>
  <c r="AB36" i="3"/>
  <c r="AC56" i="3" s="1"/>
  <c r="AA36" i="3"/>
  <c r="AB56" i="3" s="1"/>
  <c r="Z36" i="3"/>
  <c r="AA56" i="3" s="1"/>
  <c r="AE35" i="3"/>
  <c r="P35" i="3"/>
  <c r="K35" i="3" s="1"/>
  <c r="L66" i="3" s="1"/>
  <c r="L35" i="3"/>
  <c r="J35" i="3"/>
  <c r="K66" i="3" s="1"/>
  <c r="B35" i="3"/>
  <c r="AE34" i="3"/>
  <c r="AD34" i="3" s="1"/>
  <c r="AE54" i="3" s="1"/>
  <c r="AC34" i="3"/>
  <c r="AD54" i="3" s="1"/>
  <c r="AB34" i="3"/>
  <c r="AC54" i="3" s="1"/>
  <c r="P34" i="3"/>
  <c r="J34" i="3" s="1"/>
  <c r="K65" i="3" s="1"/>
  <c r="H34" i="3"/>
  <c r="I65" i="3" s="1"/>
  <c r="J29" i="3"/>
  <c r="O28" i="3" s="1"/>
  <c r="I29" i="3"/>
  <c r="J28" i="3"/>
  <c r="I28" i="3"/>
  <c r="O27" i="3"/>
  <c r="I27" i="3"/>
  <c r="P54" i="3" s="1"/>
  <c r="J26" i="3"/>
  <c r="O25" i="3" s="1"/>
  <c r="I26" i="3"/>
  <c r="P53" i="3" s="1"/>
  <c r="I53" i="3" s="1"/>
  <c r="J82" i="3" s="1"/>
  <c r="I25" i="3"/>
  <c r="P52" i="3" s="1"/>
  <c r="I24" i="3"/>
  <c r="J24" i="3" s="1"/>
  <c r="O23" i="3"/>
  <c r="J23" i="3"/>
  <c r="O22" i="3" s="1"/>
  <c r="I23" i="3"/>
  <c r="P50" i="3" s="1"/>
  <c r="I50" i="3" s="1"/>
  <c r="J79" i="3" s="1"/>
  <c r="I22" i="3"/>
  <c r="P49" i="3" s="1"/>
  <c r="J21" i="3"/>
  <c r="O20" i="3" s="1"/>
  <c r="I21" i="3"/>
  <c r="P48" i="3" s="1"/>
  <c r="K48" i="3" s="1"/>
  <c r="J20" i="3"/>
  <c r="I20" i="3"/>
  <c r="O19" i="3"/>
  <c r="I19" i="3"/>
  <c r="P46" i="3" s="1"/>
  <c r="O18" i="3"/>
  <c r="I17" i="3"/>
  <c r="P43" i="3" s="1"/>
  <c r="O16" i="3"/>
  <c r="I16" i="3"/>
  <c r="J16" i="3" s="1"/>
  <c r="J15" i="3"/>
  <c r="O15" i="3" s="1"/>
  <c r="I15" i="3"/>
  <c r="P41" i="3" s="1"/>
  <c r="J14" i="3"/>
  <c r="O14" i="3" s="1"/>
  <c r="I14" i="3"/>
  <c r="P40" i="3" s="1"/>
  <c r="Q40" i="3" s="1"/>
  <c r="R40" i="3" s="1"/>
  <c r="I13" i="3"/>
  <c r="J13" i="3" s="1"/>
  <c r="O13" i="3" s="1"/>
  <c r="J12" i="3"/>
  <c r="O12" i="3" s="1"/>
  <c r="I12" i="3"/>
  <c r="B12" i="3"/>
  <c r="I11" i="3"/>
  <c r="J11" i="3" s="1"/>
  <c r="O11" i="3" s="1"/>
  <c r="J10" i="3"/>
  <c r="O10" i="3" s="1"/>
  <c r="I10" i="3"/>
  <c r="P36" i="3" s="1"/>
  <c r="J9" i="3"/>
  <c r="O9" i="3" s="1"/>
  <c r="I9" i="3"/>
  <c r="I8" i="3"/>
  <c r="J8" i="3" s="1"/>
  <c r="O8" i="3" s="1"/>
  <c r="L15" i="4" l="1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K20" i="4" s="1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K13" i="4" s="1"/>
  <c r="L23" i="4"/>
  <c r="P23" i="4"/>
  <c r="O23" i="4"/>
  <c r="N23" i="4"/>
  <c r="M23" i="4"/>
  <c r="O14" i="4"/>
  <c r="N14" i="4"/>
  <c r="M14" i="4"/>
  <c r="L14" i="4"/>
  <c r="K14" i="4" s="1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1" i="3"/>
  <c r="Q41" i="3"/>
  <c r="J41" i="3"/>
  <c r="K72" i="3" s="1"/>
  <c r="K41" i="3"/>
  <c r="L72" i="3" s="1"/>
  <c r="I41" i="3"/>
  <c r="J72" i="3" s="1"/>
  <c r="L41" i="3"/>
  <c r="Q36" i="3"/>
  <c r="I36" i="3"/>
  <c r="J67" i="3" s="1"/>
  <c r="H36" i="3"/>
  <c r="L36" i="3"/>
  <c r="K36" i="3"/>
  <c r="L67" i="3" s="1"/>
  <c r="J36" i="3"/>
  <c r="K67" i="3" s="1"/>
  <c r="K46" i="3"/>
  <c r="L75" i="3" s="1"/>
  <c r="J46" i="3"/>
  <c r="K75" i="3" s="1"/>
  <c r="I46" i="3"/>
  <c r="J75" i="3" s="1"/>
  <c r="H46" i="3"/>
  <c r="Q46" i="3"/>
  <c r="L46" i="3"/>
  <c r="W38" i="3"/>
  <c r="V38" i="3"/>
  <c r="U38" i="3"/>
  <c r="T38" i="3"/>
  <c r="S38" i="3"/>
  <c r="R38" i="3"/>
  <c r="I96" i="3"/>
  <c r="L43" i="3"/>
  <c r="K43" i="3"/>
  <c r="L74" i="3" s="1"/>
  <c r="J43" i="3"/>
  <c r="K74" i="3" s="1"/>
  <c r="Q43" i="3"/>
  <c r="I43" i="3"/>
  <c r="J74" i="3" s="1"/>
  <c r="H43" i="3"/>
  <c r="K54" i="3"/>
  <c r="L83" i="3" s="1"/>
  <c r="J54" i="3"/>
  <c r="K83" i="3" s="1"/>
  <c r="I54" i="3"/>
  <c r="J83" i="3" s="1"/>
  <c r="H54" i="3"/>
  <c r="L54" i="3"/>
  <c r="AA86" i="3"/>
  <c r="Q85" i="3"/>
  <c r="AB88" i="3"/>
  <c r="AC88" i="3" s="1"/>
  <c r="AD88" i="3" s="1"/>
  <c r="AE88" i="3" s="1"/>
  <c r="Z18" i="3"/>
  <c r="W47" i="3"/>
  <c r="U47" i="3"/>
  <c r="V47" i="3"/>
  <c r="T47" i="3"/>
  <c r="S47" i="3"/>
  <c r="R47" i="3"/>
  <c r="AD85" i="3"/>
  <c r="AE85" i="3" s="1"/>
  <c r="I68" i="3"/>
  <c r="Q79" i="3"/>
  <c r="L53" i="3"/>
  <c r="J55" i="3"/>
  <c r="K84" i="3" s="1"/>
  <c r="I55" i="3"/>
  <c r="J84" i="3" s="1"/>
  <c r="H55" i="3"/>
  <c r="AC65" i="3"/>
  <c r="AC89" i="3" s="1"/>
  <c r="J17" i="3"/>
  <c r="O17" i="3" s="1"/>
  <c r="J27" i="3"/>
  <c r="O26" i="3" s="1"/>
  <c r="Q35" i="3"/>
  <c r="T40" i="3"/>
  <c r="I47" i="3"/>
  <c r="J76" i="3" s="1"/>
  <c r="L48" i="3"/>
  <c r="M79" i="3"/>
  <c r="M71" i="3"/>
  <c r="M40" i="3"/>
  <c r="N71" i="3" s="1"/>
  <c r="L39" i="3"/>
  <c r="K39" i="3"/>
  <c r="L70" i="3" s="1"/>
  <c r="J39" i="3"/>
  <c r="K70" i="3" s="1"/>
  <c r="AA38" i="3"/>
  <c r="V40" i="3"/>
  <c r="M51" i="3"/>
  <c r="N80" i="3" s="1"/>
  <c r="L49" i="3"/>
  <c r="K49" i="3"/>
  <c r="L78" i="3" s="1"/>
  <c r="I49" i="3"/>
  <c r="J78" i="3" s="1"/>
  <c r="L47" i="3"/>
  <c r="K47" i="3"/>
  <c r="L76" i="3" s="1"/>
  <c r="J47" i="3"/>
  <c r="K76" i="3" s="1"/>
  <c r="H47" i="3"/>
  <c r="I37" i="3"/>
  <c r="J68" i="3" s="1"/>
  <c r="AB38" i="3"/>
  <c r="AC58" i="3" s="1"/>
  <c r="P42" i="3"/>
  <c r="Q39" i="3"/>
  <c r="AA10" i="3"/>
  <c r="L52" i="3"/>
  <c r="K52" i="3"/>
  <c r="L81" i="3" s="1"/>
  <c r="I52" i="3"/>
  <c r="J81" i="3" s="1"/>
  <c r="W40" i="3"/>
  <c r="J25" i="3"/>
  <c r="O24" i="3" s="1"/>
  <c r="J37" i="3"/>
  <c r="K68" i="3" s="1"/>
  <c r="AC38" i="3"/>
  <c r="AD58" i="3" s="1"/>
  <c r="AA14" i="3"/>
  <c r="AA48" i="3"/>
  <c r="AB68" i="3" s="1"/>
  <c r="Z48" i="3"/>
  <c r="K51" i="3"/>
  <c r="L80" i="3" s="1"/>
  <c r="J51" i="3"/>
  <c r="K80" i="3" s="1"/>
  <c r="I51" i="3"/>
  <c r="J80" i="3" s="1"/>
  <c r="H51" i="3"/>
  <c r="AA60" i="3"/>
  <c r="AA82" i="3"/>
  <c r="M66" i="3"/>
  <c r="M35" i="3"/>
  <c r="N66" i="3" s="1"/>
  <c r="AA80" i="3"/>
  <c r="AB80" i="3" s="1"/>
  <c r="AC80" i="3" s="1"/>
  <c r="AD80" i="3" s="1"/>
  <c r="AE80" i="3" s="1"/>
  <c r="AA34" i="3"/>
  <c r="AB54" i="3" s="1"/>
  <c r="Z34" i="3"/>
  <c r="K37" i="3"/>
  <c r="L68" i="3" s="1"/>
  <c r="AD38" i="3"/>
  <c r="AE58" i="3" s="1"/>
  <c r="AC39" i="3"/>
  <c r="AD59" i="3" s="1"/>
  <c r="AB39" i="3"/>
  <c r="AC59" i="3" s="1"/>
  <c r="AA39" i="3"/>
  <c r="AB59" i="3" s="1"/>
  <c r="Z39" i="3"/>
  <c r="H49" i="3"/>
  <c r="H52" i="3"/>
  <c r="AA66" i="3"/>
  <c r="AA90" i="3" s="1"/>
  <c r="K38" i="3"/>
  <c r="L69" i="3" s="1"/>
  <c r="J38" i="3"/>
  <c r="K69" i="3" s="1"/>
  <c r="I38" i="3"/>
  <c r="J69" i="3" s="1"/>
  <c r="H38" i="3"/>
  <c r="AC43" i="3"/>
  <c r="AD63" i="3" s="1"/>
  <c r="AB43" i="3"/>
  <c r="AC63" i="3" s="1"/>
  <c r="AA43" i="3"/>
  <c r="AB63" i="3" s="1"/>
  <c r="Z43" i="3"/>
  <c r="S40" i="3"/>
  <c r="U40" i="3"/>
  <c r="AA11" i="3"/>
  <c r="AA15" i="3"/>
  <c r="L37" i="3"/>
  <c r="H40" i="3"/>
  <c r="J49" i="3"/>
  <c r="K78" i="3" s="1"/>
  <c r="J52" i="3"/>
  <c r="K81" i="3" s="1"/>
  <c r="AC35" i="3"/>
  <c r="AD55" i="3" s="1"/>
  <c r="AB35" i="3"/>
  <c r="AC55" i="3" s="1"/>
  <c r="Z35" i="3"/>
  <c r="Q37" i="3"/>
  <c r="AA18" i="3"/>
  <c r="L34" i="3"/>
  <c r="K34" i="3"/>
  <c r="L65" i="3" s="1"/>
  <c r="I34" i="3"/>
  <c r="H35" i="3"/>
  <c r="AA35" i="3"/>
  <c r="AB55" i="3" s="1"/>
  <c r="L38" i="3"/>
  <c r="H39" i="3"/>
  <c r="I40" i="3"/>
  <c r="J71" i="3" s="1"/>
  <c r="AA42" i="3"/>
  <c r="AA46" i="3"/>
  <c r="AB66" i="3" s="1"/>
  <c r="H50" i="3"/>
  <c r="H53" i="3"/>
  <c r="K55" i="3"/>
  <c r="L84" i="3" s="1"/>
  <c r="Q34" i="3"/>
  <c r="I35" i="3"/>
  <c r="J66" i="3" s="1"/>
  <c r="AD35" i="3"/>
  <c r="AE55" i="3" s="1"/>
  <c r="I39" i="3"/>
  <c r="J70" i="3" s="1"/>
  <c r="J40" i="3"/>
  <c r="K71" i="3" s="1"/>
  <c r="AB42" i="3"/>
  <c r="AC62" i="3" s="1"/>
  <c r="AB46" i="3"/>
  <c r="AC66" i="3" s="1"/>
  <c r="AC47" i="3"/>
  <c r="AD67" i="3" s="1"/>
  <c r="AB47" i="3"/>
  <c r="AC67" i="3" s="1"/>
  <c r="AA47" i="3"/>
  <c r="AB67" i="3" s="1"/>
  <c r="Z47" i="3"/>
  <c r="L55" i="3"/>
  <c r="I77" i="3"/>
  <c r="AA81" i="3"/>
  <c r="AA84" i="3"/>
  <c r="AB84" i="3" s="1"/>
  <c r="AC84" i="3" s="1"/>
  <c r="AD84" i="3" s="1"/>
  <c r="AE84" i="3" s="1"/>
  <c r="H56" i="3"/>
  <c r="J22" i="3"/>
  <c r="O21" i="3" s="1"/>
  <c r="K7" i="4" l="1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D89" i="3"/>
  <c r="AE89" i="3" s="1"/>
  <c r="Z19" i="3" s="1"/>
  <c r="AB90" i="3"/>
  <c r="AC90" i="3" s="1"/>
  <c r="AD90" i="3" s="1"/>
  <c r="AE90" i="3" s="1"/>
  <c r="Z20" i="3"/>
  <c r="W43" i="3"/>
  <c r="V43" i="3"/>
  <c r="U43" i="3"/>
  <c r="T43" i="3"/>
  <c r="S43" i="3"/>
  <c r="R43" i="3"/>
  <c r="I82" i="3"/>
  <c r="N53" i="3"/>
  <c r="Q80" i="3"/>
  <c r="M53" i="3"/>
  <c r="N82" i="3" s="1"/>
  <c r="M82" i="3"/>
  <c r="M37" i="3"/>
  <c r="N68" i="3" s="1"/>
  <c r="M68" i="3"/>
  <c r="I67" i="3"/>
  <c r="N36" i="3"/>
  <c r="N48" i="3"/>
  <c r="N49" i="3"/>
  <c r="I78" i="3"/>
  <c r="M83" i="3"/>
  <c r="M54" i="3"/>
  <c r="N83" i="3" s="1"/>
  <c r="Z14" i="3"/>
  <c r="N37" i="3"/>
  <c r="AA9" i="3"/>
  <c r="AA55" i="3"/>
  <c r="AA79" i="3" s="1"/>
  <c r="AA17" i="3"/>
  <c r="AA63" i="3"/>
  <c r="AA87" i="3" s="1"/>
  <c r="AA59" i="3"/>
  <c r="AA83" i="3" s="1"/>
  <c r="AA13" i="3"/>
  <c r="W82" i="3"/>
  <c r="V82" i="3"/>
  <c r="U82" i="3"/>
  <c r="N47" i="3"/>
  <c r="I76" i="3"/>
  <c r="W35" i="3"/>
  <c r="V35" i="3"/>
  <c r="U35" i="3"/>
  <c r="T35" i="3"/>
  <c r="R35" i="3"/>
  <c r="S35" i="3"/>
  <c r="Q11" i="3"/>
  <c r="I83" i="3"/>
  <c r="Q26" i="3"/>
  <c r="N54" i="3"/>
  <c r="W46" i="3"/>
  <c r="W45" i="3" s="1"/>
  <c r="V46" i="3"/>
  <c r="V45" i="3" s="1"/>
  <c r="U46" i="3"/>
  <c r="U45" i="3" s="1"/>
  <c r="T46" i="3"/>
  <c r="T45" i="3" s="1"/>
  <c r="R46" i="3"/>
  <c r="R45" i="3" s="1"/>
  <c r="S46" i="3"/>
  <c r="S45" i="3" s="1"/>
  <c r="R36" i="3"/>
  <c r="V36" i="3"/>
  <c r="U36" i="3"/>
  <c r="T36" i="3"/>
  <c r="S36" i="3"/>
  <c r="W36" i="3"/>
  <c r="N39" i="3"/>
  <c r="I70" i="3"/>
  <c r="Q13" i="3"/>
  <c r="M39" i="3"/>
  <c r="N70" i="3" s="1"/>
  <c r="M70" i="3"/>
  <c r="N46" i="3"/>
  <c r="I75" i="3"/>
  <c r="M72" i="3"/>
  <c r="M41" i="3"/>
  <c r="N72" i="3" s="1"/>
  <c r="M43" i="3"/>
  <c r="N74" i="3" s="1"/>
  <c r="M74" i="3"/>
  <c r="AA16" i="3"/>
  <c r="AB62" i="3"/>
  <c r="AB86" i="3" s="1"/>
  <c r="AB81" i="3"/>
  <c r="AC81" i="3" s="1"/>
  <c r="AD81" i="3" s="1"/>
  <c r="AE81" i="3" s="1"/>
  <c r="W81" i="3"/>
  <c r="V81" i="3"/>
  <c r="Z11" i="3"/>
  <c r="U81" i="3"/>
  <c r="M38" i="3"/>
  <c r="N69" i="3" s="1"/>
  <c r="M69" i="3"/>
  <c r="I80" i="3"/>
  <c r="N51" i="3"/>
  <c r="Q23" i="3"/>
  <c r="Z10" i="3"/>
  <c r="AA20" i="3"/>
  <c r="K42" i="3"/>
  <c r="L73" i="3" s="1"/>
  <c r="J42" i="3"/>
  <c r="K73" i="3" s="1"/>
  <c r="I42" i="3"/>
  <c r="J73" i="3" s="1"/>
  <c r="H42" i="3"/>
  <c r="Q42" i="3"/>
  <c r="L42" i="3"/>
  <c r="M67" i="3"/>
  <c r="M36" i="3"/>
  <c r="N67" i="3" s="1"/>
  <c r="Q66" i="3"/>
  <c r="I99" i="3"/>
  <c r="P68" i="3"/>
  <c r="I108" i="3"/>
  <c r="M84" i="3"/>
  <c r="M55" i="3"/>
  <c r="N84" i="3" s="1"/>
  <c r="V34" i="3"/>
  <c r="S34" i="3"/>
  <c r="W34" i="3"/>
  <c r="T34" i="3"/>
  <c r="R34" i="3"/>
  <c r="U34" i="3"/>
  <c r="M81" i="3"/>
  <c r="M52" i="3"/>
  <c r="N81" i="3" s="1"/>
  <c r="M47" i="3"/>
  <c r="N76" i="3" s="1"/>
  <c r="M76" i="3"/>
  <c r="Z15" i="3"/>
  <c r="I69" i="3"/>
  <c r="N38" i="3"/>
  <c r="M65" i="3"/>
  <c r="M34" i="3"/>
  <c r="N65" i="3" s="1"/>
  <c r="I79" i="3"/>
  <c r="Q22" i="3"/>
  <c r="N50" i="3"/>
  <c r="M48" i="3"/>
  <c r="N77" i="3" s="1"/>
  <c r="M77" i="3"/>
  <c r="P77" i="3" s="1"/>
  <c r="U37" i="3"/>
  <c r="S37" i="3"/>
  <c r="T37" i="3"/>
  <c r="R37" i="3"/>
  <c r="W37" i="3"/>
  <c r="V37" i="3"/>
  <c r="AB58" i="3"/>
  <c r="AB82" i="3" s="1"/>
  <c r="AA12" i="3"/>
  <c r="M75" i="3"/>
  <c r="M46" i="3"/>
  <c r="N75" i="3" s="1"/>
  <c r="N35" i="3"/>
  <c r="Q9" i="3"/>
  <c r="I66" i="3"/>
  <c r="J65" i="3"/>
  <c r="N34" i="3"/>
  <c r="W39" i="3"/>
  <c r="V39" i="3"/>
  <c r="R39" i="3"/>
  <c r="U39" i="3"/>
  <c r="T39" i="3"/>
  <c r="S39" i="3"/>
  <c r="Q71" i="3"/>
  <c r="I84" i="3"/>
  <c r="N55" i="3"/>
  <c r="Q27" i="3"/>
  <c r="N43" i="3"/>
  <c r="I74" i="3"/>
  <c r="Q17" i="3"/>
  <c r="U41" i="3"/>
  <c r="T41" i="3"/>
  <c r="S41" i="3"/>
  <c r="R41" i="3"/>
  <c r="W41" i="3"/>
  <c r="V41" i="3"/>
  <c r="Q28" i="3"/>
  <c r="N56" i="3"/>
  <c r="I85" i="3"/>
  <c r="N52" i="3"/>
  <c r="I81" i="3"/>
  <c r="Q24" i="3"/>
  <c r="AA67" i="3"/>
  <c r="AA91" i="3" s="1"/>
  <c r="AA21" i="3"/>
  <c r="N40" i="3"/>
  <c r="I71" i="3"/>
  <c r="Q14" i="3"/>
  <c r="AA54" i="3"/>
  <c r="AA78" i="3" s="1"/>
  <c r="AA8" i="3"/>
  <c r="AA68" i="3"/>
  <c r="AA92" i="3" s="1"/>
  <c r="AA22" i="3"/>
  <c r="M49" i="3"/>
  <c r="N78" i="3" s="1"/>
  <c r="M78" i="3"/>
  <c r="N41" i="3"/>
  <c r="I72" i="3"/>
  <c r="AC86" i="3" l="1"/>
  <c r="AD86" i="3" s="1"/>
  <c r="AE86" i="3" s="1"/>
  <c r="Z16" i="3"/>
  <c r="AC82" i="3"/>
  <c r="AD82" i="3" s="1"/>
  <c r="AE82" i="3" s="1"/>
  <c r="Z12" i="3"/>
  <c r="I97" i="3"/>
  <c r="P66" i="3"/>
  <c r="Q76" i="3"/>
  <c r="Q16" i="3"/>
  <c r="I73" i="3"/>
  <c r="N42" i="3"/>
  <c r="I112" i="3"/>
  <c r="P81" i="3"/>
  <c r="Q12" i="3"/>
  <c r="Q81" i="3"/>
  <c r="J108" i="3"/>
  <c r="K108" i="3" s="1"/>
  <c r="L108" i="3" s="1"/>
  <c r="P80" i="3"/>
  <c r="I111" i="3"/>
  <c r="Q21" i="3"/>
  <c r="AB92" i="3"/>
  <c r="AC92" i="3" s="1"/>
  <c r="AD92" i="3" s="1"/>
  <c r="AE92" i="3" s="1"/>
  <c r="Q72" i="3"/>
  <c r="Q10" i="3"/>
  <c r="I116" i="3"/>
  <c r="P85" i="3"/>
  <c r="I110" i="3"/>
  <c r="P79" i="3"/>
  <c r="I106" i="3"/>
  <c r="P75" i="3"/>
  <c r="AB79" i="3"/>
  <c r="AC79" i="3" s="1"/>
  <c r="AD79" i="3" s="1"/>
  <c r="AE79" i="3" s="1"/>
  <c r="Z9" i="3"/>
  <c r="Q78" i="3"/>
  <c r="AB83" i="3"/>
  <c r="AC83" i="3" s="1"/>
  <c r="AD83" i="3" s="1"/>
  <c r="AE83" i="3" s="1"/>
  <c r="Z13" i="3"/>
  <c r="AB78" i="3"/>
  <c r="AC78" i="3" s="1"/>
  <c r="AD78" i="3" s="1"/>
  <c r="AE78" i="3" s="1"/>
  <c r="Z8" i="3"/>
  <c r="J99" i="3"/>
  <c r="K99" i="3" s="1"/>
  <c r="L99" i="3" s="1"/>
  <c r="I102" i="3"/>
  <c r="P71" i="3"/>
  <c r="I115" i="3"/>
  <c r="P84" i="3"/>
  <c r="Q65" i="3"/>
  <c r="Q19" i="3"/>
  <c r="I98" i="3"/>
  <c r="P67" i="3"/>
  <c r="M108" i="3"/>
  <c r="I105" i="3"/>
  <c r="P74" i="3"/>
  <c r="Q69" i="3"/>
  <c r="Q75" i="3"/>
  <c r="Q15" i="3"/>
  <c r="S32" i="3"/>
  <c r="Q67" i="3"/>
  <c r="Q18" i="3"/>
  <c r="P76" i="3"/>
  <c r="I107" i="3"/>
  <c r="M99" i="3"/>
  <c r="N99" i="3" s="1"/>
  <c r="P11" i="3" s="1"/>
  <c r="I113" i="3"/>
  <c r="P82" i="3"/>
  <c r="Q74" i="3"/>
  <c r="I109" i="3"/>
  <c r="P78" i="3"/>
  <c r="P69" i="3"/>
  <c r="I100" i="3"/>
  <c r="Q82" i="3"/>
  <c r="AB87" i="3"/>
  <c r="AC87" i="3" s="1"/>
  <c r="AD87" i="3" s="1"/>
  <c r="AE87" i="3" s="1"/>
  <c r="Z17" i="3"/>
  <c r="I103" i="3"/>
  <c r="P72" i="3"/>
  <c r="Q8" i="3"/>
  <c r="V32" i="3"/>
  <c r="Q68" i="3"/>
  <c r="Q25" i="3"/>
  <c r="Q77" i="3"/>
  <c r="N108" i="3"/>
  <c r="I101" i="3"/>
  <c r="P70" i="3"/>
  <c r="U32" i="3"/>
  <c r="Q84" i="3"/>
  <c r="M73" i="3"/>
  <c r="M42" i="3"/>
  <c r="N73" i="3" s="1"/>
  <c r="I114" i="3"/>
  <c r="P83" i="3"/>
  <c r="AB91" i="3"/>
  <c r="AC91" i="3" s="1"/>
  <c r="AD91" i="3" s="1"/>
  <c r="AE91" i="3" s="1"/>
  <c r="J96" i="3"/>
  <c r="P65" i="3"/>
  <c r="W42" i="3"/>
  <c r="W32" i="3" s="1"/>
  <c r="V42" i="3"/>
  <c r="U42" i="3"/>
  <c r="T42" i="3"/>
  <c r="T32" i="3" s="1"/>
  <c r="S42" i="3"/>
  <c r="R42" i="3"/>
  <c r="R32" i="3" s="1"/>
  <c r="Q70" i="3"/>
  <c r="Q83" i="3"/>
  <c r="Q20" i="3"/>
  <c r="J111" i="3" l="1"/>
  <c r="K111" i="3" s="1"/>
  <c r="L111" i="3" s="1"/>
  <c r="M111" i="3" s="1"/>
  <c r="N111" i="3" s="1"/>
  <c r="Z21" i="3"/>
  <c r="J103" i="3"/>
  <c r="K103" i="3" s="1"/>
  <c r="L103" i="3" s="1"/>
  <c r="M103" i="3" s="1"/>
  <c r="N103" i="3" s="1"/>
  <c r="J113" i="3"/>
  <c r="K113" i="3" s="1"/>
  <c r="L113" i="3" s="1"/>
  <c r="M113" i="3" s="1"/>
  <c r="N113" i="3" s="1"/>
  <c r="J115" i="3"/>
  <c r="K115" i="3" s="1"/>
  <c r="L115" i="3" s="1"/>
  <c r="M115" i="3" s="1"/>
  <c r="N115" i="3" s="1"/>
  <c r="J116" i="3"/>
  <c r="K116" i="3" s="1"/>
  <c r="L116" i="3" s="1"/>
  <c r="M116" i="3" s="1"/>
  <c r="N116" i="3" s="1"/>
  <c r="J107" i="3"/>
  <c r="K107" i="3" s="1"/>
  <c r="L107" i="3" s="1"/>
  <c r="M107" i="3" s="1"/>
  <c r="N107" i="3" s="1"/>
  <c r="J102" i="3"/>
  <c r="K102" i="3" s="1"/>
  <c r="L102" i="3" s="1"/>
  <c r="M102" i="3" s="1"/>
  <c r="N102" i="3" s="1"/>
  <c r="P20" i="3"/>
  <c r="K96" i="3"/>
  <c r="L96" i="3" s="1"/>
  <c r="M96" i="3" s="1"/>
  <c r="N96" i="3" s="1"/>
  <c r="J101" i="3"/>
  <c r="K101" i="3" s="1"/>
  <c r="L101" i="3" s="1"/>
  <c r="M101" i="3" s="1"/>
  <c r="N101" i="3" s="1"/>
  <c r="J105" i="3"/>
  <c r="K105" i="3" s="1"/>
  <c r="L105" i="3" s="1"/>
  <c r="M105" i="3" s="1"/>
  <c r="N105" i="3" s="1"/>
  <c r="P9" i="3"/>
  <c r="J97" i="3"/>
  <c r="K97" i="3" s="1"/>
  <c r="L97" i="3" s="1"/>
  <c r="M97" i="3" s="1"/>
  <c r="N97" i="3" s="1"/>
  <c r="J106" i="3"/>
  <c r="K106" i="3" s="1"/>
  <c r="L106" i="3" s="1"/>
  <c r="M106" i="3" s="1"/>
  <c r="N106" i="3" s="1"/>
  <c r="P73" i="3"/>
  <c r="I104" i="3"/>
  <c r="J114" i="3"/>
  <c r="K114" i="3" s="1"/>
  <c r="L114" i="3" s="1"/>
  <c r="M114" i="3" s="1"/>
  <c r="N114" i="3" s="1"/>
  <c r="J100" i="3"/>
  <c r="K100" i="3" s="1"/>
  <c r="L100" i="3" s="1"/>
  <c r="M100" i="3" s="1"/>
  <c r="N100" i="3" s="1"/>
  <c r="P10" i="3"/>
  <c r="J98" i="3"/>
  <c r="K98" i="3" s="1"/>
  <c r="L98" i="3" s="1"/>
  <c r="M98" i="3" s="1"/>
  <c r="N98" i="3" s="1"/>
  <c r="Z22" i="3"/>
  <c r="J110" i="3"/>
  <c r="K110" i="3" s="1"/>
  <c r="L110" i="3" s="1"/>
  <c r="M110" i="3" s="1"/>
  <c r="N110" i="3" s="1"/>
  <c r="J112" i="3"/>
  <c r="K112" i="3" s="1"/>
  <c r="L112" i="3" s="1"/>
  <c r="M112" i="3" s="1"/>
  <c r="N112" i="3" s="1"/>
  <c r="Q73" i="3"/>
  <c r="J109" i="3"/>
  <c r="K109" i="3" s="1"/>
  <c r="L109" i="3" s="1"/>
  <c r="M109" i="3" s="1"/>
  <c r="N109" i="3" s="1"/>
  <c r="P25" i="3" l="1"/>
  <c r="P19" i="3"/>
  <c r="P15" i="3"/>
  <c r="P14" i="3"/>
  <c r="P22" i="3"/>
  <c r="J104" i="3"/>
  <c r="K104" i="3" s="1"/>
  <c r="L104" i="3" s="1"/>
  <c r="M104" i="3" s="1"/>
  <c r="N104" i="3" s="1"/>
  <c r="P23" i="3"/>
  <c r="R73" i="3"/>
  <c r="P13" i="3"/>
  <c r="P28" i="3"/>
  <c r="P12" i="3"/>
  <c r="P26" i="3"/>
  <c r="P63" i="3"/>
  <c r="P24" i="3"/>
  <c r="P17" i="3"/>
  <c r="P21" i="3"/>
  <c r="P18" i="3"/>
  <c r="P8" i="3"/>
  <c r="P27" i="3"/>
  <c r="P16" i="3" l="1"/>
  <c r="R68" i="3"/>
  <c r="R77" i="3"/>
  <c r="R79" i="3"/>
  <c r="R76" i="3"/>
  <c r="R67" i="3"/>
  <c r="R80" i="3"/>
  <c r="R74" i="3"/>
  <c r="R70" i="3"/>
  <c r="R83" i="3"/>
  <c r="R65" i="3"/>
  <c r="R81" i="3"/>
  <c r="R85" i="3"/>
  <c r="R82" i="3"/>
  <c r="R78" i="3"/>
  <c r="R71" i="3"/>
  <c r="R84" i="3"/>
  <c r="R72" i="3"/>
  <c r="R75" i="3"/>
  <c r="R66" i="3"/>
  <c r="R69" i="3"/>
</calcChain>
</file>

<file path=xl/sharedStrings.xml><?xml version="1.0" encoding="utf-8"?>
<sst xmlns="http://schemas.openxmlformats.org/spreadsheetml/2006/main" count="821" uniqueCount="430">
  <si>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</si>
  <si>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</si>
  <si>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</si>
  <si>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</si>
  <si>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</si>
  <si>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</si>
  <si>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</si>
  <si>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</si>
  <si>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</si>
  <si>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</si>
  <si>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</si>
  <si>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</si>
  <si>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</si>
  <si>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</si>
  <si>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</si>
  <si>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</si>
  <si>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</si>
  <si>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</si>
  <si>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</si>
  <si>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</si>
  <si>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</si>
  <si>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</si>
  <si>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</si>
  <si>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</si>
  <si>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</si>
  <si>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</si>
  <si>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</si>
  <si>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</si>
  <si>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</si>
  <si>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</si>
  <si>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</si>
  <si>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</si>
  <si>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</si>
  <si>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</si>
  <si>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</si>
  <si>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</si>
  <si>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</si>
  <si>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</si>
  <si>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</si>
  <si>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</si>
  <si>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</si>
  <si>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</si>
  <si>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</si>
  <si>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</si>
  <si>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</si>
  <si>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</si>
  <si>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</si>
  <si>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</si>
  <si>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</si>
  <si>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</si>
  <si>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</si>
  <si>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</si>
  <si>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</si>
  <si>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</si>
  <si>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</si>
  <si>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</si>
  <si>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</si>
  <si>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</si>
  <si>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</si>
  <si>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</si>
  <si>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</si>
  <si>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</si>
  <si>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</si>
  <si>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</si>
  <si>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</si>
  <si>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</si>
  <si>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</si>
  <si>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</si>
  <si>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</si>
  <si>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</si>
  <si>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</si>
  <si>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</si>
  <si>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</si>
  <si>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</si>
  <si>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</si>
  <si>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</si>
  <si>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</si>
  <si>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</si>
  <si>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</si>
  <si>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</si>
  <si>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</si>
  <si>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</si>
  <si>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</si>
  <si>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</si>
  <si>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</si>
  <si>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</si>
  <si>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</si>
  <si>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</si>
  <si>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</si>
  <si>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</si>
  <si>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</si>
  <si>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</si>
  <si>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</si>
  <si>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</si>
  <si>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</si>
  <si>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</si>
  <si>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</si>
  <si>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</si>
  <si>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</si>
  <si>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</si>
  <si>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</si>
  <si>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</si>
  <si>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</si>
  <si>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</si>
  <si>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</si>
  <si>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</si>
  <si>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</si>
  <si>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</si>
  <si>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</si>
  <si>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</si>
  <si>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</si>
  <si>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</si>
  <si>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</si>
  <si>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</si>
  <si>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</si>
  <si>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</si>
  <si>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</si>
  <si>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</si>
  <si>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</si>
  <si>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</si>
  <si>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</si>
  <si>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</si>
  <si>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</si>
  <si>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</si>
  <si>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</si>
  <si>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</si>
  <si>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</si>
  <si>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</si>
  <si>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</si>
  <si>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</si>
  <si>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</si>
  <si>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</si>
  <si>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</si>
  <si>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</si>
  <si>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</si>
  <si>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</si>
  <si>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</si>
  <si>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</si>
  <si>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</si>
  <si>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</si>
  <si>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</si>
  <si>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</si>
  <si>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</si>
  <si>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</si>
  <si>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</si>
  <si>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</si>
  <si>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</si>
  <si>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</si>
  <si>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</si>
  <si>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</si>
  <si>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</si>
  <si>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</si>
  <si>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</si>
  <si>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</si>
  <si>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</si>
  <si>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</si>
  <si>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</si>
  <si>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</si>
  <si>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</si>
  <si>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</si>
  <si>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</si>
  <si>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</si>
  <si>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</si>
  <si>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</si>
  <si>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</si>
  <si>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</si>
  <si>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</si>
  <si>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</si>
  <si>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</si>
  <si>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</si>
  <si>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</si>
  <si>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</si>
  <si>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</si>
  <si>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</si>
  <si>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</si>
  <si>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</si>
  <si>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</si>
  <si>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</si>
  <si>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</si>
  <si>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</si>
  <si>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</si>
  <si>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</si>
  <si>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</si>
  <si>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</si>
  <si>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</si>
  <si>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</si>
  <si>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</si>
  <si>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</si>
  <si>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</si>
  <si>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</si>
  <si>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</si>
  <si>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</si>
  <si>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</si>
  <si>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</si>
  <si>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</si>
  <si>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</si>
  <si>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</si>
  <si>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</si>
  <si>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</si>
  <si>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</si>
  <si>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</si>
  <si>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</si>
  <si>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</si>
  <si>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</si>
  <si>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</si>
  <si>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</si>
  <si>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</si>
  <si>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</si>
  <si>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</si>
  <si>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</si>
  <si>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</si>
  <si>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</si>
  <si>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</si>
  <si>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</si>
  <si>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</si>
  <si>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</si>
  <si>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</si>
  <si>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</si>
  <si>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</si>
  <si>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</si>
  <si>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</si>
  <si>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</si>
  <si>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</si>
  <si>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</si>
  <si>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</si>
  <si>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</si>
  <si>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</si>
  <si>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</si>
  <si>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</si>
  <si>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</si>
  <si>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</si>
  <si>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</si>
  <si>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</si>
  <si>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</si>
  <si>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</si>
  <si>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</si>
  <si>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</si>
  <si>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</si>
  <si>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</si>
  <si>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</si>
  <si>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</si>
  <si>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</si>
  <si>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</si>
  <si>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</si>
  <si>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</si>
  <si>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</si>
  <si>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</si>
  <si>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</si>
  <si>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</si>
  <si>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</si>
  <si>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</si>
  <si>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</si>
  <si>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</si>
  <si>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</si>
  <si>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</si>
  <si>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</si>
  <si>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</si>
  <si>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</si>
  <si>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</si>
  <si>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</si>
  <si>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</si>
  <si>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</si>
  <si>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</si>
  <si>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</si>
  <si>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</si>
  <si>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</si>
  <si>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</si>
  <si>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</si>
  <si>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</si>
  <si>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</si>
  <si>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</si>
  <si>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</si>
  <si>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</si>
  <si>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</si>
  <si>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</si>
  <si>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</si>
  <si>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</si>
  <si>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</si>
  <si>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</si>
  <si>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</si>
  <si>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</si>
  <si>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</si>
  <si>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</si>
  <si>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</si>
  <si>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</si>
  <si>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</si>
  <si>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</si>
  <si>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</si>
  <si>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</si>
  <si>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</si>
  <si>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</si>
  <si>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</si>
  <si>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</si>
  <si>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</si>
  <si>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</si>
  <si>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</si>
  <si>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</si>
  <si>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</si>
  <si>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</si>
  <si>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</si>
  <si>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</si>
  <si>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</si>
  <si>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</si>
  <si>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</si>
  <si>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</si>
  <si>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</si>
  <si>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</si>
  <si>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</si>
  <si>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</si>
  <si>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</si>
  <si>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</si>
  <si>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</si>
  <si>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</si>
  <si>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</si>
  <si>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</si>
  <si>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</si>
  <si>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</si>
  <si>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</si>
  <si>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</si>
  <si>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</si>
  <si>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</si>
  <si>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</si>
  <si>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</si>
  <si>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</si>
  <si>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</si>
  <si>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</si>
  <si>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</si>
  <si>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</si>
  <si>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</si>
  <si>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</si>
  <si>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</si>
  <si>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</si>
  <si>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</si>
  <si>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</si>
  <si>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</si>
  <si>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</si>
  <si>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</si>
  <si>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</si>
  <si>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</si>
  <si>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</si>
  <si>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</si>
  <si>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</si>
  <si>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</si>
  <si>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</si>
  <si>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</si>
  <si>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</si>
  <si>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</si>
  <si>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</si>
  <si>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</si>
  <si>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</si>
  <si>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</si>
  <si>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</si>
  <si>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</si>
  <si>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</si>
  <si>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</si>
  <si>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</si>
  <si>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</si>
  <si>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</si>
  <si>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</si>
  <si>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</si>
  <si>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</si>
  <si>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</si>
  <si>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</si>
  <si>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</si>
  <si>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</si>
  <si>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</si>
  <si>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</si>
  <si>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</si>
  <si>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</si>
  <si>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</si>
  <si>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</si>
  <si>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</si>
  <si>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</si>
  <si>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</si>
  <si>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</si>
  <si>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</si>
  <si>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</si>
  <si>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</si>
  <si>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</si>
  <si>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</si>
  <si>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</si>
  <si>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</si>
  <si>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</si>
  <si>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</si>
  <si>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</si>
  <si>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</si>
  <si>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</si>
  <si>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</si>
  <si>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</si>
  <si>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</si>
  <si>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</si>
  <si>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</si>
  <si>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</si>
  <si>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</si>
  <si>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</si>
  <si>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</si>
  <si>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</si>
  <si>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</si>
  <si>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</si>
  <si>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</si>
  <si>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</si>
  <si>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</si>
  <si>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</si>
  <si>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</si>
  <si>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</si>
  <si>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</si>
  <si>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</si>
  <si>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</si>
  <si>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</si>
  <si>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</si>
  <si>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</si>
  <si>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</si>
  <si>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</si>
  <si>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</si>
  <si>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</si>
  <si>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</si>
  <si>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</si>
  <si>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</si>
  <si>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</si>
  <si>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</si>
  <si>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</si>
  <si>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</si>
  <si>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</si>
  <si>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</si>
  <si>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0.12,0.71,1.88,4.21,7.7,11.77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</si>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</sst>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4"/>
  <sheetViews>
    <sheetView tabSelected="1" topLeftCell="A22" zoomScale="85" zoomScaleNormal="85" workbookViewId="0">
      <selection activeCell="G37" sqref="G37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159</v>
      </c>
      <c r="S1" s="49" t="s">
        <v>181</v>
      </c>
      <c r="T1" t="s">
        <v>192</v>
      </c>
      <c r="U1" t="s">
        <v>231</v>
      </c>
    </row>
    <row r="2" spans="1:21" ht="33">
      <c r="A2" s="2">
        <v>0</v>
      </c>
      <c r="B2" s="3" t="s">
        <v>26</v>
      </c>
      <c r="C2" s="3" t="s">
        <v>146</v>
      </c>
      <c r="D2" s="43" t="s">
        <v>146</v>
      </c>
      <c r="E2" s="43" t="s">
        <v>146</v>
      </c>
      <c r="F2" s="40" t="s">
        <v>330</v>
      </c>
      <c r="G2" s="3" t="s">
        <v>343</v>
      </c>
      <c r="H2" s="6" t="s">
        <v>37</v>
      </c>
      <c r="I2" s="35" t="s">
        <v>271</v>
      </c>
      <c r="J2" s="3" t="s">
        <v>17</v>
      </c>
      <c r="K2" s="43">
        <v>9016</v>
      </c>
      <c r="L2" s="3">
        <v>110</v>
      </c>
      <c r="M2" s="4">
        <v>49</v>
      </c>
      <c r="N2" s="4" t="s">
        <v>272</v>
      </c>
      <c r="O2" s="4">
        <v>6</v>
      </c>
      <c r="P2" s="36">
        <v>9016</v>
      </c>
      <c r="Q2" s="4" t="s">
        <v>273</v>
      </c>
      <c r="R2" s="4">
        <v>56</v>
      </c>
      <c r="S2" s="50" t="s">
        <v>182</v>
      </c>
      <c r="T2" s="51" t="s">
        <v>230</v>
      </c>
      <c r="U2" t="s">
        <v>232</v>
      </c>
    </row>
    <row r="3" spans="1:21" ht="33">
      <c r="A3" s="2">
        <v>1</v>
      </c>
      <c r="B3" s="3" t="s">
        <v>27</v>
      </c>
      <c r="C3" s="3" t="s">
        <v>147</v>
      </c>
      <c r="D3" s="43" t="s">
        <v>147</v>
      </c>
      <c r="E3" s="43" t="s">
        <v>147</v>
      </c>
      <c r="F3" s="40" t="s">
        <v>331</v>
      </c>
      <c r="G3" s="3" t="s">
        <v>344</v>
      </c>
      <c r="H3" s="6" t="s">
        <v>274</v>
      </c>
      <c r="I3" s="35" t="s">
        <v>275</v>
      </c>
      <c r="J3" s="3" t="s">
        <v>17</v>
      </c>
      <c r="K3" s="43">
        <v>9016</v>
      </c>
      <c r="L3" s="3">
        <v>120</v>
      </c>
      <c r="M3" s="4">
        <v>49</v>
      </c>
      <c r="N3" s="4" t="s">
        <v>276</v>
      </c>
      <c r="O3" s="4">
        <v>6</v>
      </c>
      <c r="P3" s="36">
        <v>9016</v>
      </c>
      <c r="Q3" s="4" t="s">
        <v>277</v>
      </c>
      <c r="R3" s="4">
        <v>57</v>
      </c>
      <c r="S3" s="50" t="s">
        <v>182</v>
      </c>
      <c r="T3" s="51" t="s">
        <v>230</v>
      </c>
      <c r="U3" t="s">
        <v>233</v>
      </c>
    </row>
    <row r="4" spans="1:21" ht="33">
      <c r="A4" s="2">
        <v>2</v>
      </c>
      <c r="B4" s="3" t="s">
        <v>28</v>
      </c>
      <c r="C4" s="3" t="s">
        <v>150</v>
      </c>
      <c r="D4" s="43" t="s">
        <v>150</v>
      </c>
      <c r="E4" s="43" t="s">
        <v>150</v>
      </c>
      <c r="F4" s="40" t="s">
        <v>332</v>
      </c>
      <c r="G4" s="3" t="s">
        <v>345</v>
      </c>
      <c r="H4" s="6" t="s">
        <v>274</v>
      </c>
      <c r="I4" s="35" t="s">
        <v>278</v>
      </c>
      <c r="J4" s="3" t="s">
        <v>17</v>
      </c>
      <c r="K4" s="43">
        <v>9016</v>
      </c>
      <c r="L4" s="3">
        <v>130</v>
      </c>
      <c r="M4" s="4">
        <v>49</v>
      </c>
      <c r="N4" s="4" t="s">
        <v>279</v>
      </c>
      <c r="O4" s="4">
        <v>6</v>
      </c>
      <c r="P4" s="36">
        <v>9016</v>
      </c>
      <c r="Q4" s="4" t="s">
        <v>280</v>
      </c>
      <c r="R4" s="4">
        <v>58</v>
      </c>
      <c r="S4" s="50" t="s">
        <v>182</v>
      </c>
      <c r="T4" s="51" t="s">
        <v>230</v>
      </c>
      <c r="U4" t="s">
        <v>234</v>
      </c>
    </row>
    <row r="5" spans="1:21" ht="33">
      <c r="A5" s="5">
        <v>3</v>
      </c>
      <c r="B5" s="3" t="s">
        <v>29</v>
      </c>
      <c r="C5" s="3" t="s">
        <v>151</v>
      </c>
      <c r="D5" s="43" t="s">
        <v>151</v>
      </c>
      <c r="E5" s="43" t="s">
        <v>151</v>
      </c>
      <c r="F5" s="40" t="s">
        <v>333</v>
      </c>
      <c r="G5" s="3" t="s">
        <v>346</v>
      </c>
      <c r="H5" s="6" t="s">
        <v>274</v>
      </c>
      <c r="I5" s="35" t="s">
        <v>281</v>
      </c>
      <c r="J5" s="3" t="s">
        <v>17</v>
      </c>
      <c r="K5" s="43">
        <v>9016</v>
      </c>
      <c r="L5" s="3">
        <v>140</v>
      </c>
      <c r="M5" s="4">
        <v>49</v>
      </c>
      <c r="N5" s="4" t="s">
        <v>282</v>
      </c>
      <c r="O5" s="4">
        <v>6</v>
      </c>
      <c r="P5" s="36">
        <v>9016</v>
      </c>
      <c r="Q5" s="4" t="s">
        <v>283</v>
      </c>
      <c r="R5" s="4">
        <v>59</v>
      </c>
      <c r="S5" s="50" t="s">
        <v>182</v>
      </c>
      <c r="T5" s="51" t="s">
        <v>230</v>
      </c>
      <c r="U5" t="s">
        <v>235</v>
      </c>
    </row>
    <row r="6" spans="1:21" ht="33">
      <c r="A6" s="2">
        <v>4</v>
      </c>
      <c r="B6" s="3" t="s">
        <v>30</v>
      </c>
      <c r="C6" s="3" t="s">
        <v>155</v>
      </c>
      <c r="D6" s="43" t="s">
        <v>155</v>
      </c>
      <c r="E6" s="43" t="s">
        <v>155</v>
      </c>
      <c r="F6" s="40" t="s">
        <v>334</v>
      </c>
      <c r="G6" s="3" t="s">
        <v>347</v>
      </c>
      <c r="H6" s="6" t="s">
        <v>274</v>
      </c>
      <c r="I6" s="35" t="s">
        <v>284</v>
      </c>
      <c r="J6" s="3" t="s">
        <v>17</v>
      </c>
      <c r="K6" s="43">
        <v>9016</v>
      </c>
      <c r="L6" s="3">
        <v>150</v>
      </c>
      <c r="M6" s="4">
        <v>49</v>
      </c>
      <c r="N6" s="4" t="s">
        <v>285</v>
      </c>
      <c r="O6" s="4">
        <v>6</v>
      </c>
      <c r="P6" s="36">
        <v>9016</v>
      </c>
      <c r="Q6" s="4" t="s">
        <v>286</v>
      </c>
      <c r="R6" s="4">
        <v>60</v>
      </c>
      <c r="S6" s="50" t="s">
        <v>182</v>
      </c>
      <c r="T6" s="51" t="s">
        <v>230</v>
      </c>
      <c r="U6" t="s">
        <v>53</v>
      </c>
    </row>
    <row r="7" spans="1:21" ht="33">
      <c r="A7" s="2">
        <v>5</v>
      </c>
      <c r="B7" s="3" t="s">
        <v>31</v>
      </c>
      <c r="C7" s="3" t="s">
        <v>152</v>
      </c>
      <c r="D7" s="43" t="s">
        <v>152</v>
      </c>
      <c r="E7" s="43" t="s">
        <v>152</v>
      </c>
      <c r="F7" s="40" t="s">
        <v>335</v>
      </c>
      <c r="G7" s="3" t="s">
        <v>348</v>
      </c>
      <c r="H7" s="6" t="s">
        <v>274</v>
      </c>
      <c r="I7" s="35" t="s">
        <v>287</v>
      </c>
      <c r="J7" s="3" t="s">
        <v>17</v>
      </c>
      <c r="K7" s="43">
        <v>9016</v>
      </c>
      <c r="L7" s="3">
        <v>160</v>
      </c>
      <c r="M7" s="4">
        <v>49</v>
      </c>
      <c r="N7" s="4" t="s">
        <v>288</v>
      </c>
      <c r="O7" s="4">
        <v>6</v>
      </c>
      <c r="P7" s="36">
        <v>9016</v>
      </c>
      <c r="Q7" s="4" t="s">
        <v>289</v>
      </c>
      <c r="R7" s="4">
        <v>61</v>
      </c>
      <c r="S7" s="50" t="s">
        <v>182</v>
      </c>
      <c r="T7" s="51" t="s">
        <v>230</v>
      </c>
      <c r="U7" t="s">
        <v>54</v>
      </c>
    </row>
    <row r="8" spans="1:21" ht="33">
      <c r="A8" s="2">
        <v>6</v>
      </c>
      <c r="B8" s="3" t="s">
        <v>32</v>
      </c>
      <c r="C8" s="3" t="s">
        <v>153</v>
      </c>
      <c r="D8" s="43" t="s">
        <v>153</v>
      </c>
      <c r="E8" s="43" t="s">
        <v>153</v>
      </c>
      <c r="F8" s="40" t="s">
        <v>336</v>
      </c>
      <c r="G8" s="3" t="s">
        <v>349</v>
      </c>
      <c r="H8" s="6" t="s">
        <v>274</v>
      </c>
      <c r="I8" s="35" t="s">
        <v>290</v>
      </c>
      <c r="J8" s="3" t="s">
        <v>17</v>
      </c>
      <c r="K8" s="43">
        <v>9016</v>
      </c>
      <c r="L8" s="3">
        <v>170</v>
      </c>
      <c r="M8" s="4">
        <v>49</v>
      </c>
      <c r="N8" s="4" t="s">
        <v>291</v>
      </c>
      <c r="O8" s="4">
        <v>6</v>
      </c>
      <c r="P8" s="36">
        <v>9016</v>
      </c>
      <c r="Q8" s="4" t="s">
        <v>292</v>
      </c>
      <c r="R8" s="4">
        <v>62</v>
      </c>
      <c r="S8" s="50" t="s">
        <v>182</v>
      </c>
      <c r="T8" s="51" t="s">
        <v>230</v>
      </c>
      <c r="U8" t="s">
        <v>55</v>
      </c>
    </row>
    <row r="9" spans="1:21" ht="33">
      <c r="A9" s="5">
        <v>7</v>
      </c>
      <c r="B9" s="3" t="s">
        <v>33</v>
      </c>
      <c r="C9" s="3" t="s">
        <v>154</v>
      </c>
      <c r="D9" s="43" t="s">
        <v>154</v>
      </c>
      <c r="E9" s="43" t="s">
        <v>154</v>
      </c>
      <c r="F9" s="40" t="s">
        <v>337</v>
      </c>
      <c r="G9" s="3" t="s">
        <v>350</v>
      </c>
      <c r="H9" s="6" t="s">
        <v>274</v>
      </c>
      <c r="I9" s="35" t="s">
        <v>293</v>
      </c>
      <c r="J9" s="3" t="s">
        <v>17</v>
      </c>
      <c r="K9" s="43">
        <v>9016</v>
      </c>
      <c r="L9" s="3">
        <v>180</v>
      </c>
      <c r="M9" s="4">
        <v>49</v>
      </c>
      <c r="N9" s="4" t="s">
        <v>294</v>
      </c>
      <c r="O9" s="4">
        <v>6</v>
      </c>
      <c r="P9" s="36">
        <v>9016</v>
      </c>
      <c r="Q9" s="4" t="s">
        <v>295</v>
      </c>
      <c r="R9" s="4">
        <v>63</v>
      </c>
      <c r="S9" s="50" t="s">
        <v>182</v>
      </c>
      <c r="T9" s="51" t="s">
        <v>230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149</v>
      </c>
      <c r="D10" s="43" t="s">
        <v>149</v>
      </c>
      <c r="E10" s="43" t="s">
        <v>149</v>
      </c>
      <c r="F10" s="40" t="s">
        <v>338</v>
      </c>
      <c r="G10" s="3" t="s">
        <v>351</v>
      </c>
      <c r="H10" s="6" t="s">
        <v>274</v>
      </c>
      <c r="I10" s="35" t="s">
        <v>296</v>
      </c>
      <c r="J10" s="3" t="s">
        <v>17</v>
      </c>
      <c r="K10" s="43">
        <v>9016</v>
      </c>
      <c r="L10" s="3">
        <v>190</v>
      </c>
      <c r="M10" s="4">
        <v>49</v>
      </c>
      <c r="N10" s="4" t="s">
        <v>297</v>
      </c>
      <c r="O10" s="4">
        <v>6</v>
      </c>
      <c r="P10" s="36">
        <v>9016</v>
      </c>
      <c r="Q10" s="4" t="s">
        <v>298</v>
      </c>
      <c r="R10" s="4">
        <v>64</v>
      </c>
      <c r="S10" s="50" t="s">
        <v>182</v>
      </c>
      <c r="T10" s="51" t="s">
        <v>230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148</v>
      </c>
      <c r="D11" s="43" t="s">
        <v>148</v>
      </c>
      <c r="E11" s="43" t="s">
        <v>148</v>
      </c>
      <c r="F11" s="40" t="s">
        <v>339</v>
      </c>
      <c r="G11" s="3" t="s">
        <v>352</v>
      </c>
      <c r="H11" s="6" t="s">
        <v>274</v>
      </c>
      <c r="I11" s="35" t="s">
        <v>299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300</v>
      </c>
      <c r="O11" s="4">
        <v>6</v>
      </c>
      <c r="P11" s="36">
        <v>9016</v>
      </c>
      <c r="Q11" s="4" t="s">
        <v>301</v>
      </c>
      <c r="R11" s="4">
        <v>65</v>
      </c>
      <c r="S11" s="50" t="s">
        <v>182</v>
      </c>
      <c r="T11" s="51" t="s">
        <v>230</v>
      </c>
      <c r="U11" t="s">
        <v>60</v>
      </c>
    </row>
    <row r="12" spans="1:21" ht="33">
      <c r="A12" s="2">
        <v>10</v>
      </c>
      <c r="B12" s="3" t="s">
        <v>156</v>
      </c>
      <c r="C12" s="3" t="s">
        <v>157</v>
      </c>
      <c r="D12" s="43" t="s">
        <v>157</v>
      </c>
      <c r="E12" s="43" t="s">
        <v>157</v>
      </c>
      <c r="F12" s="40" t="s">
        <v>340</v>
      </c>
      <c r="G12" s="3" t="s">
        <v>353</v>
      </c>
      <c r="H12" s="6" t="s">
        <v>274</v>
      </c>
      <c r="I12" s="35" t="s">
        <v>302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303</v>
      </c>
      <c r="O12" s="4">
        <v>6</v>
      </c>
      <c r="P12" s="36">
        <v>9016</v>
      </c>
      <c r="Q12" s="4" t="s">
        <v>304</v>
      </c>
      <c r="R12" s="4">
        <v>66</v>
      </c>
      <c r="S12" s="50" t="s">
        <v>182</v>
      </c>
      <c r="T12" s="51" t="s">
        <v>230</v>
      </c>
      <c r="U12" t="s">
        <v>236</v>
      </c>
    </row>
    <row r="13" spans="1:21" ht="33">
      <c r="A13" s="2">
        <v>11</v>
      </c>
      <c r="B13" s="3" t="s">
        <v>164</v>
      </c>
      <c r="C13" s="3" t="s">
        <v>168</v>
      </c>
      <c r="D13" s="43" t="s">
        <v>168</v>
      </c>
      <c r="E13" s="43" t="s">
        <v>168</v>
      </c>
      <c r="F13" s="40" t="s">
        <v>341</v>
      </c>
      <c r="G13" s="3" t="s">
        <v>354</v>
      </c>
      <c r="H13" s="6" t="s">
        <v>274</v>
      </c>
      <c r="I13" s="35" t="s">
        <v>305</v>
      </c>
      <c r="J13" s="3" t="s">
        <v>169</v>
      </c>
      <c r="K13" s="43">
        <v>9016</v>
      </c>
      <c r="L13" s="3">
        <v>220</v>
      </c>
      <c r="M13" s="4">
        <v>49</v>
      </c>
      <c r="N13" s="4" t="s">
        <v>306</v>
      </c>
      <c r="O13" s="4">
        <v>6</v>
      </c>
      <c r="P13" s="36">
        <v>9016</v>
      </c>
      <c r="Q13" s="4" t="s">
        <v>307</v>
      </c>
      <c r="R13" s="4">
        <v>67</v>
      </c>
      <c r="S13" s="50" t="s">
        <v>182</v>
      </c>
      <c r="T13" s="51" t="s">
        <v>230</v>
      </c>
      <c r="U13" t="s">
        <v>237</v>
      </c>
    </row>
    <row r="14" spans="1:21" ht="33">
      <c r="A14" s="2">
        <v>12</v>
      </c>
      <c r="B14" s="3" t="s">
        <v>170</v>
      </c>
      <c r="C14" s="3" t="s">
        <v>167</v>
      </c>
      <c r="D14" s="43" t="s">
        <v>171</v>
      </c>
      <c r="E14" s="43" t="s">
        <v>171</v>
      </c>
      <c r="F14" s="40" t="s">
        <v>342</v>
      </c>
      <c r="G14" s="3" t="s">
        <v>355</v>
      </c>
      <c r="H14" s="6" t="s">
        <v>274</v>
      </c>
      <c r="I14" s="35" t="s">
        <v>308</v>
      </c>
      <c r="J14" s="3" t="s">
        <v>169</v>
      </c>
      <c r="K14" s="43">
        <v>9016</v>
      </c>
      <c r="L14" s="3">
        <v>230</v>
      </c>
      <c r="M14" s="4">
        <v>49</v>
      </c>
      <c r="N14" s="4" t="s">
        <v>309</v>
      </c>
      <c r="O14" s="4">
        <v>6</v>
      </c>
      <c r="P14" s="36">
        <v>9016</v>
      </c>
      <c r="Q14" s="4" t="s">
        <v>310</v>
      </c>
      <c r="R14" s="4">
        <v>68</v>
      </c>
      <c r="S14" s="50" t="s">
        <v>182</v>
      </c>
      <c r="T14" s="51" t="s">
        <v>230</v>
      </c>
      <c r="U14" t="s">
        <v>238</v>
      </c>
    </row>
    <row r="15" spans="1:21" ht="33">
      <c r="A15" s="2">
        <v>13</v>
      </c>
      <c r="B15" s="3" t="s">
        <v>177</v>
      </c>
      <c r="C15" s="3" t="s">
        <v>180</v>
      </c>
      <c r="D15" s="43" t="s">
        <v>180</v>
      </c>
      <c r="E15" s="43" t="s">
        <v>180</v>
      </c>
      <c r="F15" s="40" t="s">
        <v>357</v>
      </c>
      <c r="G15" s="3" t="s">
        <v>356</v>
      </c>
      <c r="H15" s="6" t="s">
        <v>274</v>
      </c>
      <c r="I15" s="35" t="s">
        <v>188</v>
      </c>
      <c r="J15" s="3" t="s">
        <v>169</v>
      </c>
      <c r="K15" s="43">
        <v>9016</v>
      </c>
      <c r="L15" s="3">
        <v>240</v>
      </c>
      <c r="M15" s="4">
        <v>49</v>
      </c>
      <c r="N15" s="4" t="s">
        <v>311</v>
      </c>
      <c r="O15" s="4">
        <v>6</v>
      </c>
      <c r="P15" s="36">
        <v>9016</v>
      </c>
      <c r="Q15" s="4" t="s">
        <v>312</v>
      </c>
      <c r="R15" s="4">
        <v>69</v>
      </c>
      <c r="S15" s="50" t="s">
        <v>182</v>
      </c>
      <c r="T15" s="51" t="s">
        <v>230</v>
      </c>
      <c r="U15" t="s">
        <v>176</v>
      </c>
    </row>
    <row r="16" spans="1:21" ht="33">
      <c r="A16" s="2">
        <v>14</v>
      </c>
      <c r="B16" s="3" t="s">
        <v>184</v>
      </c>
      <c r="C16" s="3" t="s">
        <v>245</v>
      </c>
      <c r="D16" s="43" t="s">
        <v>241</v>
      </c>
      <c r="E16" s="43" t="s">
        <v>241</v>
      </c>
      <c r="F16" s="53" t="s">
        <v>321</v>
      </c>
      <c r="G16" s="52" t="s">
        <v>322</v>
      </c>
      <c r="H16" s="54" t="s">
        <v>274</v>
      </c>
      <c r="I16" s="55" t="s">
        <v>188</v>
      </c>
      <c r="J16" s="52" t="s">
        <v>169</v>
      </c>
      <c r="K16" s="43">
        <v>9016</v>
      </c>
      <c r="L16" s="3">
        <v>250</v>
      </c>
      <c r="M16" s="4">
        <v>49</v>
      </c>
      <c r="N16" s="4" t="s">
        <v>221</v>
      </c>
      <c r="O16" s="4">
        <v>5</v>
      </c>
      <c r="P16" s="36">
        <v>9016</v>
      </c>
      <c r="Q16" s="4" t="s">
        <v>225</v>
      </c>
      <c r="R16" s="4">
        <v>-1</v>
      </c>
      <c r="S16" s="50" t="s">
        <v>183</v>
      </c>
      <c r="T16" s="51" t="s">
        <v>229</v>
      </c>
      <c r="U16" t="s">
        <v>239</v>
      </c>
    </row>
    <row r="17" spans="1:21" ht="33">
      <c r="A17" s="2">
        <v>15</v>
      </c>
      <c r="B17" s="3" t="s">
        <v>185</v>
      </c>
      <c r="C17" s="3" t="s">
        <v>242</v>
      </c>
      <c r="D17" s="43" t="s">
        <v>242</v>
      </c>
      <c r="E17" s="43" t="s">
        <v>242</v>
      </c>
      <c r="F17" s="53" t="s">
        <v>323</v>
      </c>
      <c r="G17" s="52" t="s">
        <v>324</v>
      </c>
      <c r="H17" s="54" t="s">
        <v>274</v>
      </c>
      <c r="I17" s="55" t="s">
        <v>189</v>
      </c>
      <c r="J17" s="52" t="s">
        <v>169</v>
      </c>
      <c r="K17" s="43">
        <v>9016</v>
      </c>
      <c r="L17" s="3">
        <v>250</v>
      </c>
      <c r="M17" s="4">
        <v>49</v>
      </c>
      <c r="N17" s="4" t="s">
        <v>222</v>
      </c>
      <c r="O17" s="4">
        <v>5</v>
      </c>
      <c r="P17" s="36">
        <v>9016</v>
      </c>
      <c r="Q17" s="4" t="s">
        <v>226</v>
      </c>
      <c r="R17" s="4">
        <v>-1</v>
      </c>
      <c r="S17" s="50" t="s">
        <v>183</v>
      </c>
      <c r="T17" s="51" t="s">
        <v>229</v>
      </c>
      <c r="U17" t="s">
        <v>239</v>
      </c>
    </row>
    <row r="18" spans="1:21" ht="33">
      <c r="A18" s="2">
        <v>16</v>
      </c>
      <c r="B18" s="3" t="s">
        <v>186</v>
      </c>
      <c r="C18" s="3" t="s">
        <v>243</v>
      </c>
      <c r="D18" s="43" t="s">
        <v>243</v>
      </c>
      <c r="E18" s="43" t="s">
        <v>243</v>
      </c>
      <c r="F18" s="53" t="s">
        <v>321</v>
      </c>
      <c r="G18" s="52" t="s">
        <v>322</v>
      </c>
      <c r="H18" s="54" t="s">
        <v>274</v>
      </c>
      <c r="I18" s="55" t="s">
        <v>190</v>
      </c>
      <c r="J18" s="52" t="s">
        <v>169</v>
      </c>
      <c r="K18" s="43">
        <v>9016</v>
      </c>
      <c r="L18" s="3">
        <v>250</v>
      </c>
      <c r="M18" s="4">
        <v>49</v>
      </c>
      <c r="N18" s="4" t="s">
        <v>223</v>
      </c>
      <c r="O18" s="4">
        <v>5</v>
      </c>
      <c r="P18" s="36">
        <v>9016</v>
      </c>
      <c r="Q18" s="4" t="s">
        <v>227</v>
      </c>
      <c r="R18" s="4">
        <v>-1</v>
      </c>
      <c r="S18" s="50" t="s">
        <v>183</v>
      </c>
      <c r="T18" s="51" t="s">
        <v>229</v>
      </c>
      <c r="U18" t="s">
        <v>239</v>
      </c>
    </row>
    <row r="19" spans="1:21" ht="33">
      <c r="A19" s="2">
        <v>17</v>
      </c>
      <c r="B19" s="3" t="s">
        <v>187</v>
      </c>
      <c r="C19" s="3" t="s">
        <v>244</v>
      </c>
      <c r="D19" s="43" t="s">
        <v>244</v>
      </c>
      <c r="E19" s="43" t="s">
        <v>244</v>
      </c>
      <c r="F19" s="53" t="s">
        <v>323</v>
      </c>
      <c r="G19" s="52" t="s">
        <v>324</v>
      </c>
      <c r="H19" s="54" t="s">
        <v>274</v>
      </c>
      <c r="I19" s="55" t="s">
        <v>191</v>
      </c>
      <c r="J19" s="52" t="s">
        <v>169</v>
      </c>
      <c r="K19" s="43">
        <v>9016</v>
      </c>
      <c r="L19" s="3">
        <v>250</v>
      </c>
      <c r="M19" s="4">
        <v>49</v>
      </c>
      <c r="N19" s="4" t="s">
        <v>224</v>
      </c>
      <c r="O19" s="4">
        <v>5</v>
      </c>
      <c r="P19" s="36">
        <v>9016</v>
      </c>
      <c r="Q19" s="4" t="s">
        <v>228</v>
      </c>
      <c r="R19" s="4">
        <v>-1</v>
      </c>
      <c r="S19" s="50" t="s">
        <v>183</v>
      </c>
      <c r="T19" s="51" t="s">
        <v>229</v>
      </c>
      <c r="U19" t="s">
        <v>239</v>
      </c>
    </row>
    <row r="20" spans="1:21" ht="33">
      <c r="A20" s="2">
        <v>18</v>
      </c>
      <c r="B20" s="3" t="s">
        <v>193</v>
      </c>
      <c r="C20" s="3" t="s">
        <v>194</v>
      </c>
      <c r="D20" s="43" t="s">
        <v>194</v>
      </c>
      <c r="E20" s="43" t="s">
        <v>194</v>
      </c>
      <c r="F20" s="40" t="s">
        <v>359</v>
      </c>
      <c r="G20" s="3" t="s">
        <v>361</v>
      </c>
      <c r="H20" s="6" t="s">
        <v>274</v>
      </c>
      <c r="I20" s="35" t="s">
        <v>215</v>
      </c>
      <c r="J20" s="3" t="s">
        <v>169</v>
      </c>
      <c r="K20" s="43">
        <v>9016</v>
      </c>
      <c r="L20" s="3">
        <v>250</v>
      </c>
      <c r="M20" s="4">
        <v>49</v>
      </c>
      <c r="N20" s="4" t="s">
        <v>216</v>
      </c>
      <c r="O20" s="4">
        <v>6</v>
      </c>
      <c r="P20" s="36">
        <v>9016</v>
      </c>
      <c r="Q20" s="4" t="s">
        <v>217</v>
      </c>
      <c r="R20" s="4">
        <v>70</v>
      </c>
      <c r="S20" s="50" t="s">
        <v>182</v>
      </c>
      <c r="T20" s="51" t="s">
        <v>230</v>
      </c>
      <c r="U20" t="s">
        <v>240</v>
      </c>
    </row>
    <row r="21" spans="1:21" ht="33">
      <c r="A21" s="2">
        <v>19</v>
      </c>
      <c r="B21" s="3" t="s">
        <v>248</v>
      </c>
      <c r="C21" s="3" t="s">
        <v>249</v>
      </c>
      <c r="D21" s="43" t="s">
        <v>249</v>
      </c>
      <c r="E21" s="43" t="s">
        <v>249</v>
      </c>
      <c r="F21" s="40" t="s">
        <v>360</v>
      </c>
      <c r="G21" s="3" t="s">
        <v>362</v>
      </c>
      <c r="H21" s="6" t="s">
        <v>274</v>
      </c>
      <c r="I21" s="35" t="s">
        <v>252</v>
      </c>
      <c r="J21" s="3" t="s">
        <v>169</v>
      </c>
      <c r="K21" s="43">
        <v>9016</v>
      </c>
      <c r="L21" s="3">
        <v>270</v>
      </c>
      <c r="M21" s="4">
        <v>49</v>
      </c>
      <c r="N21" s="4" t="s">
        <v>253</v>
      </c>
      <c r="O21" s="4">
        <v>6</v>
      </c>
      <c r="P21" s="36">
        <v>9016</v>
      </c>
      <c r="Q21" s="4" t="s">
        <v>254</v>
      </c>
      <c r="R21" s="4">
        <v>101</v>
      </c>
      <c r="S21" s="50" t="s">
        <v>182</v>
      </c>
      <c r="T21" s="51" t="s">
        <v>230</v>
      </c>
      <c r="U21" t="s">
        <v>247</v>
      </c>
    </row>
    <row r="22" spans="1:21" ht="33">
      <c r="A22" s="2">
        <v>20</v>
      </c>
      <c r="B22" s="3" t="s">
        <v>255</v>
      </c>
      <c r="C22" s="3" t="s">
        <v>265</v>
      </c>
      <c r="D22" s="43" t="s">
        <v>265</v>
      </c>
      <c r="E22" s="43" t="s">
        <v>265</v>
      </c>
      <c r="F22" s="53" t="s">
        <v>259</v>
      </c>
      <c r="G22" s="52" t="s">
        <v>260</v>
      </c>
      <c r="H22" s="54" t="s">
        <v>274</v>
      </c>
      <c r="I22" s="55" t="s">
        <v>188</v>
      </c>
      <c r="J22" s="52" t="s">
        <v>169</v>
      </c>
      <c r="K22" s="43">
        <v>9016</v>
      </c>
      <c r="L22" s="3">
        <v>250</v>
      </c>
      <c r="M22" s="4">
        <v>49</v>
      </c>
      <c r="N22" s="4" t="s">
        <v>326</v>
      </c>
      <c r="O22" s="4">
        <v>5</v>
      </c>
      <c r="P22" s="36">
        <v>9016</v>
      </c>
      <c r="Q22" s="4" t="s">
        <v>317</v>
      </c>
      <c r="R22" s="4">
        <v>-1</v>
      </c>
      <c r="S22" s="50" t="s">
        <v>183</v>
      </c>
      <c r="T22" s="51" t="s">
        <v>264</v>
      </c>
      <c r="U22" t="s">
        <v>239</v>
      </c>
    </row>
    <row r="23" spans="1:21" ht="33">
      <c r="A23" s="2">
        <v>21</v>
      </c>
      <c r="B23" s="3" t="s">
        <v>256</v>
      </c>
      <c r="C23" s="3" t="s">
        <v>266</v>
      </c>
      <c r="D23" s="43" t="s">
        <v>266</v>
      </c>
      <c r="E23" s="43" t="s">
        <v>266</v>
      </c>
      <c r="F23" s="53" t="s">
        <v>259</v>
      </c>
      <c r="G23" s="52" t="s">
        <v>260</v>
      </c>
      <c r="H23" s="54" t="s">
        <v>274</v>
      </c>
      <c r="I23" s="55" t="s">
        <v>189</v>
      </c>
      <c r="J23" s="52" t="s">
        <v>169</v>
      </c>
      <c r="K23" s="43">
        <v>9016</v>
      </c>
      <c r="L23" s="3">
        <v>250</v>
      </c>
      <c r="M23" s="4">
        <v>49</v>
      </c>
      <c r="N23" s="4" t="s">
        <v>327</v>
      </c>
      <c r="O23" s="4">
        <v>5</v>
      </c>
      <c r="P23" s="36">
        <v>9016</v>
      </c>
      <c r="Q23" s="4" t="s">
        <v>318</v>
      </c>
      <c r="R23" s="4">
        <v>-1</v>
      </c>
      <c r="S23" s="50" t="s">
        <v>183</v>
      </c>
      <c r="T23" s="51" t="s">
        <v>264</v>
      </c>
      <c r="U23" t="s">
        <v>239</v>
      </c>
    </row>
    <row r="24" spans="1:21" ht="33">
      <c r="A24" s="2">
        <v>22</v>
      </c>
      <c r="B24" s="3" t="s">
        <v>257</v>
      </c>
      <c r="C24" s="3" t="s">
        <v>267</v>
      </c>
      <c r="D24" s="43" t="s">
        <v>267</v>
      </c>
      <c r="E24" s="43" t="s">
        <v>267</v>
      </c>
      <c r="F24" s="53" t="s">
        <v>259</v>
      </c>
      <c r="G24" s="52" t="s">
        <v>260</v>
      </c>
      <c r="H24" s="54" t="s">
        <v>274</v>
      </c>
      <c r="I24" s="55" t="s">
        <v>190</v>
      </c>
      <c r="J24" s="52" t="s">
        <v>169</v>
      </c>
      <c r="K24" s="43">
        <v>9016</v>
      </c>
      <c r="L24" s="3">
        <v>250</v>
      </c>
      <c r="M24" s="4">
        <v>49</v>
      </c>
      <c r="N24" s="4" t="s">
        <v>328</v>
      </c>
      <c r="O24" s="4">
        <v>5</v>
      </c>
      <c r="P24" s="36">
        <v>9016</v>
      </c>
      <c r="Q24" s="4" t="s">
        <v>319</v>
      </c>
      <c r="R24" s="4">
        <v>-1</v>
      </c>
      <c r="S24" s="50" t="s">
        <v>183</v>
      </c>
      <c r="T24" s="51" t="s">
        <v>264</v>
      </c>
      <c r="U24" t="s">
        <v>239</v>
      </c>
    </row>
    <row r="25" spans="1:21" ht="33">
      <c r="A25" s="2">
        <v>23</v>
      </c>
      <c r="B25" s="3" t="s">
        <v>258</v>
      </c>
      <c r="C25" s="3" t="s">
        <v>268</v>
      </c>
      <c r="D25" s="43" t="s">
        <v>268</v>
      </c>
      <c r="E25" s="43" t="s">
        <v>268</v>
      </c>
      <c r="F25" s="53" t="s">
        <v>259</v>
      </c>
      <c r="G25" s="52" t="s">
        <v>260</v>
      </c>
      <c r="H25" s="54" t="s">
        <v>274</v>
      </c>
      <c r="I25" s="55" t="s">
        <v>191</v>
      </c>
      <c r="J25" s="52" t="s">
        <v>169</v>
      </c>
      <c r="K25" s="43">
        <v>9016</v>
      </c>
      <c r="L25" s="3">
        <v>250</v>
      </c>
      <c r="M25" s="4">
        <v>49</v>
      </c>
      <c r="N25" s="4" t="s">
        <v>329</v>
      </c>
      <c r="O25" s="4">
        <v>5</v>
      </c>
      <c r="P25" s="36">
        <v>9016</v>
      </c>
      <c r="Q25" s="4" t="s">
        <v>320</v>
      </c>
      <c r="R25" s="4">
        <v>-1</v>
      </c>
      <c r="S25" s="50" t="s">
        <v>183</v>
      </c>
      <c r="T25" s="51" t="s">
        <v>264</v>
      </c>
      <c r="U25" t="s">
        <v>239</v>
      </c>
    </row>
    <row r="26" spans="1:21" ht="33">
      <c r="A26" s="2">
        <v>24</v>
      </c>
      <c r="B26" s="3" t="s">
        <v>261</v>
      </c>
      <c r="C26" s="3" t="s">
        <v>262</v>
      </c>
      <c r="D26" s="43" t="s">
        <v>262</v>
      </c>
      <c r="E26" s="43" t="s">
        <v>262</v>
      </c>
      <c r="F26" s="40" t="s">
        <v>269</v>
      </c>
      <c r="G26" s="3" t="s">
        <v>270</v>
      </c>
      <c r="H26" s="6" t="s">
        <v>274</v>
      </c>
      <c r="I26" s="35" t="s">
        <v>315</v>
      </c>
      <c r="J26" s="3" t="s">
        <v>169</v>
      </c>
      <c r="K26" s="43">
        <v>9016</v>
      </c>
      <c r="L26" s="3">
        <v>290</v>
      </c>
      <c r="M26" s="4">
        <v>49</v>
      </c>
      <c r="N26" s="4" t="s">
        <v>325</v>
      </c>
      <c r="O26" s="4">
        <v>6</v>
      </c>
      <c r="P26" s="36">
        <v>9016</v>
      </c>
      <c r="Q26" s="4" t="s">
        <v>316</v>
      </c>
      <c r="R26" s="4">
        <v>102</v>
      </c>
      <c r="S26" s="50" t="s">
        <v>182</v>
      </c>
      <c r="T26" s="51" t="s">
        <v>230</v>
      </c>
      <c r="U26" t="s">
        <v>263</v>
      </c>
    </row>
    <row r="27" spans="1:21" ht="33">
      <c r="A27" s="2">
        <v>25</v>
      </c>
      <c r="B27" s="3" t="s">
        <v>363</v>
      </c>
      <c r="C27" s="3" t="s">
        <v>372</v>
      </c>
      <c r="D27" s="43" t="s">
        <v>372</v>
      </c>
      <c r="E27" s="43" t="s">
        <v>372</v>
      </c>
      <c r="F27" s="40" t="s">
        <v>364</v>
      </c>
      <c r="G27" s="3" t="s">
        <v>365</v>
      </c>
      <c r="H27" s="6" t="s">
        <v>274</v>
      </c>
      <c r="I27" s="35" t="s">
        <v>367</v>
      </c>
      <c r="J27" s="3" t="s">
        <v>169</v>
      </c>
      <c r="K27" s="43">
        <v>9016</v>
      </c>
      <c r="L27" s="3">
        <v>310</v>
      </c>
      <c r="M27" s="4">
        <v>49</v>
      </c>
      <c r="N27" s="4" t="s">
        <v>371</v>
      </c>
      <c r="O27" s="4">
        <v>6</v>
      </c>
      <c r="P27" s="36">
        <v>9016</v>
      </c>
      <c r="Q27" s="4" t="s">
        <v>369</v>
      </c>
      <c r="R27" s="4">
        <v>103</v>
      </c>
      <c r="S27" s="50" t="s">
        <v>182</v>
      </c>
      <c r="T27" s="51" t="s">
        <v>230</v>
      </c>
      <c r="U27" t="s">
        <v>370</v>
      </c>
    </row>
    <row r="28" spans="1:21" ht="33">
      <c r="A28" s="2">
        <v>26</v>
      </c>
      <c r="B28" s="3" t="s">
        <v>373</v>
      </c>
      <c r="C28" s="3" t="s">
        <v>374</v>
      </c>
      <c r="D28" s="43" t="s">
        <v>374</v>
      </c>
      <c r="E28" s="43" t="s">
        <v>374</v>
      </c>
      <c r="F28" s="40" t="s">
        <v>383</v>
      </c>
      <c r="G28" s="3" t="s">
        <v>382</v>
      </c>
      <c r="H28" s="6" t="s">
        <v>274</v>
      </c>
      <c r="I28" s="35" t="s">
        <v>377</v>
      </c>
      <c r="J28" s="3" t="s">
        <v>169</v>
      </c>
      <c r="K28" s="43">
        <v>9016</v>
      </c>
      <c r="L28" s="3">
        <v>330</v>
      </c>
      <c r="M28" s="4">
        <v>49</v>
      </c>
      <c r="N28" s="4" t="s">
        <v>378</v>
      </c>
      <c r="O28" s="4">
        <v>6</v>
      </c>
      <c r="P28" s="36">
        <v>9016</v>
      </c>
      <c r="Q28" s="4" t="s">
        <v>379</v>
      </c>
      <c r="R28" s="4">
        <v>104</v>
      </c>
      <c r="S28" s="50" t="s">
        <v>182</v>
      </c>
      <c r="T28" s="51" t="s">
        <v>230</v>
      </c>
      <c r="U28" t="s">
        <v>380</v>
      </c>
    </row>
    <row r="29" spans="1:21" ht="33">
      <c r="A29" s="2">
        <v>27</v>
      </c>
      <c r="B29" s="3" t="s">
        <v>384</v>
      </c>
      <c r="C29" s="3" t="s">
        <v>398</v>
      </c>
      <c r="D29" s="43" t="s">
        <v>397</v>
      </c>
      <c r="E29" s="43" t="s">
        <v>397</v>
      </c>
      <c r="F29" s="53" t="s">
        <v>259</v>
      </c>
      <c r="G29" s="52" t="s">
        <v>260</v>
      </c>
      <c r="H29" s="54" t="s">
        <v>274</v>
      </c>
      <c r="I29" s="55" t="s">
        <v>188</v>
      </c>
      <c r="J29" s="52" t="s">
        <v>169</v>
      </c>
      <c r="K29" s="43">
        <v>9016</v>
      </c>
      <c r="L29" s="3">
        <v>250</v>
      </c>
      <c r="M29" s="4">
        <v>49</v>
      </c>
      <c r="N29" s="4" t="s">
        <v>401</v>
      </c>
      <c r="O29" s="4">
        <v>5</v>
      </c>
      <c r="P29" s="36">
        <v>9016</v>
      </c>
      <c r="Q29" s="4" t="s">
        <v>403</v>
      </c>
      <c r="R29" s="4">
        <v>-1</v>
      </c>
      <c r="S29" s="50" t="s">
        <v>183</v>
      </c>
      <c r="T29" s="51" t="s">
        <v>396</v>
      </c>
      <c r="U29" t="s">
        <v>239</v>
      </c>
    </row>
    <row r="30" spans="1:21" ht="33">
      <c r="A30" s="2">
        <v>28</v>
      </c>
      <c r="B30" s="3" t="s">
        <v>385</v>
      </c>
      <c r="C30" s="3" t="s">
        <v>400</v>
      </c>
      <c r="D30" s="43" t="s">
        <v>399</v>
      </c>
      <c r="E30" s="43" t="s">
        <v>399</v>
      </c>
      <c r="F30" s="53" t="s">
        <v>259</v>
      </c>
      <c r="G30" s="52" t="s">
        <v>260</v>
      </c>
      <c r="H30" s="54" t="s">
        <v>274</v>
      </c>
      <c r="I30" s="55" t="s">
        <v>405</v>
      </c>
      <c r="J30" s="52" t="s">
        <v>169</v>
      </c>
      <c r="K30" s="43">
        <v>9016</v>
      </c>
      <c r="L30" s="3">
        <v>250</v>
      </c>
      <c r="M30" s="4">
        <v>49</v>
      </c>
      <c r="N30" s="4" t="s">
        <v>402</v>
      </c>
      <c r="O30" s="4">
        <v>5</v>
      </c>
      <c r="P30" s="36">
        <v>9016</v>
      </c>
      <c r="Q30" s="4" t="s">
        <v>404</v>
      </c>
      <c r="R30" s="4">
        <v>-1</v>
      </c>
      <c r="S30" s="50" t="s">
        <v>183</v>
      </c>
      <c r="T30" s="51" t="s">
        <v>396</v>
      </c>
      <c r="U30" t="s">
        <v>239</v>
      </c>
    </row>
    <row r="31" spans="1:21" ht="33">
      <c r="A31" s="2">
        <v>29</v>
      </c>
      <c r="B31" s="3" t="s">
        <v>386</v>
      </c>
      <c r="C31" s="3" t="s">
        <v>392</v>
      </c>
      <c r="D31" s="43" t="s">
        <v>392</v>
      </c>
      <c r="E31" s="43" t="s">
        <v>392</v>
      </c>
      <c r="F31" s="40" t="s">
        <v>394</v>
      </c>
      <c r="G31" s="3" t="s">
        <v>395</v>
      </c>
      <c r="H31" s="6" t="s">
        <v>274</v>
      </c>
      <c r="I31" s="35" t="s">
        <v>391</v>
      </c>
      <c r="J31" s="3" t="s">
        <v>169</v>
      </c>
      <c r="K31" s="43">
        <v>9016</v>
      </c>
      <c r="L31" s="3">
        <v>350</v>
      </c>
      <c r="M31" s="4">
        <v>49</v>
      </c>
      <c r="N31" s="4" t="s">
        <v>390</v>
      </c>
      <c r="O31" s="4">
        <v>6</v>
      </c>
      <c r="P31" s="36">
        <v>9016</v>
      </c>
      <c r="Q31" s="4" t="s">
        <v>389</v>
      </c>
      <c r="R31" s="4">
        <v>105</v>
      </c>
      <c r="S31" s="50" t="s">
        <v>182</v>
      </c>
      <c r="T31" s="51" t="s">
        <v>230</v>
      </c>
      <c r="U31" t="s">
        <v>406</v>
      </c>
    </row>
    <row r="32" spans="1:21" ht="33">
      <c r="A32" s="2">
        <v>30</v>
      </c>
      <c r="B32" s="3" t="s">
        <v>407</v>
      </c>
      <c r="C32" s="3" t="s">
        <v>427</v>
      </c>
      <c r="D32" s="43" t="s">
        <v>426</v>
      </c>
      <c r="E32" s="43" t="s">
        <v>426</v>
      </c>
      <c r="F32" s="53" t="s">
        <v>259</v>
      </c>
      <c r="G32" s="52" t="s">
        <v>260</v>
      </c>
      <c r="H32" s="54" t="s">
        <v>274</v>
      </c>
      <c r="I32" s="55" t="s">
        <v>188</v>
      </c>
      <c r="J32" s="52" t="s">
        <v>169</v>
      </c>
      <c r="K32" s="43">
        <v>9016</v>
      </c>
      <c r="L32" s="3">
        <v>250</v>
      </c>
      <c r="M32" s="4">
        <v>49</v>
      </c>
      <c r="N32" s="4" t="s">
        <v>420</v>
      </c>
      <c r="O32" s="4">
        <v>5</v>
      </c>
      <c r="P32" s="36">
        <v>9016</v>
      </c>
      <c r="Q32" s="4" t="s">
        <v>421</v>
      </c>
      <c r="R32" s="4">
        <v>-1</v>
      </c>
      <c r="S32" s="50" t="s">
        <v>422</v>
      </c>
      <c r="T32" s="51" t="s">
        <v>423</v>
      </c>
      <c r="U32" t="s">
        <v>239</v>
      </c>
    </row>
    <row r="33" spans="1:21" ht="33">
      <c r="A33" s="2">
        <v>31</v>
      </c>
      <c r="B33" s="3" t="s">
        <v>408</v>
      </c>
      <c r="C33" s="3" t="s">
        <v>429</v>
      </c>
      <c r="D33" s="43" t="s">
        <v>428</v>
      </c>
      <c r="E33" s="43" t="s">
        <v>428</v>
      </c>
      <c r="F33" s="53" t="s">
        <v>259</v>
      </c>
      <c r="G33" s="52" t="s">
        <v>260</v>
      </c>
      <c r="H33" s="54" t="s">
        <v>274</v>
      </c>
      <c r="I33" s="55" t="s">
        <v>188</v>
      </c>
      <c r="J33" s="52" t="s">
        <v>169</v>
      </c>
      <c r="K33" s="43">
        <v>9016</v>
      </c>
      <c r="L33" s="3">
        <v>250</v>
      </c>
      <c r="M33" s="4">
        <v>49</v>
      </c>
      <c r="N33" s="4" t="s">
        <v>424</v>
      </c>
      <c r="O33" s="4">
        <v>5</v>
      </c>
      <c r="P33" s="36">
        <v>9016</v>
      </c>
      <c r="Q33" s="4" t="s">
        <v>425</v>
      </c>
      <c r="R33" s="4">
        <v>-1</v>
      </c>
      <c r="S33" s="50" t="s">
        <v>422</v>
      </c>
      <c r="T33" s="51" t="s">
        <v>423</v>
      </c>
      <c r="U33" t="s">
        <v>239</v>
      </c>
    </row>
    <row r="34" spans="1:21" ht="33">
      <c r="A34" s="2">
        <v>32</v>
      </c>
      <c r="B34" s="3" t="s">
        <v>409</v>
      </c>
      <c r="C34" s="3" t="s">
        <v>415</v>
      </c>
      <c r="D34" s="43" t="s">
        <v>415</v>
      </c>
      <c r="E34" s="43" t="s">
        <v>415</v>
      </c>
      <c r="F34" s="40" t="s">
        <v>410</v>
      </c>
      <c r="G34" s="3" t="s">
        <v>411</v>
      </c>
      <c r="H34" s="6" t="s">
        <v>274</v>
      </c>
      <c r="I34" s="35" t="s">
        <v>412</v>
      </c>
      <c r="J34" s="3" t="s">
        <v>169</v>
      </c>
      <c r="K34" s="43">
        <v>9016</v>
      </c>
      <c r="L34" s="3">
        <v>370</v>
      </c>
      <c r="M34" s="4">
        <v>49</v>
      </c>
      <c r="N34" s="4" t="s">
        <v>413</v>
      </c>
      <c r="O34" s="4">
        <v>6</v>
      </c>
      <c r="P34" s="36">
        <v>9016</v>
      </c>
      <c r="Q34" s="4" t="s">
        <v>414</v>
      </c>
      <c r="R34" s="4">
        <v>106</v>
      </c>
      <c r="S34" s="50" t="s">
        <v>182</v>
      </c>
      <c r="T34" s="51" t="s">
        <v>416</v>
      </c>
      <c r="U34" t="s">
        <v>417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16"/>
  <sheetViews>
    <sheetView topLeftCell="A15" workbookViewId="0">
      <selection activeCell="E62" sqref="E62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96</v>
      </c>
      <c r="N6" s="12" t="s">
        <v>97</v>
      </c>
      <c r="V6" s="12"/>
      <c r="Y6" s="12" t="s">
        <v>218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69</v>
      </c>
      <c r="O7" s="27" t="s">
        <v>9</v>
      </c>
      <c r="P7" s="27" t="s">
        <v>14</v>
      </c>
      <c r="Q7" s="27" t="s">
        <v>36</v>
      </c>
      <c r="Y7" s="27" t="s">
        <v>69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8" si="0">H96&amp;","&amp;I96&amp;","&amp;J96&amp;","&amp;K96&amp;","&amp;L96&amp;","&amp;M96&amp;","&amp;N96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198</v>
      </c>
      <c r="Z8" s="2" t="str">
        <f t="shared" ref="Z8:Z22" si="2">Z78&amp;","&amp;AA78&amp;","&amp;AB78&amp;","&amp;AC78&amp;","&amp;AD78&amp;","&amp;AE78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9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199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200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85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201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202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203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204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205</v>
      </c>
      <c r="Z15" s="2" t="str">
        <f t="shared" si="2"/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206</v>
      </c>
      <c r="Z16" s="2" t="str">
        <f t="shared" si="2"/>
        <v>0.09,0.67,1.83,4.14,7.6,11.64</v>
      </c>
      <c r="AA16" s="56" t="str">
        <f t="shared" si="3"/>
        <v>1200,2400,4800,7200,8400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207</v>
      </c>
      <c r="Z17" s="2" t="str">
        <f t="shared" si="2"/>
        <v>0.1,0.75,2.04,4.62,8.49,13</v>
      </c>
      <c r="AA17" s="56" t="str">
        <f t="shared" si="3"/>
        <v>1248,2496,4992,7488,8736</v>
      </c>
    </row>
    <row r="18" spans="1:30">
      <c r="A18" s="18" t="s">
        <v>61</v>
      </c>
      <c r="B18" s="19">
        <v>2</v>
      </c>
      <c r="C18" s="15"/>
      <c r="E18" s="16"/>
      <c r="G18" s="46" t="s">
        <v>101</v>
      </c>
      <c r="H18" s="46"/>
      <c r="I18" s="46"/>
      <c r="J18" s="46"/>
      <c r="N18" s="12" t="s">
        <v>105</v>
      </c>
      <c r="O18" s="2" t="str">
        <f t="shared" ref="O18:O28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8" si="8">H46&amp;","&amp;I46&amp;","&amp;J46&amp;","&amp;K46&amp;","&amp;L46&amp;","&amp;M46</f>
        <v>580,1160,2319,3478,4058,8116</v>
      </c>
      <c r="Y18" s="12" t="s">
        <v>208</v>
      </c>
      <c r="Z18" s="2" t="str">
        <f t="shared" si="2"/>
        <v>0.11,0.83,2.27,5.14,9.44,14.45</v>
      </c>
      <c r="AA18" s="56" t="str">
        <f t="shared" si="3"/>
        <v>1296,2592,5184,7776,9072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102</v>
      </c>
      <c r="H19" s="12">
        <v>210</v>
      </c>
      <c r="I19" s="12">
        <f t="shared" ref="I19:I29" si="9">H19*$B$9*$B$18*($B$13/100)</f>
        <v>1512</v>
      </c>
      <c r="J19" s="12">
        <v>300</v>
      </c>
      <c r="N19" s="12" t="s">
        <v>106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209</v>
      </c>
      <c r="Z19" s="2" t="str">
        <f t="shared" si="2"/>
        <v>0.12,0.71,1.88,4.21,7.7,11.77</v>
      </c>
      <c r="AA19" s="56" t="str">
        <f t="shared" si="3"/>
        <v>1344,2688,5376,8064,9408</v>
      </c>
    </row>
    <row r="20" spans="1:30">
      <c r="A20" s="18" t="s">
        <v>65</v>
      </c>
      <c r="B20" s="19">
        <v>50</v>
      </c>
      <c r="C20" s="24" t="s">
        <v>66</v>
      </c>
      <c r="E20" s="16"/>
      <c r="G20" s="12" t="s">
        <v>103</v>
      </c>
      <c r="H20" s="12">
        <v>220</v>
      </c>
      <c r="I20" s="12">
        <f t="shared" si="9"/>
        <v>1584</v>
      </c>
      <c r="J20" s="12">
        <f t="shared" si="5"/>
        <v>320</v>
      </c>
      <c r="N20" s="12" t="s">
        <v>172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210</v>
      </c>
      <c r="Z20" s="2" t="str">
        <f t="shared" si="2"/>
        <v>0.13,0.75,1.99,4.47,8.18,12.51</v>
      </c>
      <c r="AA20" s="56" t="str">
        <f t="shared" si="3"/>
        <v>1392,2784,5568,8352,9744</v>
      </c>
    </row>
    <row r="21" spans="1:30">
      <c r="A21" s="18" t="s">
        <v>134</v>
      </c>
      <c r="B21" s="19">
        <v>7</v>
      </c>
      <c r="C21" s="24" t="s">
        <v>133</v>
      </c>
      <c r="E21" s="16"/>
      <c r="G21" s="12" t="s">
        <v>173</v>
      </c>
      <c r="H21" s="12">
        <v>230</v>
      </c>
      <c r="I21" s="12">
        <f t="shared" si="9"/>
        <v>1656</v>
      </c>
      <c r="J21" s="12">
        <f t="shared" si="5"/>
        <v>340</v>
      </c>
      <c r="N21" s="12" t="s">
        <v>174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211</v>
      </c>
      <c r="Z21" s="2" t="str">
        <f t="shared" si="2"/>
        <v>0.14,0.8,2.12,4.75,8.69,13.29</v>
      </c>
      <c r="AA21" s="56" t="str">
        <f t="shared" si="3"/>
        <v>1440,2880,5760,8640,10080</v>
      </c>
    </row>
    <row r="22" spans="1:30">
      <c r="A22" s="18" t="s">
        <v>135</v>
      </c>
      <c r="B22" s="19">
        <v>5</v>
      </c>
      <c r="C22" s="24"/>
      <c r="E22" s="16"/>
      <c r="G22" s="12" t="s">
        <v>176</v>
      </c>
      <c r="H22" s="12">
        <v>240</v>
      </c>
      <c r="I22" s="12">
        <f t="shared" si="9"/>
        <v>1728</v>
      </c>
      <c r="J22" s="12">
        <f t="shared" si="5"/>
        <v>350</v>
      </c>
      <c r="N22" s="12" t="s">
        <v>195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212</v>
      </c>
      <c r="Z22" s="2" t="str">
        <f t="shared" si="2"/>
        <v>0.15,0.85,2.25,5.04,9.22,14.1</v>
      </c>
      <c r="AA22" s="56" t="str">
        <f t="shared" si="3"/>
        <v>1488,2976,5952,8928,10416</v>
      </c>
    </row>
    <row r="23" spans="1:30">
      <c r="G23" s="12" t="s">
        <v>196</v>
      </c>
      <c r="H23" s="12">
        <v>250</v>
      </c>
      <c r="I23" s="12">
        <f t="shared" si="9"/>
        <v>1800</v>
      </c>
      <c r="J23" s="12">
        <f t="shared" si="5"/>
        <v>360</v>
      </c>
      <c r="N23" s="12" t="s">
        <v>246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0">
      <c r="G24" s="12" t="s">
        <v>247</v>
      </c>
      <c r="H24" s="12">
        <v>270</v>
      </c>
      <c r="I24" s="12">
        <f t="shared" si="9"/>
        <v>1944</v>
      </c>
      <c r="J24" s="12">
        <f t="shared" si="5"/>
        <v>390</v>
      </c>
      <c r="N24" s="12" t="s">
        <v>313</v>
      </c>
      <c r="O24" s="2" t="str">
        <f t="shared" si="7"/>
        <v>420,420,420,420,420</v>
      </c>
      <c r="P24" s="2" t="str">
        <f t="shared" si="0"/>
        <v>0.09,0.41,1.05,2.32,4.22,6.44,10.87</v>
      </c>
      <c r="Q24" s="12" t="str">
        <f t="shared" si="8"/>
        <v>940,1880,3759,5638,6578,13156</v>
      </c>
    </row>
    <row r="25" spans="1:30">
      <c r="A25" s="15" t="s">
        <v>82</v>
      </c>
      <c r="B25" s="12"/>
      <c r="C25" s="15"/>
      <c r="G25" s="12" t="s">
        <v>314</v>
      </c>
      <c r="H25" s="12">
        <v>290</v>
      </c>
      <c r="I25" s="12">
        <f t="shared" si="9"/>
        <v>2088</v>
      </c>
      <c r="J25" s="12">
        <f t="shared" si="5"/>
        <v>420</v>
      </c>
      <c r="N25" s="12" t="s">
        <v>368</v>
      </c>
      <c r="O25" s="2" t="str">
        <f t="shared" si="7"/>
        <v>450,450,450,450,450</v>
      </c>
      <c r="P25" s="2" t="str">
        <f t="shared" si="0"/>
        <v>0.09,0.47,1.23,2.74,4.99,7.62,12.88</v>
      </c>
      <c r="Q25" s="12" t="str">
        <f t="shared" si="8"/>
        <v>1042,2084,4167,6250,7292,14584</v>
      </c>
      <c r="S25" s="45"/>
      <c r="T25" s="44" t="s">
        <v>136</v>
      </c>
      <c r="U25" s="45"/>
      <c r="V25" s="44" t="s">
        <v>64</v>
      </c>
      <c r="W25" s="45"/>
    </row>
    <row r="26" spans="1:30">
      <c r="A26" s="15" t="s">
        <v>83</v>
      </c>
      <c r="B26" s="12"/>
      <c r="C26" s="12"/>
      <c r="G26" s="12" t="s">
        <v>366</v>
      </c>
      <c r="H26" s="12">
        <v>310</v>
      </c>
      <c r="I26" s="12">
        <f t="shared" si="9"/>
        <v>2232</v>
      </c>
      <c r="J26" s="12">
        <f t="shared" si="5"/>
        <v>450</v>
      </c>
      <c r="N26" s="12" t="s">
        <v>375</v>
      </c>
      <c r="O26" s="2" t="str">
        <f t="shared" si="7"/>
        <v>480,480,480,480,480</v>
      </c>
      <c r="P26" s="2" t="str">
        <f t="shared" si="0"/>
        <v>0.1,0.55,1.44,3.21,5.86,8.95,15.13</v>
      </c>
      <c r="Q26" s="12" t="str">
        <f t="shared" si="8"/>
        <v>1149,2297,4594,6891,8039,16078</v>
      </c>
    </row>
    <row r="27" spans="1:30">
      <c r="A27" s="15" t="s">
        <v>84</v>
      </c>
      <c r="B27" s="12"/>
      <c r="C27" s="12"/>
      <c r="G27" s="12" t="s">
        <v>376</v>
      </c>
      <c r="H27" s="12">
        <v>330</v>
      </c>
      <c r="I27" s="12">
        <f t="shared" si="9"/>
        <v>2376</v>
      </c>
      <c r="J27" s="12">
        <f t="shared" si="5"/>
        <v>480</v>
      </c>
      <c r="N27" s="12" t="s">
        <v>387</v>
      </c>
      <c r="O27" s="2" t="str">
        <f t="shared" si="7"/>
        <v>510,510,510,510,510</v>
      </c>
      <c r="P27" s="2" t="str">
        <f t="shared" si="0"/>
        <v>0.1,0.62,1.65,3.71,6.8,10.4,17.6</v>
      </c>
      <c r="Q27" s="12" t="str">
        <f t="shared" si="8"/>
        <v>1260,2520,5040,7560,8820,17640</v>
      </c>
    </row>
    <row r="28" spans="1:30">
      <c r="A28" s="29" t="s">
        <v>86</v>
      </c>
      <c r="B28" s="12"/>
      <c r="C28" s="12"/>
      <c r="G28" s="12" t="s">
        <v>388</v>
      </c>
      <c r="H28" s="12">
        <v>350</v>
      </c>
      <c r="I28" s="12">
        <f t="shared" si="9"/>
        <v>2520</v>
      </c>
      <c r="J28" s="12">
        <f t="shared" si="5"/>
        <v>510</v>
      </c>
      <c r="N28" s="12" t="s">
        <v>418</v>
      </c>
      <c r="O28" s="2" t="str">
        <f t="shared" si="7"/>
        <v>540,540,540,540,540</v>
      </c>
      <c r="P28" s="2" t="str">
        <f t="shared" si="0"/>
        <v>0.11,0.71,1.9,4.28,7.85,12.02,20.35</v>
      </c>
      <c r="Q28" s="12" t="str">
        <f t="shared" si="8"/>
        <v>1377,2753,5506,8259,9635,19270</v>
      </c>
    </row>
    <row r="29" spans="1:30">
      <c r="A29" s="30" t="s">
        <v>87</v>
      </c>
      <c r="B29" s="30" t="s">
        <v>88</v>
      </c>
      <c r="G29" s="12" t="s">
        <v>417</v>
      </c>
      <c r="H29" s="12">
        <v>370</v>
      </c>
      <c r="I29" s="12">
        <f t="shared" si="9"/>
        <v>2664</v>
      </c>
      <c r="J29" s="12">
        <f t="shared" si="5"/>
        <v>540</v>
      </c>
    </row>
    <row r="30" spans="1:30">
      <c r="A30" s="21" t="s">
        <v>89</v>
      </c>
      <c r="B30" s="31">
        <v>5</v>
      </c>
    </row>
    <row r="31" spans="1:30">
      <c r="A31" s="21">
        <v>2</v>
      </c>
      <c r="B31" s="31">
        <v>10</v>
      </c>
    </row>
    <row r="32" spans="1:30">
      <c r="A32" s="21" t="s">
        <v>90</v>
      </c>
      <c r="B32" s="31">
        <v>20</v>
      </c>
      <c r="G32" s="12" t="s">
        <v>67</v>
      </c>
      <c r="Q32" s="25" t="s">
        <v>68</v>
      </c>
      <c r="R32" s="26">
        <f t="shared" ref="R32:W32" si="10">SUM(R34:R43)</f>
        <v>16.285714285714285</v>
      </c>
      <c r="S32" s="26">
        <f t="shared" si="10"/>
        <v>13.328571428571429</v>
      </c>
      <c r="T32" s="26">
        <f t="shared" si="10"/>
        <v>10.213240418118467</v>
      </c>
      <c r="U32" s="26">
        <f t="shared" si="10"/>
        <v>8.8857142857142843</v>
      </c>
      <c r="V32" s="26">
        <f t="shared" si="10"/>
        <v>6.4878048780487809</v>
      </c>
      <c r="W32" s="26">
        <f t="shared" si="10"/>
        <v>5.3097560975609763</v>
      </c>
      <c r="X32"/>
      <c r="Y32" s="12" t="s">
        <v>214</v>
      </c>
      <c r="Z32" s="12"/>
      <c r="AA32" s="12"/>
      <c r="AB32" s="12"/>
      <c r="AC32" s="12"/>
      <c r="AD32" s="12"/>
    </row>
    <row r="33" spans="1:32" ht="17.25" thickBot="1">
      <c r="A33" s="32" t="s">
        <v>91</v>
      </c>
      <c r="B33" s="33">
        <v>30</v>
      </c>
      <c r="G33" s="27" t="s">
        <v>69</v>
      </c>
      <c r="H33" s="27" t="s">
        <v>70</v>
      </c>
      <c r="I33" s="27" t="s">
        <v>71</v>
      </c>
      <c r="J33" s="27" t="s">
        <v>72</v>
      </c>
      <c r="K33" s="27" t="s">
        <v>73</v>
      </c>
      <c r="L33" s="27" t="s">
        <v>74</v>
      </c>
      <c r="M33" s="27" t="s">
        <v>160</v>
      </c>
      <c r="N33" s="27" t="s">
        <v>75</v>
      </c>
      <c r="O33" s="27" t="s">
        <v>76</v>
      </c>
      <c r="P33" s="27" t="s">
        <v>77</v>
      </c>
      <c r="Q33" s="27" t="s">
        <v>78</v>
      </c>
      <c r="R33" s="28" t="s">
        <v>79</v>
      </c>
      <c r="S33" s="28" t="s">
        <v>80</v>
      </c>
      <c r="T33" s="28" t="s">
        <v>79</v>
      </c>
      <c r="U33" s="28" t="s">
        <v>81</v>
      </c>
      <c r="V33" s="28" t="s">
        <v>79</v>
      </c>
      <c r="W33" s="28" t="s">
        <v>81</v>
      </c>
      <c r="Y33" s="27" t="s">
        <v>69</v>
      </c>
      <c r="Z33" s="27" t="s">
        <v>70</v>
      </c>
      <c r="AA33" s="27" t="s">
        <v>71</v>
      </c>
      <c r="AB33" s="27" t="s">
        <v>72</v>
      </c>
      <c r="AC33" s="27" t="s">
        <v>73</v>
      </c>
      <c r="AD33" s="27" t="s">
        <v>74</v>
      </c>
      <c r="AE33" s="27" t="s">
        <v>77</v>
      </c>
      <c r="AF33" s="27" t="s">
        <v>213</v>
      </c>
    </row>
    <row r="34" spans="1:32" ht="17.25" thickTop="1">
      <c r="A34" s="21" t="s">
        <v>92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11">(H8*$B$9*$B$18)*(O34/100)+I8</f>
        <v>2112</v>
      </c>
      <c r="Q34" s="12">
        <f t="shared" ref="Q34:Q43" si="12">P34-I8</f>
        <v>1320</v>
      </c>
      <c r="R34" s="2">
        <f t="shared" ref="R34:R43" si="13">(Q34/H8)/($B$18*7)</f>
        <v>0.8571428571428571</v>
      </c>
      <c r="S34" s="2">
        <f t="shared" ref="S34:S43" si="14">(Q34/$H$17)/(7*$B$18)</f>
        <v>0.47142857142857142</v>
      </c>
      <c r="T34" s="2">
        <f t="shared" ref="T34:T42" si="15">(Q34/H8)/($B$18*7+$B$21)</f>
        <v>0.5714285714285714</v>
      </c>
      <c r="U34" s="2">
        <f>(Q34/$H$17)/($B$18*7+$B$21)</f>
        <v>0.31428571428571428</v>
      </c>
      <c r="V34" s="2">
        <f t="shared" ref="V34:V43" si="16">(Q34/H8)/(($B$20/7)+$B$18*7+$B$19+$B$21)</f>
        <v>0.34146341463414637</v>
      </c>
      <c r="W34" s="2">
        <f>(Q34/$H$17)/(($B$20/7)+$B$18*7+$B$19+$B$21)</f>
        <v>0.18780487804878049</v>
      </c>
      <c r="Y34" s="12" t="s">
        <v>198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68</v>
      </c>
      <c r="B35" s="31">
        <f>SUM(B30:B34)</f>
        <v>100</v>
      </c>
      <c r="G35" s="12" t="s">
        <v>18</v>
      </c>
      <c r="H35" s="12">
        <f t="shared" ref="H35:H43" si="17">ROUNDUP((P35*$B$30/100),0)</f>
        <v>130</v>
      </c>
      <c r="I35" s="12">
        <f t="shared" ref="I35:I43" si="18">ROUNDUP((P35*$B$31/100),0)</f>
        <v>260</v>
      </c>
      <c r="J35" s="12">
        <f t="shared" ref="J35:J43" si="19">ROUNDUP((P35*$B$32/100),0)</f>
        <v>519</v>
      </c>
      <c r="K35" s="12">
        <f t="shared" ref="K35:K43" si="20">ROUNDUP((P35*$B$33/100),0)</f>
        <v>778</v>
      </c>
      <c r="L35" s="12">
        <f t="shared" ref="L35:L43" si="21">ROUNDUP((P35*$B$34/100),0)</f>
        <v>908</v>
      </c>
      <c r="M35" s="12">
        <f t="shared" ref="M35:M43" si="22">L35*$B$43</f>
        <v>1816</v>
      </c>
      <c r="N35" s="12">
        <f t="shared" ref="N35:N43" si="23">SUM(H35:L35)</f>
        <v>2595</v>
      </c>
      <c r="O35" s="12">
        <v>60</v>
      </c>
      <c r="P35" s="12">
        <f t="shared" si="11"/>
        <v>2592</v>
      </c>
      <c r="Q35" s="12">
        <f t="shared" si="12"/>
        <v>1728</v>
      </c>
      <c r="R35" s="2">
        <f t="shared" si="13"/>
        <v>1.0285714285714287</v>
      </c>
      <c r="S35" s="2">
        <f t="shared" si="14"/>
        <v>0.61714285714285722</v>
      </c>
      <c r="T35" s="2">
        <f t="shared" si="15"/>
        <v>0.68571428571428572</v>
      </c>
      <c r="U35" s="2">
        <f t="shared" ref="U35:U43" si="24">(Q35/$H$17)/($B$18*7+$B$21)</f>
        <v>0.41142857142857148</v>
      </c>
      <c r="V35" s="2">
        <f t="shared" si="16"/>
        <v>0.40975609756097564</v>
      </c>
      <c r="W35" s="2">
        <f t="shared" ref="W35:W43" si="25">(Q35/$H$17)/(($B$20/7)+$B$18*7+$B$19+$B$21)</f>
        <v>0.24585365853658542</v>
      </c>
      <c r="Y35" s="12" t="s">
        <v>199</v>
      </c>
      <c r="Z35" s="12">
        <f t="shared" ref="Z35:Z48" si="26">ROUNDUP((AE35*$B$30/100),0)</f>
        <v>744</v>
      </c>
      <c r="AA35" s="12">
        <f t="shared" ref="AA35:AA48" si="27">ROUNDUP((AE35*$B$31/100),0)</f>
        <v>1488</v>
      </c>
      <c r="AB35" s="12">
        <f t="shared" ref="AB35:AB48" si="28">ROUNDUP((AE35*$B$32/100),0)</f>
        <v>2976</v>
      </c>
      <c r="AC35" s="12">
        <f t="shared" ref="AC35:AC48" si="29">ROUNDUP((AE35*$B$33/100),0)</f>
        <v>4464</v>
      </c>
      <c r="AD35" s="12">
        <f t="shared" ref="AD35:AD48" si="30">ROUNDUP((AE35*$B$34/100),0)</f>
        <v>5208</v>
      </c>
      <c r="AE35" s="2">
        <f t="shared" ref="AE35:AE48" si="31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17"/>
        <v>156</v>
      </c>
      <c r="I36" s="12">
        <f t="shared" si="18"/>
        <v>312</v>
      </c>
      <c r="J36" s="12">
        <f t="shared" si="19"/>
        <v>624</v>
      </c>
      <c r="K36" s="12">
        <f t="shared" si="20"/>
        <v>936</v>
      </c>
      <c r="L36" s="12">
        <f t="shared" si="21"/>
        <v>1092</v>
      </c>
      <c r="M36" s="12">
        <f t="shared" si="22"/>
        <v>2184</v>
      </c>
      <c r="N36" s="12">
        <f t="shared" si="23"/>
        <v>3120</v>
      </c>
      <c r="O36" s="12">
        <v>70</v>
      </c>
      <c r="P36" s="12">
        <f t="shared" si="11"/>
        <v>3120</v>
      </c>
      <c r="Q36" s="12">
        <f t="shared" si="12"/>
        <v>2184</v>
      </c>
      <c r="R36" s="2">
        <f t="shared" si="13"/>
        <v>1.2</v>
      </c>
      <c r="S36" s="2">
        <f t="shared" si="14"/>
        <v>0.78</v>
      </c>
      <c r="T36" s="2">
        <f t="shared" si="15"/>
        <v>0.8</v>
      </c>
      <c r="U36" s="2">
        <f t="shared" si="24"/>
        <v>0.52</v>
      </c>
      <c r="V36" s="2">
        <f t="shared" si="16"/>
        <v>0.47804878048780497</v>
      </c>
      <c r="W36" s="2">
        <f t="shared" si="25"/>
        <v>0.31073170731707322</v>
      </c>
      <c r="Y36" s="12" t="s">
        <v>200</v>
      </c>
      <c r="Z36" s="12">
        <f t="shared" si="26"/>
        <v>768</v>
      </c>
      <c r="AA36" s="12">
        <f t="shared" si="27"/>
        <v>1536</v>
      </c>
      <c r="AB36" s="12">
        <f t="shared" si="28"/>
        <v>3072</v>
      </c>
      <c r="AC36" s="12">
        <f t="shared" si="29"/>
        <v>4608</v>
      </c>
      <c r="AD36" s="12">
        <f t="shared" si="30"/>
        <v>5376</v>
      </c>
      <c r="AE36" s="2">
        <f t="shared" si="31"/>
        <v>15360</v>
      </c>
      <c r="AF36" s="2">
        <v>320</v>
      </c>
    </row>
    <row r="37" spans="1:32">
      <c r="A37" s="2" t="s">
        <v>93</v>
      </c>
      <c r="D37" s="12"/>
      <c r="G37" s="12" t="s">
        <v>85</v>
      </c>
      <c r="H37" s="12">
        <f t="shared" si="17"/>
        <v>185</v>
      </c>
      <c r="I37" s="12">
        <f t="shared" si="18"/>
        <v>370</v>
      </c>
      <c r="J37" s="12">
        <f t="shared" si="19"/>
        <v>740</v>
      </c>
      <c r="K37" s="12">
        <f t="shared" si="20"/>
        <v>1109</v>
      </c>
      <c r="L37" s="12">
        <f t="shared" si="21"/>
        <v>1294</v>
      </c>
      <c r="M37" s="12">
        <f t="shared" si="22"/>
        <v>2588</v>
      </c>
      <c r="N37" s="12">
        <f t="shared" si="23"/>
        <v>3698</v>
      </c>
      <c r="O37" s="12">
        <v>80</v>
      </c>
      <c r="P37" s="12">
        <f t="shared" si="11"/>
        <v>3696</v>
      </c>
      <c r="Q37" s="12">
        <f t="shared" si="12"/>
        <v>2688</v>
      </c>
      <c r="R37" s="2">
        <f t="shared" si="13"/>
        <v>1.3714285714285714</v>
      </c>
      <c r="S37" s="2">
        <f t="shared" si="14"/>
        <v>0.96</v>
      </c>
      <c r="T37" s="2">
        <f t="shared" si="15"/>
        <v>0.91428571428571426</v>
      </c>
      <c r="U37" s="2">
        <f t="shared" si="24"/>
        <v>0.64</v>
      </c>
      <c r="V37" s="2">
        <f t="shared" si="16"/>
        <v>0.54634146341463419</v>
      </c>
      <c r="W37" s="2">
        <f t="shared" si="25"/>
        <v>0.38243902439024391</v>
      </c>
      <c r="Y37" s="12" t="s">
        <v>201</v>
      </c>
      <c r="Z37" s="12">
        <f t="shared" si="26"/>
        <v>792</v>
      </c>
      <c r="AA37" s="12">
        <f t="shared" si="27"/>
        <v>1584</v>
      </c>
      <c r="AB37" s="12">
        <f t="shared" si="28"/>
        <v>3168</v>
      </c>
      <c r="AC37" s="12">
        <f t="shared" si="29"/>
        <v>4752</v>
      </c>
      <c r="AD37" s="12">
        <f t="shared" si="30"/>
        <v>5544</v>
      </c>
      <c r="AE37" s="2">
        <f t="shared" si="31"/>
        <v>15840</v>
      </c>
      <c r="AF37" s="2">
        <v>330</v>
      </c>
    </row>
    <row r="38" spans="1:32">
      <c r="D38" s="12"/>
      <c r="G38" s="12" t="s">
        <v>20</v>
      </c>
      <c r="H38" s="12">
        <f t="shared" si="17"/>
        <v>216</v>
      </c>
      <c r="I38" s="12">
        <f t="shared" si="18"/>
        <v>432</v>
      </c>
      <c r="J38" s="12">
        <f t="shared" si="19"/>
        <v>864</v>
      </c>
      <c r="K38" s="12">
        <f t="shared" si="20"/>
        <v>1296</v>
      </c>
      <c r="L38" s="12">
        <f t="shared" si="21"/>
        <v>1512</v>
      </c>
      <c r="M38" s="12">
        <f t="shared" si="22"/>
        <v>3024</v>
      </c>
      <c r="N38" s="12">
        <f t="shared" si="23"/>
        <v>4320</v>
      </c>
      <c r="O38" s="12">
        <v>90</v>
      </c>
      <c r="P38" s="12">
        <f t="shared" si="11"/>
        <v>4320</v>
      </c>
      <c r="Q38" s="12">
        <f t="shared" si="12"/>
        <v>3240</v>
      </c>
      <c r="R38" s="2">
        <f t="shared" si="13"/>
        <v>1.5428571428571429</v>
      </c>
      <c r="S38" s="2">
        <f t="shared" si="14"/>
        <v>1.157142857142857</v>
      </c>
      <c r="T38" s="2">
        <f t="shared" si="15"/>
        <v>1.0285714285714287</v>
      </c>
      <c r="U38" s="2">
        <f t="shared" si="24"/>
        <v>0.77142857142857135</v>
      </c>
      <c r="V38" s="2">
        <f t="shared" si="16"/>
        <v>0.61463414634146352</v>
      </c>
      <c r="W38" s="2">
        <f t="shared" si="25"/>
        <v>0.46097560975609758</v>
      </c>
      <c r="Y38" s="12" t="s">
        <v>202</v>
      </c>
      <c r="Z38" s="12">
        <f t="shared" si="26"/>
        <v>816</v>
      </c>
      <c r="AA38" s="12">
        <f t="shared" si="27"/>
        <v>1632</v>
      </c>
      <c r="AB38" s="12">
        <f t="shared" si="28"/>
        <v>3264</v>
      </c>
      <c r="AC38" s="12">
        <f t="shared" si="29"/>
        <v>4896</v>
      </c>
      <c r="AD38" s="12">
        <f t="shared" si="30"/>
        <v>5712</v>
      </c>
      <c r="AE38" s="2">
        <f t="shared" si="31"/>
        <v>16320</v>
      </c>
      <c r="AF38" s="2">
        <v>340</v>
      </c>
    </row>
    <row r="39" spans="1:32">
      <c r="A39" s="18" t="s">
        <v>98</v>
      </c>
      <c r="B39" s="19">
        <v>100</v>
      </c>
      <c r="D39" s="12"/>
      <c r="G39" s="12" t="s">
        <v>21</v>
      </c>
      <c r="H39" s="12">
        <f t="shared" si="17"/>
        <v>250</v>
      </c>
      <c r="I39" s="12">
        <f t="shared" si="18"/>
        <v>500</v>
      </c>
      <c r="J39" s="12">
        <f t="shared" si="19"/>
        <v>999</v>
      </c>
      <c r="K39" s="12">
        <f t="shared" si="20"/>
        <v>1498</v>
      </c>
      <c r="L39" s="12">
        <f t="shared" si="21"/>
        <v>1748</v>
      </c>
      <c r="M39" s="12">
        <f t="shared" si="22"/>
        <v>3496</v>
      </c>
      <c r="N39" s="12">
        <f t="shared" si="23"/>
        <v>4995</v>
      </c>
      <c r="O39" s="12">
        <v>100</v>
      </c>
      <c r="P39" s="12">
        <f t="shared" si="11"/>
        <v>4992</v>
      </c>
      <c r="Q39" s="12">
        <f t="shared" si="12"/>
        <v>3840</v>
      </c>
      <c r="R39" s="2">
        <f t="shared" si="13"/>
        <v>1.7142857142857142</v>
      </c>
      <c r="S39" s="2">
        <f t="shared" si="14"/>
        <v>1.3714285714285714</v>
      </c>
      <c r="T39" s="2">
        <f t="shared" si="15"/>
        <v>1.1428571428571428</v>
      </c>
      <c r="U39" s="2">
        <f t="shared" si="24"/>
        <v>0.91428571428571426</v>
      </c>
      <c r="V39" s="2">
        <f t="shared" si="16"/>
        <v>0.68292682926829273</v>
      </c>
      <c r="W39" s="2">
        <f t="shared" si="25"/>
        <v>0.54634146341463419</v>
      </c>
      <c r="Y39" s="12" t="s">
        <v>203</v>
      </c>
      <c r="Z39" s="12">
        <f t="shared" si="26"/>
        <v>840</v>
      </c>
      <c r="AA39" s="12">
        <f t="shared" si="27"/>
        <v>1680</v>
      </c>
      <c r="AB39" s="12">
        <f t="shared" si="28"/>
        <v>3360</v>
      </c>
      <c r="AC39" s="12">
        <f t="shared" si="29"/>
        <v>5040</v>
      </c>
      <c r="AD39" s="12">
        <f t="shared" si="30"/>
        <v>5880</v>
      </c>
      <c r="AE39" s="2">
        <f t="shared" si="31"/>
        <v>16800</v>
      </c>
      <c r="AF39" s="2">
        <v>350</v>
      </c>
    </row>
    <row r="40" spans="1:32">
      <c r="A40" s="18" t="s">
        <v>99</v>
      </c>
      <c r="B40" s="41">
        <v>1.2</v>
      </c>
      <c r="G40" s="12" t="s">
        <v>22</v>
      </c>
      <c r="H40" s="12">
        <f t="shared" si="17"/>
        <v>286</v>
      </c>
      <c r="I40" s="12">
        <f t="shared" si="18"/>
        <v>572</v>
      </c>
      <c r="J40" s="12">
        <f t="shared" si="19"/>
        <v>1143</v>
      </c>
      <c r="K40" s="12">
        <f t="shared" si="20"/>
        <v>1714</v>
      </c>
      <c r="L40" s="12">
        <f t="shared" si="21"/>
        <v>2000</v>
      </c>
      <c r="M40" s="12">
        <f t="shared" si="22"/>
        <v>4000</v>
      </c>
      <c r="N40" s="12">
        <f t="shared" si="23"/>
        <v>5715</v>
      </c>
      <c r="O40" s="12">
        <v>110</v>
      </c>
      <c r="P40" s="12">
        <f t="shared" si="11"/>
        <v>5712</v>
      </c>
      <c r="Q40" s="12">
        <f t="shared" si="12"/>
        <v>4488</v>
      </c>
      <c r="R40" s="2">
        <f t="shared" si="13"/>
        <v>1.8857142857142857</v>
      </c>
      <c r="S40" s="2">
        <f t="shared" si="14"/>
        <v>1.602857142857143</v>
      </c>
      <c r="T40" s="2">
        <f t="shared" si="15"/>
        <v>1.2571428571428571</v>
      </c>
      <c r="U40" s="2">
        <f t="shared" si="24"/>
        <v>1.0685714285714287</v>
      </c>
      <c r="V40" s="2">
        <f t="shared" si="16"/>
        <v>0.75121951219512195</v>
      </c>
      <c r="W40" s="2">
        <f t="shared" si="25"/>
        <v>0.63853658536585378</v>
      </c>
      <c r="Y40" s="12" t="s">
        <v>204</v>
      </c>
      <c r="Z40" s="12">
        <f t="shared" si="26"/>
        <v>864</v>
      </c>
      <c r="AA40" s="12">
        <f t="shared" si="27"/>
        <v>1728</v>
      </c>
      <c r="AB40" s="12">
        <f t="shared" si="28"/>
        <v>3456</v>
      </c>
      <c r="AC40" s="12">
        <f t="shared" si="29"/>
        <v>5184</v>
      </c>
      <c r="AD40" s="12">
        <f t="shared" si="30"/>
        <v>6048</v>
      </c>
      <c r="AE40" s="2">
        <f t="shared" si="31"/>
        <v>17280</v>
      </c>
      <c r="AF40" s="2">
        <v>360</v>
      </c>
    </row>
    <row r="41" spans="1:32">
      <c r="G41" s="12" t="s">
        <v>23</v>
      </c>
      <c r="H41" s="12">
        <f t="shared" si="17"/>
        <v>324</v>
      </c>
      <c r="I41" s="12">
        <f t="shared" si="18"/>
        <v>648</v>
      </c>
      <c r="J41" s="12">
        <f t="shared" si="19"/>
        <v>1296</v>
      </c>
      <c r="K41" s="12">
        <f t="shared" si="20"/>
        <v>1944</v>
      </c>
      <c r="L41" s="12">
        <f t="shared" si="21"/>
        <v>2268</v>
      </c>
      <c r="M41" s="12">
        <f t="shared" si="22"/>
        <v>4536</v>
      </c>
      <c r="N41" s="12">
        <f t="shared" si="23"/>
        <v>6480</v>
      </c>
      <c r="O41" s="12">
        <v>120</v>
      </c>
      <c r="P41" s="12">
        <f t="shared" si="11"/>
        <v>6480</v>
      </c>
      <c r="Q41" s="12">
        <f t="shared" si="12"/>
        <v>5184</v>
      </c>
      <c r="R41" s="2">
        <f t="shared" si="13"/>
        <v>2.0571428571428574</v>
      </c>
      <c r="S41" s="2">
        <f t="shared" si="14"/>
        <v>1.8514285714285716</v>
      </c>
      <c r="T41" s="2">
        <f t="shared" si="15"/>
        <v>1.3714285714285714</v>
      </c>
      <c r="U41" s="2">
        <f t="shared" si="24"/>
        <v>1.2342857142857144</v>
      </c>
      <c r="V41" s="2">
        <f t="shared" si="16"/>
        <v>0.81951219512195128</v>
      </c>
      <c r="W41" s="2">
        <f t="shared" si="25"/>
        <v>0.7375609756097562</v>
      </c>
      <c r="Y41" s="12" t="s">
        <v>205</v>
      </c>
      <c r="Z41" s="12">
        <f t="shared" si="26"/>
        <v>888</v>
      </c>
      <c r="AA41" s="12">
        <f t="shared" si="27"/>
        <v>1776</v>
      </c>
      <c r="AB41" s="12">
        <f t="shared" si="28"/>
        <v>3552</v>
      </c>
      <c r="AC41" s="12">
        <f t="shared" si="29"/>
        <v>5328</v>
      </c>
      <c r="AD41" s="12">
        <f t="shared" si="30"/>
        <v>6216</v>
      </c>
      <c r="AE41" s="2">
        <f t="shared" si="31"/>
        <v>17760</v>
      </c>
      <c r="AF41" s="2">
        <v>370</v>
      </c>
    </row>
    <row r="42" spans="1:32">
      <c r="A42" s="2" t="s">
        <v>161</v>
      </c>
      <c r="G42" s="12" t="s">
        <v>24</v>
      </c>
      <c r="H42" s="12">
        <f t="shared" si="17"/>
        <v>365</v>
      </c>
      <c r="I42" s="12">
        <f t="shared" si="18"/>
        <v>730</v>
      </c>
      <c r="J42" s="12">
        <f t="shared" si="19"/>
        <v>1460</v>
      </c>
      <c r="K42" s="12">
        <f t="shared" si="20"/>
        <v>2189</v>
      </c>
      <c r="L42" s="12">
        <f t="shared" si="21"/>
        <v>2554</v>
      </c>
      <c r="M42" s="12">
        <f>L42*$B$43</f>
        <v>5108</v>
      </c>
      <c r="N42" s="12">
        <f t="shared" si="23"/>
        <v>7298</v>
      </c>
      <c r="O42" s="12">
        <v>130</v>
      </c>
      <c r="P42" s="12">
        <f t="shared" si="11"/>
        <v>7296</v>
      </c>
      <c r="Q42" s="12">
        <f t="shared" si="12"/>
        <v>5928</v>
      </c>
      <c r="R42" s="2">
        <f t="shared" si="13"/>
        <v>2.2285714285714286</v>
      </c>
      <c r="S42" s="2">
        <f t="shared" si="14"/>
        <v>2.117142857142857</v>
      </c>
      <c r="T42" s="2">
        <f t="shared" si="15"/>
        <v>1.4857142857142858</v>
      </c>
      <c r="U42" s="2">
        <f t="shared" si="24"/>
        <v>1.4114285714285715</v>
      </c>
      <c r="V42" s="2">
        <f t="shared" si="16"/>
        <v>0.88780487804878061</v>
      </c>
      <c r="W42" s="2">
        <f t="shared" si="25"/>
        <v>0.84341463414634155</v>
      </c>
      <c r="Y42" s="12" t="s">
        <v>206</v>
      </c>
      <c r="Z42" s="12">
        <f t="shared" si="26"/>
        <v>1200</v>
      </c>
      <c r="AA42" s="12">
        <f t="shared" si="27"/>
        <v>2400</v>
      </c>
      <c r="AB42" s="12">
        <f t="shared" si="28"/>
        <v>4800</v>
      </c>
      <c r="AC42" s="12">
        <f t="shared" si="29"/>
        <v>7200</v>
      </c>
      <c r="AD42" s="12">
        <f t="shared" si="30"/>
        <v>8400</v>
      </c>
      <c r="AE42" s="2">
        <f>($H$17*$B$9*$B$18)*(AF42/100)</f>
        <v>24000</v>
      </c>
      <c r="AF42" s="2">
        <v>500</v>
      </c>
    </row>
    <row r="43" spans="1:32">
      <c r="A43" s="18" t="s">
        <v>162</v>
      </c>
      <c r="B43" s="41">
        <v>2</v>
      </c>
      <c r="G43" s="12" t="s">
        <v>25</v>
      </c>
      <c r="H43" s="12">
        <f t="shared" si="17"/>
        <v>408</v>
      </c>
      <c r="I43" s="12">
        <f t="shared" si="18"/>
        <v>816</v>
      </c>
      <c r="J43" s="12">
        <f t="shared" si="19"/>
        <v>1632</v>
      </c>
      <c r="K43" s="12">
        <f t="shared" si="20"/>
        <v>2448</v>
      </c>
      <c r="L43" s="12">
        <f t="shared" si="21"/>
        <v>2856</v>
      </c>
      <c r="M43" s="12">
        <f t="shared" si="22"/>
        <v>5712</v>
      </c>
      <c r="N43" s="12">
        <f t="shared" si="23"/>
        <v>8160</v>
      </c>
      <c r="O43" s="12">
        <v>140</v>
      </c>
      <c r="P43" s="12">
        <f t="shared" si="11"/>
        <v>8160</v>
      </c>
      <c r="Q43" s="12">
        <f t="shared" si="12"/>
        <v>6720</v>
      </c>
      <c r="R43" s="2">
        <f t="shared" si="13"/>
        <v>2.4</v>
      </c>
      <c r="S43" s="2">
        <f t="shared" si="14"/>
        <v>2.4</v>
      </c>
      <c r="T43" s="2">
        <f>(Q43/H17)/(($B$20/7)+$B$18*7+$B$19+$B$21)</f>
        <v>0.95609756097560994</v>
      </c>
      <c r="U43" s="2">
        <f t="shared" si="24"/>
        <v>1.6</v>
      </c>
      <c r="V43" s="2">
        <f t="shared" si="16"/>
        <v>0.95609756097560994</v>
      </c>
      <c r="W43" s="2">
        <f t="shared" si="25"/>
        <v>0.95609756097560994</v>
      </c>
      <c r="Y43" s="12" t="s">
        <v>207</v>
      </c>
      <c r="Z43" s="12">
        <f t="shared" si="26"/>
        <v>1248</v>
      </c>
      <c r="AA43" s="12">
        <f t="shared" si="27"/>
        <v>2496</v>
      </c>
      <c r="AB43" s="12">
        <f t="shared" si="28"/>
        <v>4992</v>
      </c>
      <c r="AC43" s="12">
        <f t="shared" si="29"/>
        <v>7488</v>
      </c>
      <c r="AD43" s="12">
        <f t="shared" si="30"/>
        <v>8736</v>
      </c>
      <c r="AE43" s="2">
        <f t="shared" si="31"/>
        <v>24960</v>
      </c>
      <c r="AF43" s="2">
        <v>520</v>
      </c>
    </row>
    <row r="44" spans="1:32">
      <c r="G44" s="46" t="s">
        <v>104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208</v>
      </c>
      <c r="Z44" s="12">
        <f t="shared" si="26"/>
        <v>1296</v>
      </c>
      <c r="AA44" s="12">
        <f t="shared" si="27"/>
        <v>2592</v>
      </c>
      <c r="AB44" s="12">
        <f t="shared" si="28"/>
        <v>5184</v>
      </c>
      <c r="AC44" s="12">
        <f t="shared" si="29"/>
        <v>7776</v>
      </c>
      <c r="AD44" s="12">
        <f t="shared" si="30"/>
        <v>9072</v>
      </c>
      <c r="AE44" s="2">
        <f t="shared" si="31"/>
        <v>25920</v>
      </c>
      <c r="AF44" s="2">
        <v>540</v>
      </c>
    </row>
    <row r="45" spans="1:32">
      <c r="Q45" s="25" t="s">
        <v>68</v>
      </c>
      <c r="R45" s="26">
        <f>SUM(R46:R47)</f>
        <v>6.8571428571428568</v>
      </c>
      <c r="S45" s="26">
        <f t="shared" ref="S45:W45" si="32">SUM(S46:S47)</f>
        <v>6.7012987012987013</v>
      </c>
      <c r="T45" s="26">
        <f t="shared" si="32"/>
        <v>2.7317073170731709</v>
      </c>
      <c r="U45" s="26">
        <f t="shared" si="32"/>
        <v>4.4675324675324681</v>
      </c>
      <c r="V45" s="26">
        <f t="shared" si="32"/>
        <v>2.7317073170731709</v>
      </c>
      <c r="W45" s="26">
        <f t="shared" si="32"/>
        <v>2.6696230598669626</v>
      </c>
      <c r="X45"/>
      <c r="Y45" s="12" t="s">
        <v>209</v>
      </c>
      <c r="Z45" s="12">
        <f t="shared" si="26"/>
        <v>1344</v>
      </c>
      <c r="AA45" s="12">
        <f t="shared" si="27"/>
        <v>2688</v>
      </c>
      <c r="AB45" s="12">
        <f t="shared" si="28"/>
        <v>5376</v>
      </c>
      <c r="AC45" s="12">
        <f t="shared" si="29"/>
        <v>8064</v>
      </c>
      <c r="AD45" s="12">
        <f t="shared" si="30"/>
        <v>9408</v>
      </c>
      <c r="AE45" s="2">
        <f t="shared" si="31"/>
        <v>26880</v>
      </c>
      <c r="AF45" s="2">
        <v>560</v>
      </c>
    </row>
    <row r="46" spans="1:32">
      <c r="G46" s="12" t="s">
        <v>105</v>
      </c>
      <c r="H46" s="12">
        <f t="shared" ref="H46:H56" si="33">ROUNDUP((P46*$B$30/100),0)</f>
        <v>580</v>
      </c>
      <c r="I46" s="12">
        <f t="shared" ref="I46:I56" si="34">ROUNDUP((P46*$B$31/100),0)</f>
        <v>1160</v>
      </c>
      <c r="J46" s="12">
        <f t="shared" ref="J46:J56" si="35">ROUNDUP((P46*$B$32/100),0)</f>
        <v>2319</v>
      </c>
      <c r="K46" s="12">
        <f t="shared" ref="K46:K56" si="36">ROUNDUP((P46*$B$33/100),0)</f>
        <v>3478</v>
      </c>
      <c r="L46" s="12">
        <f t="shared" ref="L46:L56" si="37">ROUNDUP((P46*$B$34/100),0)</f>
        <v>4058</v>
      </c>
      <c r="M46" s="12">
        <f t="shared" ref="M46:M56" si="38">L46*$B$43</f>
        <v>8116</v>
      </c>
      <c r="N46" s="12">
        <f t="shared" ref="N46" si="39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210</v>
      </c>
      <c r="Z46" s="12">
        <f t="shared" si="26"/>
        <v>1392</v>
      </c>
      <c r="AA46" s="12">
        <f t="shared" si="27"/>
        <v>2784</v>
      </c>
      <c r="AB46" s="12">
        <f t="shared" si="28"/>
        <v>5568</v>
      </c>
      <c r="AC46" s="12">
        <f t="shared" si="29"/>
        <v>8352</v>
      </c>
      <c r="AD46" s="12">
        <f t="shared" si="30"/>
        <v>9744</v>
      </c>
      <c r="AE46" s="2">
        <f t="shared" si="31"/>
        <v>27840</v>
      </c>
      <c r="AF46" s="2">
        <v>580</v>
      </c>
    </row>
    <row r="47" spans="1:32">
      <c r="G47" s="12" t="s">
        <v>106</v>
      </c>
      <c r="H47" s="12">
        <f t="shared" si="33"/>
        <v>608</v>
      </c>
      <c r="I47" s="12">
        <f t="shared" si="34"/>
        <v>1215</v>
      </c>
      <c r="J47" s="12">
        <f t="shared" si="35"/>
        <v>2429</v>
      </c>
      <c r="K47" s="12">
        <f t="shared" si="36"/>
        <v>3644</v>
      </c>
      <c r="L47" s="12">
        <f t="shared" si="37"/>
        <v>4251</v>
      </c>
      <c r="M47" s="12">
        <f t="shared" si="38"/>
        <v>8502</v>
      </c>
      <c r="N47" s="12">
        <f t="shared" ref="N47:N52" si="40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211</v>
      </c>
      <c r="Z47" s="12">
        <f t="shared" si="26"/>
        <v>1440</v>
      </c>
      <c r="AA47" s="12">
        <f t="shared" si="27"/>
        <v>2880</v>
      </c>
      <c r="AB47" s="12">
        <f t="shared" si="28"/>
        <v>5760</v>
      </c>
      <c r="AC47" s="12">
        <f t="shared" si="29"/>
        <v>8640</v>
      </c>
      <c r="AD47" s="12">
        <f t="shared" si="30"/>
        <v>10080</v>
      </c>
      <c r="AE47" s="2">
        <f t="shared" si="31"/>
        <v>28800</v>
      </c>
      <c r="AF47" s="2">
        <v>600</v>
      </c>
    </row>
    <row r="48" spans="1:32">
      <c r="G48" s="12" t="s">
        <v>172</v>
      </c>
      <c r="H48" s="12">
        <f t="shared" si="33"/>
        <v>635</v>
      </c>
      <c r="I48" s="12">
        <f t="shared" si="34"/>
        <v>1270</v>
      </c>
      <c r="J48" s="12">
        <f t="shared" si="35"/>
        <v>2540</v>
      </c>
      <c r="K48" s="12">
        <f t="shared" si="36"/>
        <v>3809</v>
      </c>
      <c r="L48" s="12">
        <f t="shared" si="37"/>
        <v>4444</v>
      </c>
      <c r="M48" s="12">
        <f t="shared" si="38"/>
        <v>8888</v>
      </c>
      <c r="N48" s="12">
        <f t="shared" si="40"/>
        <v>12698</v>
      </c>
      <c r="O48" s="12">
        <v>200</v>
      </c>
      <c r="P48" s="12">
        <f>(H21*$B$9*$B$18)*(O48/100)+I21</f>
        <v>12696</v>
      </c>
      <c r="Y48" s="12" t="s">
        <v>212</v>
      </c>
      <c r="Z48" s="12">
        <f t="shared" si="26"/>
        <v>1488</v>
      </c>
      <c r="AA48" s="12">
        <f t="shared" si="27"/>
        <v>2976</v>
      </c>
      <c r="AB48" s="12">
        <f t="shared" si="28"/>
        <v>5952</v>
      </c>
      <c r="AC48" s="12">
        <f t="shared" si="29"/>
        <v>8928</v>
      </c>
      <c r="AD48" s="12">
        <f t="shared" si="30"/>
        <v>10416</v>
      </c>
      <c r="AE48" s="2">
        <f t="shared" si="31"/>
        <v>29760</v>
      </c>
      <c r="AF48" s="2">
        <v>620</v>
      </c>
    </row>
    <row r="49" spans="7:32">
      <c r="G49" s="12" t="s">
        <v>175</v>
      </c>
      <c r="H49" s="12">
        <f t="shared" si="33"/>
        <v>692</v>
      </c>
      <c r="I49" s="12">
        <f t="shared" si="34"/>
        <v>1383</v>
      </c>
      <c r="J49" s="12">
        <f t="shared" si="35"/>
        <v>2765</v>
      </c>
      <c r="K49" s="12">
        <f t="shared" si="36"/>
        <v>4148</v>
      </c>
      <c r="L49" s="12">
        <f t="shared" si="37"/>
        <v>4839</v>
      </c>
      <c r="M49" s="12">
        <f t="shared" si="38"/>
        <v>9678</v>
      </c>
      <c r="N49" s="12">
        <f t="shared" si="40"/>
        <v>13827</v>
      </c>
      <c r="O49" s="12">
        <v>210</v>
      </c>
      <c r="P49" s="12">
        <f>(H22*$B$9*$B$18)*(O49/100)+I22</f>
        <v>13824</v>
      </c>
    </row>
    <row r="50" spans="7:32">
      <c r="G50" s="12" t="s">
        <v>195</v>
      </c>
      <c r="H50" s="12">
        <f t="shared" si="33"/>
        <v>750</v>
      </c>
      <c r="I50" s="12">
        <f t="shared" si="34"/>
        <v>1500</v>
      </c>
      <c r="J50" s="12">
        <f t="shared" si="35"/>
        <v>3000</v>
      </c>
      <c r="K50" s="12">
        <f t="shared" si="36"/>
        <v>4500</v>
      </c>
      <c r="L50" s="12">
        <f t="shared" si="37"/>
        <v>5250</v>
      </c>
      <c r="M50" s="12">
        <f t="shared" si="38"/>
        <v>10500</v>
      </c>
      <c r="N50" s="12">
        <f t="shared" si="40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246</v>
      </c>
      <c r="H51" s="12">
        <f t="shared" si="33"/>
        <v>843</v>
      </c>
      <c r="I51" s="12">
        <f t="shared" si="34"/>
        <v>1685</v>
      </c>
      <c r="J51" s="12">
        <f t="shared" si="35"/>
        <v>3370</v>
      </c>
      <c r="K51" s="12">
        <f t="shared" si="36"/>
        <v>5055</v>
      </c>
      <c r="L51" s="12">
        <f t="shared" si="37"/>
        <v>5897</v>
      </c>
      <c r="M51" s="12">
        <f t="shared" si="38"/>
        <v>11794</v>
      </c>
      <c r="N51" s="12">
        <f t="shared" si="40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313</v>
      </c>
      <c r="H52" s="12">
        <f t="shared" si="33"/>
        <v>940</v>
      </c>
      <c r="I52" s="12">
        <f t="shared" si="34"/>
        <v>1880</v>
      </c>
      <c r="J52" s="12">
        <f t="shared" si="35"/>
        <v>3759</v>
      </c>
      <c r="K52" s="12">
        <f t="shared" si="36"/>
        <v>5638</v>
      </c>
      <c r="L52" s="12">
        <f t="shared" si="37"/>
        <v>6578</v>
      </c>
      <c r="M52" s="12">
        <f t="shared" si="38"/>
        <v>13156</v>
      </c>
      <c r="N52" s="12">
        <f t="shared" si="40"/>
        <v>18795</v>
      </c>
      <c r="O52" s="12">
        <v>240</v>
      </c>
      <c r="P52" s="12">
        <f>(H25*$B$9*$B$18)*(O52/100)+I25</f>
        <v>18792</v>
      </c>
      <c r="Y52" s="12" t="s">
        <v>219</v>
      </c>
    </row>
    <row r="53" spans="7:32" ht="17.25" thickBot="1">
      <c r="G53" s="12" t="s">
        <v>368</v>
      </c>
      <c r="H53" s="12">
        <f t="shared" si="33"/>
        <v>1042</v>
      </c>
      <c r="I53" s="12">
        <f t="shared" si="34"/>
        <v>2084</v>
      </c>
      <c r="J53" s="12">
        <f t="shared" si="35"/>
        <v>4167</v>
      </c>
      <c r="K53" s="12">
        <f t="shared" si="36"/>
        <v>6250</v>
      </c>
      <c r="L53" s="12">
        <f t="shared" si="37"/>
        <v>7292</v>
      </c>
      <c r="M53" s="12">
        <f t="shared" si="38"/>
        <v>14584</v>
      </c>
      <c r="N53" s="12">
        <f t="shared" ref="N53" si="41">SUM(H53:L53)</f>
        <v>20835</v>
      </c>
      <c r="O53" s="12">
        <v>250</v>
      </c>
      <c r="P53" s="12">
        <f>(H26*($B$9)*$B$18)*(O53/100)+I26</f>
        <v>20832</v>
      </c>
      <c r="Y53" s="27" t="s">
        <v>197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100</v>
      </c>
    </row>
    <row r="54" spans="7:32" ht="17.25" thickTop="1">
      <c r="G54" s="12" t="s">
        <v>375</v>
      </c>
      <c r="H54" s="12">
        <f t="shared" si="33"/>
        <v>1149</v>
      </c>
      <c r="I54" s="12">
        <f t="shared" si="34"/>
        <v>2297</v>
      </c>
      <c r="J54" s="12">
        <f t="shared" si="35"/>
        <v>4594</v>
      </c>
      <c r="K54" s="12">
        <f t="shared" si="36"/>
        <v>6891</v>
      </c>
      <c r="L54" s="12">
        <f t="shared" si="37"/>
        <v>8039</v>
      </c>
      <c r="M54" s="12">
        <f t="shared" si="38"/>
        <v>16078</v>
      </c>
      <c r="N54" s="12">
        <f t="shared" ref="N54" si="42">SUM(H54:L54)</f>
        <v>22970</v>
      </c>
      <c r="O54" s="12">
        <v>260</v>
      </c>
      <c r="P54" s="12">
        <f>(H27*$B$9*$B$18)*(O54/100)+I27</f>
        <v>22968</v>
      </c>
      <c r="Y54" s="12" t="s">
        <v>198</v>
      </c>
      <c r="Z54" s="12">
        <v>0.01</v>
      </c>
      <c r="AA54" s="12">
        <f t="shared" ref="AA54:AA68" si="43">ROUNDUP(((Z34/$B$39)*$B$40)*((100+AF54)/100),0)/100</f>
        <v>0.22</v>
      </c>
      <c r="AB54" s="12">
        <f t="shared" ref="AB54:AB68" si="44">ROUNDUP(((AA34/$B$39)*$B$40)*((100+AF54)/100),0)/100</f>
        <v>0.44</v>
      </c>
      <c r="AC54" s="12">
        <f t="shared" ref="AC54:AC68" si="45">ROUNDUP(((AB34/$B$39)*$B$40)*((100+AF54)/100),0)/100</f>
        <v>0.87</v>
      </c>
      <c r="AD54" s="12">
        <f t="shared" ref="AD54:AD68" si="46">ROUNDUP(((AC34/$B$39)*$B$40)*((100+AF54)/100),0)/100</f>
        <v>1.3</v>
      </c>
      <c r="AE54" s="12">
        <f t="shared" ref="AE54:AE68" si="47">ROUNDUP(((AD34/$B$39)*$B$40)*((100+AF54)/100),0)/100</f>
        <v>1.52</v>
      </c>
      <c r="AF54" s="2">
        <v>150</v>
      </c>
    </row>
    <row r="55" spans="7:32">
      <c r="G55" s="12" t="s">
        <v>387</v>
      </c>
      <c r="H55" s="12">
        <f t="shared" si="33"/>
        <v>1260</v>
      </c>
      <c r="I55" s="12">
        <f t="shared" si="34"/>
        <v>2520</v>
      </c>
      <c r="J55" s="12">
        <f t="shared" si="35"/>
        <v>5040</v>
      </c>
      <c r="K55" s="12">
        <f t="shared" si="36"/>
        <v>7560</v>
      </c>
      <c r="L55" s="12">
        <f t="shared" si="37"/>
        <v>8820</v>
      </c>
      <c r="M55" s="12">
        <f t="shared" si="38"/>
        <v>17640</v>
      </c>
      <c r="N55" s="12">
        <f t="shared" ref="N55" si="48">SUM(H55:L55)</f>
        <v>25200</v>
      </c>
      <c r="O55" s="12">
        <v>270</v>
      </c>
      <c r="P55" s="12">
        <f>(H28*($B$9)*$B$18)*(O55/100)+I28</f>
        <v>25200</v>
      </c>
      <c r="Y55" s="12" t="s">
        <v>199</v>
      </c>
      <c r="Z55" s="12">
        <v>0.02</v>
      </c>
      <c r="AA55" s="12">
        <f t="shared" si="43"/>
        <v>0.24</v>
      </c>
      <c r="AB55" s="12">
        <f t="shared" si="44"/>
        <v>0.47</v>
      </c>
      <c r="AC55" s="12">
        <f t="shared" si="45"/>
        <v>0.93</v>
      </c>
      <c r="AD55" s="12">
        <f t="shared" si="46"/>
        <v>1.4</v>
      </c>
      <c r="AE55" s="12">
        <f t="shared" si="47"/>
        <v>1.63</v>
      </c>
      <c r="AF55" s="2">
        <v>160</v>
      </c>
    </row>
    <row r="56" spans="7:32">
      <c r="G56" s="12" t="s">
        <v>418</v>
      </c>
      <c r="H56" s="12">
        <f t="shared" si="33"/>
        <v>1377</v>
      </c>
      <c r="I56" s="12">
        <f t="shared" si="34"/>
        <v>2753</v>
      </c>
      <c r="J56" s="12">
        <f t="shared" si="35"/>
        <v>5506</v>
      </c>
      <c r="K56" s="12">
        <f t="shared" si="36"/>
        <v>8259</v>
      </c>
      <c r="L56" s="12">
        <f t="shared" si="37"/>
        <v>9635</v>
      </c>
      <c r="M56" s="12">
        <f t="shared" si="38"/>
        <v>19270</v>
      </c>
      <c r="N56" s="12">
        <f t="shared" ref="N56" si="49">SUM(H56:L56)</f>
        <v>27530</v>
      </c>
      <c r="O56" s="12">
        <v>280</v>
      </c>
      <c r="P56" s="12">
        <f>(H29*$B$9*$B$18)*(O56/100)+I29</f>
        <v>27528</v>
      </c>
      <c r="Y56" s="12" t="s">
        <v>200</v>
      </c>
      <c r="Z56" s="12">
        <v>0.03</v>
      </c>
      <c r="AA56" s="12">
        <f t="shared" si="43"/>
        <v>0.25</v>
      </c>
      <c r="AB56" s="12">
        <f t="shared" si="44"/>
        <v>0.5</v>
      </c>
      <c r="AC56" s="12">
        <f t="shared" si="45"/>
        <v>1</v>
      </c>
      <c r="AD56" s="12">
        <f t="shared" si="46"/>
        <v>1.5</v>
      </c>
      <c r="AE56" s="12">
        <f t="shared" si="47"/>
        <v>1.75</v>
      </c>
      <c r="AF56" s="2">
        <v>170</v>
      </c>
    </row>
    <row r="57" spans="7:32">
      <c r="Y57" s="12" t="s">
        <v>201</v>
      </c>
      <c r="Z57" s="12">
        <v>0.04</v>
      </c>
      <c r="AA57" s="12">
        <f t="shared" si="43"/>
        <v>0.27</v>
      </c>
      <c r="AB57" s="12">
        <f t="shared" si="44"/>
        <v>0.54</v>
      </c>
      <c r="AC57" s="12">
        <f t="shared" si="45"/>
        <v>1.07</v>
      </c>
      <c r="AD57" s="12">
        <f t="shared" si="46"/>
        <v>1.6</v>
      </c>
      <c r="AE57" s="12">
        <f t="shared" si="47"/>
        <v>1.87</v>
      </c>
      <c r="AF57" s="2">
        <v>180</v>
      </c>
    </row>
    <row r="58" spans="7:32">
      <c r="Y58" s="12" t="s">
        <v>202</v>
      </c>
      <c r="Z58" s="12">
        <v>0.05</v>
      </c>
      <c r="AA58" s="12">
        <f t="shared" si="43"/>
        <v>0.3</v>
      </c>
      <c r="AB58" s="12">
        <f t="shared" si="44"/>
        <v>0.59</v>
      </c>
      <c r="AC58" s="12">
        <f t="shared" si="45"/>
        <v>1.18</v>
      </c>
      <c r="AD58" s="12">
        <f t="shared" si="46"/>
        <v>1.77</v>
      </c>
      <c r="AE58" s="12">
        <f t="shared" si="47"/>
        <v>2.06</v>
      </c>
      <c r="AF58" s="2">
        <v>200</v>
      </c>
    </row>
    <row r="59" spans="7:32">
      <c r="Y59" s="12" t="s">
        <v>203</v>
      </c>
      <c r="Z59" s="12">
        <v>0.06</v>
      </c>
      <c r="AA59" s="12">
        <f t="shared" si="43"/>
        <v>0.33</v>
      </c>
      <c r="AB59" s="12">
        <f t="shared" si="44"/>
        <v>0.65</v>
      </c>
      <c r="AC59" s="12">
        <f t="shared" si="45"/>
        <v>1.3</v>
      </c>
      <c r="AD59" s="12">
        <f t="shared" si="46"/>
        <v>1.94</v>
      </c>
      <c r="AE59" s="12">
        <f t="shared" si="47"/>
        <v>2.2599999999999998</v>
      </c>
      <c r="AF59" s="2">
        <v>220</v>
      </c>
    </row>
    <row r="60" spans="7:32">
      <c r="Y60" s="12" t="s">
        <v>204</v>
      </c>
      <c r="Z60" s="12">
        <v>7.0000000000000007E-2</v>
      </c>
      <c r="AA60" s="12">
        <f t="shared" si="43"/>
        <v>0.36</v>
      </c>
      <c r="AB60" s="12">
        <f t="shared" si="44"/>
        <v>0.71</v>
      </c>
      <c r="AC60" s="12">
        <f t="shared" si="45"/>
        <v>1.42</v>
      </c>
      <c r="AD60" s="12">
        <f t="shared" si="46"/>
        <v>2.12</v>
      </c>
      <c r="AE60" s="12">
        <f t="shared" si="47"/>
        <v>2.4700000000000002</v>
      </c>
      <c r="AF60" s="2">
        <v>240</v>
      </c>
    </row>
    <row r="61" spans="7:32">
      <c r="Y61" s="12" t="s">
        <v>205</v>
      </c>
      <c r="Z61" s="12">
        <v>0.08</v>
      </c>
      <c r="AA61" s="12">
        <f t="shared" si="43"/>
        <v>0.4</v>
      </c>
      <c r="AB61" s="12">
        <f t="shared" si="44"/>
        <v>0.79</v>
      </c>
      <c r="AC61" s="12">
        <f t="shared" si="45"/>
        <v>1.58</v>
      </c>
      <c r="AD61" s="12">
        <f t="shared" si="46"/>
        <v>2.37</v>
      </c>
      <c r="AE61" s="12">
        <f t="shared" si="47"/>
        <v>2.76</v>
      </c>
      <c r="AF61" s="2">
        <v>270</v>
      </c>
    </row>
    <row r="62" spans="7:32">
      <c r="Y62" s="12" t="s">
        <v>206</v>
      </c>
      <c r="Z62" s="12">
        <v>0.09</v>
      </c>
      <c r="AA62" s="12">
        <f t="shared" si="43"/>
        <v>0.57999999999999996</v>
      </c>
      <c r="AB62" s="12">
        <f t="shared" si="44"/>
        <v>1.1599999999999999</v>
      </c>
      <c r="AC62" s="12">
        <f t="shared" si="45"/>
        <v>2.31</v>
      </c>
      <c r="AD62" s="12">
        <f t="shared" si="46"/>
        <v>3.46</v>
      </c>
      <c r="AE62" s="12">
        <f t="shared" si="47"/>
        <v>4.04</v>
      </c>
      <c r="AF62" s="2">
        <v>300</v>
      </c>
    </row>
    <row r="63" spans="7:32">
      <c r="G63" s="12" t="s">
        <v>143</v>
      </c>
      <c r="O63" s="25" t="s">
        <v>68</v>
      </c>
      <c r="P63" s="38">
        <f>SUM(P65:P75)+SUM(Q65:Q75)</f>
        <v>22.09</v>
      </c>
      <c r="Q63" s="24" t="s">
        <v>145</v>
      </c>
      <c r="Y63" s="12" t="s">
        <v>207</v>
      </c>
      <c r="Z63" s="12">
        <v>0.1</v>
      </c>
      <c r="AA63" s="12">
        <f t="shared" si="43"/>
        <v>0.65</v>
      </c>
      <c r="AB63" s="12">
        <f t="shared" si="44"/>
        <v>1.29</v>
      </c>
      <c r="AC63" s="12">
        <f t="shared" si="45"/>
        <v>2.58</v>
      </c>
      <c r="AD63" s="12">
        <f t="shared" si="46"/>
        <v>3.87</v>
      </c>
      <c r="AE63" s="12">
        <f t="shared" si="47"/>
        <v>4.51</v>
      </c>
      <c r="AF63" s="2">
        <v>330</v>
      </c>
    </row>
    <row r="64" spans="7:32" ht="17.25" thickBot="1">
      <c r="G64" s="27" t="s">
        <v>69</v>
      </c>
      <c r="H64" s="27">
        <v>0</v>
      </c>
      <c r="I64" s="27">
        <v>1</v>
      </c>
      <c r="J64" s="27">
        <v>2</v>
      </c>
      <c r="K64" s="27">
        <v>3</v>
      </c>
      <c r="L64" s="27">
        <v>4</v>
      </c>
      <c r="M64" s="27">
        <v>5</v>
      </c>
      <c r="N64" s="27" t="s">
        <v>160</v>
      </c>
      <c r="O64" s="27" t="s">
        <v>100</v>
      </c>
      <c r="P64" s="27" t="s">
        <v>94</v>
      </c>
      <c r="Q64" s="27" t="s">
        <v>163</v>
      </c>
      <c r="R64" s="27" t="s">
        <v>95</v>
      </c>
      <c r="Y64" s="12" t="s">
        <v>208</v>
      </c>
      <c r="Z64" s="12">
        <v>0.11</v>
      </c>
      <c r="AA64" s="12">
        <f t="shared" si="43"/>
        <v>0.72</v>
      </c>
      <c r="AB64" s="12">
        <f t="shared" si="44"/>
        <v>1.44</v>
      </c>
      <c r="AC64" s="12">
        <f t="shared" si="45"/>
        <v>2.87</v>
      </c>
      <c r="AD64" s="12">
        <f t="shared" si="46"/>
        <v>4.3</v>
      </c>
      <c r="AE64" s="12">
        <f t="shared" si="47"/>
        <v>5.01</v>
      </c>
      <c r="AF64" s="2">
        <v>360</v>
      </c>
    </row>
    <row r="65" spans="7:32" ht="17.25" thickTop="1">
      <c r="G65" s="12" t="s">
        <v>16</v>
      </c>
      <c r="H65" s="12">
        <v>0.01</v>
      </c>
      <c r="I65" s="12">
        <f t="shared" ref="I65:I74" si="50">ROUNDUP(((H34/$B$39)*$B$40)*((100+O65)/100),0)/100</f>
        <v>0.02</v>
      </c>
      <c r="J65" s="12">
        <f t="shared" ref="J65:J74" si="51">ROUNDUP(((I34/$B$39)*$B$40)*((100+O65)/100),0)/100</f>
        <v>0.03</v>
      </c>
      <c r="K65" s="12">
        <f t="shared" ref="K65:K74" si="52">ROUNDUP(((J34/$B$39)*$B$40)*((100+O65)/100),0)/100</f>
        <v>0.06</v>
      </c>
      <c r="L65" s="12">
        <f t="shared" ref="L65:L74" si="53">ROUNDUP(((K34/$B$39)*$B$40)*((100+O65)/100),0)/100</f>
        <v>0.09</v>
      </c>
      <c r="M65" s="12">
        <f t="shared" ref="M65:M74" si="54">ROUNDUP(((L34/$B$39)*$B$40)*((100+O65)/100),0)/100</f>
        <v>0.1</v>
      </c>
      <c r="N65" s="12">
        <f t="shared" ref="N65:N74" si="55">ROUNDUP(((M34/$B$39)*$B$40)*((100+O65)/100),0)/100</f>
        <v>0.2</v>
      </c>
      <c r="O65" s="13">
        <v>10</v>
      </c>
      <c r="P65" s="13">
        <f t="shared" ref="P65:P77" si="56">SUM(H65:M65)</f>
        <v>0.31</v>
      </c>
      <c r="Q65" s="12">
        <f>N65</f>
        <v>0.2</v>
      </c>
      <c r="R65" s="13">
        <f t="shared" ref="R65:R85" si="57">((P65+Q65)/$P$63)*100</f>
        <v>2.3087369850611137</v>
      </c>
      <c r="Y65" s="12" t="s">
        <v>209</v>
      </c>
      <c r="Z65" s="12">
        <v>0.12</v>
      </c>
      <c r="AA65" s="12">
        <f t="shared" si="43"/>
        <v>0.59</v>
      </c>
      <c r="AB65" s="12">
        <f t="shared" si="44"/>
        <v>1.17</v>
      </c>
      <c r="AC65" s="12">
        <f t="shared" si="45"/>
        <v>2.33</v>
      </c>
      <c r="AD65" s="12">
        <f t="shared" si="46"/>
        <v>3.49</v>
      </c>
      <c r="AE65" s="12">
        <f t="shared" si="47"/>
        <v>4.07</v>
      </c>
      <c r="AF65" s="2">
        <v>260</v>
      </c>
    </row>
    <row r="66" spans="7:32">
      <c r="G66" s="12" t="s">
        <v>18</v>
      </c>
      <c r="H66" s="12">
        <v>0.01</v>
      </c>
      <c r="I66" s="12">
        <f t="shared" si="50"/>
        <v>0.02</v>
      </c>
      <c r="J66" s="12">
        <f t="shared" si="51"/>
        <v>0.04</v>
      </c>
      <c r="K66" s="12">
        <f t="shared" si="52"/>
        <v>0.08</v>
      </c>
      <c r="L66" s="12">
        <f t="shared" si="53"/>
        <v>0.12</v>
      </c>
      <c r="M66" s="12">
        <f t="shared" si="54"/>
        <v>0.14000000000000001</v>
      </c>
      <c r="N66" s="12">
        <f t="shared" si="55"/>
        <v>0.27</v>
      </c>
      <c r="O66" s="13">
        <v>20</v>
      </c>
      <c r="P66" s="13">
        <f t="shared" si="56"/>
        <v>0.41000000000000003</v>
      </c>
      <c r="Q66" s="12">
        <f t="shared" ref="Q66:Q85" si="58">N66</f>
        <v>0.27</v>
      </c>
      <c r="R66" s="13">
        <f t="shared" si="57"/>
        <v>3.0783159800814848</v>
      </c>
      <c r="Y66" s="12" t="s">
        <v>210</v>
      </c>
      <c r="Z66" s="12">
        <v>0.13</v>
      </c>
      <c r="AA66" s="12">
        <f t="shared" si="43"/>
        <v>0.62</v>
      </c>
      <c r="AB66" s="12">
        <f t="shared" si="44"/>
        <v>1.24</v>
      </c>
      <c r="AC66" s="12">
        <f t="shared" si="45"/>
        <v>2.48</v>
      </c>
      <c r="AD66" s="12">
        <f t="shared" si="46"/>
        <v>3.71</v>
      </c>
      <c r="AE66" s="12">
        <f t="shared" si="47"/>
        <v>4.33</v>
      </c>
      <c r="AF66" s="2">
        <v>270</v>
      </c>
    </row>
    <row r="67" spans="7:32">
      <c r="G67" s="12" t="s">
        <v>19</v>
      </c>
      <c r="H67" s="12">
        <v>0.02</v>
      </c>
      <c r="I67" s="12">
        <f t="shared" si="50"/>
        <v>0.03</v>
      </c>
      <c r="J67" s="12">
        <f t="shared" si="51"/>
        <v>0.05</v>
      </c>
      <c r="K67" s="12">
        <f t="shared" si="52"/>
        <v>0.1</v>
      </c>
      <c r="L67" s="12">
        <f t="shared" si="53"/>
        <v>0.15</v>
      </c>
      <c r="M67" s="12">
        <f t="shared" si="54"/>
        <v>0.18</v>
      </c>
      <c r="N67" s="12">
        <f t="shared" si="55"/>
        <v>0.35</v>
      </c>
      <c r="O67" s="13">
        <v>30</v>
      </c>
      <c r="P67" s="13">
        <f t="shared" si="56"/>
        <v>0.53</v>
      </c>
      <c r="Q67" s="12">
        <f t="shared" si="58"/>
        <v>0.35</v>
      </c>
      <c r="R67" s="13">
        <f t="shared" si="57"/>
        <v>3.9837030330466274</v>
      </c>
      <c r="Y67" s="12" t="s">
        <v>211</v>
      </c>
      <c r="Z67" s="12">
        <v>0.14000000000000001</v>
      </c>
      <c r="AA67" s="12">
        <f t="shared" si="43"/>
        <v>0.66</v>
      </c>
      <c r="AB67" s="12">
        <f t="shared" si="44"/>
        <v>1.32</v>
      </c>
      <c r="AC67" s="12">
        <f t="shared" si="45"/>
        <v>2.63</v>
      </c>
      <c r="AD67" s="12">
        <f t="shared" si="46"/>
        <v>3.94</v>
      </c>
      <c r="AE67" s="12">
        <f t="shared" si="47"/>
        <v>4.5999999999999996</v>
      </c>
      <c r="AF67" s="2">
        <v>280</v>
      </c>
    </row>
    <row r="68" spans="7:32">
      <c r="G68" s="12" t="s">
        <v>85</v>
      </c>
      <c r="H68" s="12">
        <v>0.02</v>
      </c>
      <c r="I68" s="12">
        <f t="shared" si="50"/>
        <v>0.04</v>
      </c>
      <c r="J68" s="12">
        <f t="shared" si="51"/>
        <v>7.0000000000000007E-2</v>
      </c>
      <c r="K68" s="12">
        <f t="shared" si="52"/>
        <v>0.13</v>
      </c>
      <c r="L68" s="12">
        <f t="shared" si="53"/>
        <v>0.19</v>
      </c>
      <c r="M68" s="12">
        <f t="shared" si="54"/>
        <v>0.22</v>
      </c>
      <c r="N68" s="12">
        <f t="shared" si="55"/>
        <v>0.44</v>
      </c>
      <c r="O68" s="13">
        <v>40</v>
      </c>
      <c r="P68" s="13">
        <f t="shared" si="56"/>
        <v>0.67</v>
      </c>
      <c r="Q68" s="12">
        <f t="shared" si="58"/>
        <v>0.44</v>
      </c>
      <c r="R68" s="13">
        <f t="shared" si="57"/>
        <v>5.0248981439565421</v>
      </c>
      <c r="Y68" s="12" t="s">
        <v>212</v>
      </c>
      <c r="Z68" s="12">
        <v>0.15</v>
      </c>
      <c r="AA68" s="12">
        <f t="shared" si="43"/>
        <v>0.7</v>
      </c>
      <c r="AB68" s="12">
        <f t="shared" si="44"/>
        <v>1.4</v>
      </c>
      <c r="AC68" s="12">
        <f t="shared" si="45"/>
        <v>2.79</v>
      </c>
      <c r="AD68" s="12">
        <f t="shared" si="46"/>
        <v>4.18</v>
      </c>
      <c r="AE68" s="12">
        <f t="shared" si="47"/>
        <v>4.88</v>
      </c>
      <c r="AF68" s="2">
        <v>290</v>
      </c>
    </row>
    <row r="69" spans="7:32">
      <c r="G69" s="12" t="s">
        <v>20</v>
      </c>
      <c r="H69" s="12">
        <v>0.03</v>
      </c>
      <c r="I69" s="12">
        <f t="shared" si="50"/>
        <v>0.04</v>
      </c>
      <c r="J69" s="12">
        <f t="shared" si="51"/>
        <v>0.08</v>
      </c>
      <c r="K69" s="12">
        <f t="shared" si="52"/>
        <v>0.16</v>
      </c>
      <c r="L69" s="12">
        <f t="shared" si="53"/>
        <v>0.24</v>
      </c>
      <c r="M69" s="12">
        <f t="shared" si="54"/>
        <v>0.28000000000000003</v>
      </c>
      <c r="N69" s="12">
        <f t="shared" si="55"/>
        <v>0.55000000000000004</v>
      </c>
      <c r="O69" s="13">
        <v>50</v>
      </c>
      <c r="P69" s="13">
        <f t="shared" si="56"/>
        <v>0.83000000000000007</v>
      </c>
      <c r="Q69" s="12">
        <f t="shared" si="58"/>
        <v>0.55000000000000004</v>
      </c>
      <c r="R69" s="13">
        <f t="shared" si="57"/>
        <v>6.2471706654594845</v>
      </c>
    </row>
    <row r="70" spans="7:32">
      <c r="G70" s="12" t="s">
        <v>21</v>
      </c>
      <c r="H70" s="12">
        <v>0.03</v>
      </c>
      <c r="I70" s="12">
        <f t="shared" si="50"/>
        <v>0.05</v>
      </c>
      <c r="J70" s="12">
        <f t="shared" si="51"/>
        <v>0.1</v>
      </c>
      <c r="K70" s="12">
        <f t="shared" si="52"/>
        <v>0.2</v>
      </c>
      <c r="L70" s="12">
        <f t="shared" si="53"/>
        <v>0.28999999999999998</v>
      </c>
      <c r="M70" s="12">
        <f t="shared" si="54"/>
        <v>0.34</v>
      </c>
      <c r="N70" s="12">
        <f t="shared" si="55"/>
        <v>0.68</v>
      </c>
      <c r="O70" s="13">
        <v>60</v>
      </c>
      <c r="P70" s="13">
        <f t="shared" si="56"/>
        <v>1.01</v>
      </c>
      <c r="Q70" s="12">
        <f t="shared" si="58"/>
        <v>0.68</v>
      </c>
      <c r="R70" s="13">
        <f t="shared" si="57"/>
        <v>7.6505205975554542</v>
      </c>
    </row>
    <row r="71" spans="7:32">
      <c r="G71" s="12" t="s">
        <v>22</v>
      </c>
      <c r="H71" s="12">
        <v>0.04</v>
      </c>
      <c r="I71" s="12">
        <f t="shared" si="50"/>
        <v>0.06</v>
      </c>
      <c r="J71" s="12">
        <f t="shared" si="51"/>
        <v>0.12</v>
      </c>
      <c r="K71" s="12">
        <f t="shared" si="52"/>
        <v>0.24</v>
      </c>
      <c r="L71" s="12">
        <f t="shared" si="53"/>
        <v>0.35</v>
      </c>
      <c r="M71" s="12">
        <f t="shared" si="54"/>
        <v>0.41</v>
      </c>
      <c r="N71" s="12">
        <f t="shared" si="55"/>
        <v>0.82</v>
      </c>
      <c r="O71" s="13">
        <v>70</v>
      </c>
      <c r="P71" s="13">
        <f t="shared" si="56"/>
        <v>1.22</v>
      </c>
      <c r="Q71" s="12">
        <f t="shared" si="58"/>
        <v>0.82</v>
      </c>
      <c r="R71" s="13">
        <f t="shared" si="57"/>
        <v>9.2349479402444548</v>
      </c>
    </row>
    <row r="72" spans="7:32">
      <c r="G72" s="12" t="s">
        <v>23</v>
      </c>
      <c r="H72" s="12">
        <v>0.04</v>
      </c>
      <c r="I72" s="12">
        <f t="shared" si="50"/>
        <v>7.0000000000000007E-2</v>
      </c>
      <c r="J72" s="12">
        <f t="shared" si="51"/>
        <v>0.14000000000000001</v>
      </c>
      <c r="K72" s="12">
        <f t="shared" si="52"/>
        <v>0.28000000000000003</v>
      </c>
      <c r="L72" s="12">
        <f t="shared" si="53"/>
        <v>0.42</v>
      </c>
      <c r="M72" s="12">
        <f t="shared" si="54"/>
        <v>0.49</v>
      </c>
      <c r="N72" s="12">
        <f t="shared" si="55"/>
        <v>0.98</v>
      </c>
      <c r="O72" s="13">
        <v>80</v>
      </c>
      <c r="P72" s="13">
        <f t="shared" si="56"/>
        <v>1.44</v>
      </c>
      <c r="Q72" s="12">
        <f t="shared" si="58"/>
        <v>0.98</v>
      </c>
      <c r="R72" s="13">
        <f t="shared" si="57"/>
        <v>10.955183340878225</v>
      </c>
    </row>
    <row r="73" spans="7:32">
      <c r="G73" s="12" t="s">
        <v>24</v>
      </c>
      <c r="H73" s="12">
        <v>0.05</v>
      </c>
      <c r="I73" s="12">
        <f t="shared" si="50"/>
        <v>0.09</v>
      </c>
      <c r="J73" s="12">
        <f t="shared" si="51"/>
        <v>0.17</v>
      </c>
      <c r="K73" s="12">
        <f t="shared" si="52"/>
        <v>0.34</v>
      </c>
      <c r="L73" s="12">
        <f t="shared" si="53"/>
        <v>0.5</v>
      </c>
      <c r="M73" s="12">
        <f t="shared" si="54"/>
        <v>0.59</v>
      </c>
      <c r="N73" s="12">
        <f t="shared" si="55"/>
        <v>1.17</v>
      </c>
      <c r="O73" s="13">
        <v>90</v>
      </c>
      <c r="P73" s="13">
        <f t="shared" si="56"/>
        <v>1.7400000000000002</v>
      </c>
      <c r="Q73" s="12">
        <f t="shared" si="58"/>
        <v>1.17</v>
      </c>
      <c r="R73" s="13">
        <f t="shared" si="57"/>
        <v>13.173381620642827</v>
      </c>
    </row>
    <row r="74" spans="7:32">
      <c r="G74" s="12" t="s">
        <v>25</v>
      </c>
      <c r="H74" s="12">
        <v>0.05</v>
      </c>
      <c r="I74" s="12">
        <f t="shared" si="50"/>
        <v>0.1</v>
      </c>
      <c r="J74" s="12">
        <f t="shared" si="51"/>
        <v>0.2</v>
      </c>
      <c r="K74" s="12">
        <f t="shared" si="52"/>
        <v>0.4</v>
      </c>
      <c r="L74" s="12">
        <f t="shared" si="53"/>
        <v>0.59</v>
      </c>
      <c r="M74" s="12">
        <f t="shared" si="54"/>
        <v>0.69</v>
      </c>
      <c r="N74" s="12">
        <f t="shared" si="55"/>
        <v>1.38</v>
      </c>
      <c r="O74" s="13">
        <v>100</v>
      </c>
      <c r="P74" s="13">
        <f t="shared" si="56"/>
        <v>2.0299999999999998</v>
      </c>
      <c r="Q74" s="12">
        <f t="shared" si="58"/>
        <v>1.38</v>
      </c>
      <c r="R74" s="13">
        <f t="shared" si="57"/>
        <v>15.436849253055678</v>
      </c>
    </row>
    <row r="75" spans="7:32">
      <c r="G75" s="12" t="s">
        <v>105</v>
      </c>
      <c r="H75" s="12">
        <v>0.06</v>
      </c>
      <c r="I75" s="12">
        <f t="shared" ref="I75:I85" si="59">ROUNDUP(((H46/$B$39)*$B$40)*((100+O75)/100),0)/100</f>
        <v>0.15</v>
      </c>
      <c r="J75" s="12">
        <f t="shared" ref="J75:J85" si="60">ROUNDUP(((I46/$B$39)*$B$40)*((100+O75)/100),0)/100</f>
        <v>0.3</v>
      </c>
      <c r="K75" s="12">
        <f t="shared" ref="K75:K85" si="61">ROUNDUP(((J46/$B$39)*$B$40)*((100+O75)/100),0)/100</f>
        <v>0.59</v>
      </c>
      <c r="L75" s="12">
        <f t="shared" ref="L75:L85" si="62">ROUNDUP(((K46/$B$39)*$B$40)*((100+O75)/100),0)/100</f>
        <v>0.88</v>
      </c>
      <c r="M75" s="12">
        <f t="shared" ref="M75:M85" si="63">ROUNDUP(((L46/$B$39)*$B$40)*((100+O75)/100),0)/100</f>
        <v>1.03</v>
      </c>
      <c r="N75" s="12">
        <f t="shared" ref="N75:N85" si="64">ROUNDUP(((M46/$B$39)*$B$40)*((100+O75)/100),0)/100</f>
        <v>2.0499999999999998</v>
      </c>
      <c r="O75" s="13">
        <v>110</v>
      </c>
      <c r="P75" s="13">
        <f t="shared" si="56"/>
        <v>3.01</v>
      </c>
      <c r="Q75" s="12">
        <f t="shared" si="58"/>
        <v>2.0499999999999998</v>
      </c>
      <c r="R75" s="13">
        <f t="shared" si="57"/>
        <v>22.906292440018106</v>
      </c>
    </row>
    <row r="76" spans="7:32">
      <c r="G76" s="12" t="s">
        <v>106</v>
      </c>
      <c r="H76" s="12">
        <v>0.06</v>
      </c>
      <c r="I76" s="12">
        <f t="shared" si="59"/>
        <v>0.17</v>
      </c>
      <c r="J76" s="12">
        <f t="shared" si="60"/>
        <v>0.33</v>
      </c>
      <c r="K76" s="12">
        <f t="shared" si="61"/>
        <v>0.65</v>
      </c>
      <c r="L76" s="12">
        <f t="shared" si="62"/>
        <v>0.97</v>
      </c>
      <c r="M76" s="12">
        <f t="shared" si="63"/>
        <v>1.1299999999999999</v>
      </c>
      <c r="N76" s="12">
        <f t="shared" si="64"/>
        <v>2.25</v>
      </c>
      <c r="O76" s="13">
        <v>120</v>
      </c>
      <c r="P76" s="13">
        <f t="shared" si="56"/>
        <v>3.3099999999999996</v>
      </c>
      <c r="Q76" s="12">
        <f t="shared" si="58"/>
        <v>2.25</v>
      </c>
      <c r="R76" s="13">
        <f t="shared" si="57"/>
        <v>25.169760072430964</v>
      </c>
      <c r="Y76" s="12" t="s">
        <v>220</v>
      </c>
      <c r="Z76" s="12"/>
      <c r="AA76" s="12"/>
      <c r="AB76" s="12"/>
      <c r="AC76" s="12"/>
      <c r="AD76" s="12"/>
      <c r="AE76" s="12"/>
    </row>
    <row r="77" spans="7:32" ht="17.25" thickBot="1">
      <c r="G77" s="12" t="s">
        <v>172</v>
      </c>
      <c r="H77" s="12">
        <v>7.0000000000000007E-2</v>
      </c>
      <c r="I77" s="12">
        <f t="shared" si="59"/>
        <v>0.18</v>
      </c>
      <c r="J77" s="12">
        <f t="shared" si="60"/>
        <v>0.36</v>
      </c>
      <c r="K77" s="12">
        <f t="shared" si="61"/>
        <v>0.71</v>
      </c>
      <c r="L77" s="12">
        <f t="shared" si="62"/>
        <v>1.06</v>
      </c>
      <c r="M77" s="12">
        <f t="shared" si="63"/>
        <v>1.23</v>
      </c>
      <c r="N77" s="12">
        <f t="shared" si="64"/>
        <v>2.46</v>
      </c>
      <c r="O77" s="13">
        <v>130</v>
      </c>
      <c r="P77" s="13">
        <f t="shared" si="56"/>
        <v>3.61</v>
      </c>
      <c r="Q77" s="12">
        <f t="shared" si="58"/>
        <v>2.46</v>
      </c>
      <c r="R77" s="13">
        <f t="shared" si="57"/>
        <v>27.478497057492078</v>
      </c>
      <c r="Y77" s="27" t="s">
        <v>69</v>
      </c>
      <c r="Z77" s="27">
        <v>0</v>
      </c>
      <c r="AA77" s="27">
        <v>1</v>
      </c>
      <c r="AB77" s="27">
        <v>2</v>
      </c>
      <c r="AC77" s="27">
        <v>3</v>
      </c>
      <c r="AD77" s="27">
        <v>4</v>
      </c>
      <c r="AE77" s="27">
        <v>5</v>
      </c>
    </row>
    <row r="78" spans="7:32" ht="17.25" thickTop="1">
      <c r="G78" s="12" t="s">
        <v>175</v>
      </c>
      <c r="H78" s="12">
        <v>7.0000000000000007E-2</v>
      </c>
      <c r="I78" s="12">
        <f t="shared" si="59"/>
        <v>0.2</v>
      </c>
      <c r="J78" s="12">
        <f t="shared" si="60"/>
        <v>0.4</v>
      </c>
      <c r="K78" s="12">
        <f t="shared" si="61"/>
        <v>0.8</v>
      </c>
      <c r="L78" s="12">
        <f t="shared" si="62"/>
        <v>1.2</v>
      </c>
      <c r="M78" s="12">
        <f t="shared" si="63"/>
        <v>1.4</v>
      </c>
      <c r="N78" s="12">
        <f t="shared" si="64"/>
        <v>2.79</v>
      </c>
      <c r="O78" s="13">
        <v>140</v>
      </c>
      <c r="P78" s="13">
        <f t="shared" ref="P78:P81" si="65">SUM(H78:M78)</f>
        <v>4.07</v>
      </c>
      <c r="Q78" s="12">
        <f t="shared" si="58"/>
        <v>2.79</v>
      </c>
      <c r="R78" s="13">
        <f t="shared" si="57"/>
        <v>31.05477591670439</v>
      </c>
      <c r="Y78" s="12" t="s">
        <v>198</v>
      </c>
      <c r="Z78" s="12">
        <f t="shared" ref="Z78:Z92" si="66">Z54</f>
        <v>0.01</v>
      </c>
      <c r="AA78" s="12">
        <f t="shared" ref="AA78:AE92" si="67">Z78+AA54</f>
        <v>0.23</v>
      </c>
      <c r="AB78" s="12">
        <f t="shared" si="67"/>
        <v>0.67</v>
      </c>
      <c r="AC78" s="12">
        <f t="shared" si="67"/>
        <v>1.54</v>
      </c>
      <c r="AD78" s="12">
        <f t="shared" si="67"/>
        <v>2.84</v>
      </c>
      <c r="AE78" s="12">
        <f t="shared" si="67"/>
        <v>4.3599999999999994</v>
      </c>
    </row>
    <row r="79" spans="7:32">
      <c r="G79" s="12" t="s">
        <v>195</v>
      </c>
      <c r="H79" s="12">
        <v>0.08</v>
      </c>
      <c r="I79" s="12">
        <f t="shared" si="59"/>
        <v>0.23</v>
      </c>
      <c r="J79" s="12">
        <f t="shared" si="60"/>
        <v>0.45</v>
      </c>
      <c r="K79" s="12">
        <f t="shared" si="61"/>
        <v>0.9</v>
      </c>
      <c r="L79" s="12">
        <f t="shared" si="62"/>
        <v>1.35</v>
      </c>
      <c r="M79" s="12">
        <f t="shared" si="63"/>
        <v>1.58</v>
      </c>
      <c r="N79" s="12">
        <f t="shared" si="64"/>
        <v>3.15</v>
      </c>
      <c r="O79" s="13">
        <v>150</v>
      </c>
      <c r="P79" s="13">
        <f t="shared" si="65"/>
        <v>4.59</v>
      </c>
      <c r="Q79" s="12">
        <f t="shared" si="58"/>
        <v>3.15</v>
      </c>
      <c r="R79" s="13">
        <f t="shared" si="57"/>
        <v>35.038478949751017</v>
      </c>
      <c r="Y79" s="12" t="s">
        <v>199</v>
      </c>
      <c r="Z79" s="12">
        <f t="shared" si="66"/>
        <v>0.02</v>
      </c>
      <c r="AA79" s="12">
        <f t="shared" si="67"/>
        <v>0.26</v>
      </c>
      <c r="AB79" s="12">
        <f t="shared" si="67"/>
        <v>0.73</v>
      </c>
      <c r="AC79" s="12">
        <f t="shared" si="67"/>
        <v>1.6600000000000001</v>
      </c>
      <c r="AD79" s="12">
        <f t="shared" si="67"/>
        <v>3.06</v>
      </c>
      <c r="AE79" s="12">
        <f t="shared" si="67"/>
        <v>4.6899999999999995</v>
      </c>
    </row>
    <row r="80" spans="7:32">
      <c r="G80" s="12" t="s">
        <v>246</v>
      </c>
      <c r="H80" s="12">
        <v>0.08</v>
      </c>
      <c r="I80" s="12">
        <f t="shared" si="59"/>
        <v>0.27</v>
      </c>
      <c r="J80" s="12">
        <f t="shared" si="60"/>
        <v>0.53</v>
      </c>
      <c r="K80" s="12">
        <f t="shared" si="61"/>
        <v>1.06</v>
      </c>
      <c r="L80" s="12">
        <f t="shared" si="62"/>
        <v>1.58</v>
      </c>
      <c r="M80" s="12">
        <f t="shared" si="63"/>
        <v>1.84</v>
      </c>
      <c r="N80" s="12">
        <f t="shared" si="64"/>
        <v>3.68</v>
      </c>
      <c r="O80" s="13">
        <v>160</v>
      </c>
      <c r="P80" s="13">
        <f t="shared" si="65"/>
        <v>5.36</v>
      </c>
      <c r="Q80" s="12">
        <f t="shared" si="58"/>
        <v>3.68</v>
      </c>
      <c r="R80" s="13">
        <f t="shared" si="57"/>
        <v>40.92349479402445</v>
      </c>
      <c r="Y80" s="12" t="s">
        <v>200</v>
      </c>
      <c r="Z80" s="12">
        <f t="shared" si="66"/>
        <v>0.03</v>
      </c>
      <c r="AA80" s="12">
        <f t="shared" si="67"/>
        <v>0.28000000000000003</v>
      </c>
      <c r="AB80" s="12">
        <f t="shared" si="67"/>
        <v>0.78</v>
      </c>
      <c r="AC80" s="12">
        <f t="shared" si="67"/>
        <v>1.78</v>
      </c>
      <c r="AD80" s="12">
        <f t="shared" si="67"/>
        <v>3.2800000000000002</v>
      </c>
      <c r="AE80" s="12">
        <f t="shared" si="67"/>
        <v>5.03</v>
      </c>
    </row>
    <row r="81" spans="7:31">
      <c r="G81" s="12" t="s">
        <v>313</v>
      </c>
      <c r="H81" s="12">
        <v>0.09</v>
      </c>
      <c r="I81" s="12">
        <f t="shared" si="59"/>
        <v>0.32</v>
      </c>
      <c r="J81" s="12">
        <f t="shared" si="60"/>
        <v>0.64</v>
      </c>
      <c r="K81" s="12">
        <f t="shared" si="61"/>
        <v>1.27</v>
      </c>
      <c r="L81" s="12">
        <f t="shared" si="62"/>
        <v>1.9</v>
      </c>
      <c r="M81" s="12">
        <f t="shared" si="63"/>
        <v>2.2200000000000002</v>
      </c>
      <c r="N81" s="12">
        <f t="shared" si="64"/>
        <v>4.43</v>
      </c>
      <c r="O81" s="13">
        <v>180</v>
      </c>
      <c r="P81" s="13">
        <f t="shared" si="65"/>
        <v>6.4400000000000013</v>
      </c>
      <c r="Q81" s="12">
        <f t="shared" si="58"/>
        <v>4.43</v>
      </c>
      <c r="R81" s="13">
        <f t="shared" si="57"/>
        <v>49.207786328655509</v>
      </c>
      <c r="S81" s="12" t="s">
        <v>313</v>
      </c>
      <c r="T81" s="12">
        <v>0.09</v>
      </c>
      <c r="U81" s="12">
        <f>ROUNDUP(((T52/$B$39)*$B$40)*((100+AA81)/100),0)/100</f>
        <v>0</v>
      </c>
      <c r="V81" s="12">
        <f>ROUNDUP(((U52/$B$39)*$B$40)*((100+AA81)/100),0)/100</f>
        <v>0</v>
      </c>
      <c r="W81" s="12">
        <f>ROUNDUP(((V52/$B$39)*$B$40)*((100+AA81)/100),0)/100</f>
        <v>0</v>
      </c>
      <c r="Y81" s="12" t="s">
        <v>201</v>
      </c>
      <c r="Z81" s="12">
        <f t="shared" si="66"/>
        <v>0.04</v>
      </c>
      <c r="AA81" s="12">
        <f t="shared" si="67"/>
        <v>0.31</v>
      </c>
      <c r="AB81" s="12">
        <f t="shared" si="67"/>
        <v>0.85000000000000009</v>
      </c>
      <c r="AC81" s="12">
        <f t="shared" si="67"/>
        <v>1.9200000000000002</v>
      </c>
      <c r="AD81" s="12">
        <f t="shared" si="67"/>
        <v>3.5200000000000005</v>
      </c>
      <c r="AE81" s="12">
        <f t="shared" si="67"/>
        <v>5.3900000000000006</v>
      </c>
    </row>
    <row r="82" spans="7:31">
      <c r="G82" s="12" t="s">
        <v>368</v>
      </c>
      <c r="H82" s="12">
        <v>0.09</v>
      </c>
      <c r="I82" s="12">
        <f t="shared" si="59"/>
        <v>0.38</v>
      </c>
      <c r="J82" s="12">
        <f t="shared" si="60"/>
        <v>0.76</v>
      </c>
      <c r="K82" s="12">
        <f t="shared" si="61"/>
        <v>1.51</v>
      </c>
      <c r="L82" s="12">
        <f t="shared" si="62"/>
        <v>2.25</v>
      </c>
      <c r="M82" s="12">
        <f t="shared" si="63"/>
        <v>2.63</v>
      </c>
      <c r="N82" s="12">
        <f t="shared" si="64"/>
        <v>5.26</v>
      </c>
      <c r="O82" s="13">
        <v>200</v>
      </c>
      <c r="P82" s="13">
        <f t="shared" ref="P82:P84" si="68">SUM(H82:M82)</f>
        <v>7.62</v>
      </c>
      <c r="Q82" s="12">
        <f t="shared" si="58"/>
        <v>5.26</v>
      </c>
      <c r="R82" s="13">
        <f t="shared" si="57"/>
        <v>58.306926210955176</v>
      </c>
      <c r="S82" s="12" t="s">
        <v>368</v>
      </c>
      <c r="T82" s="12">
        <v>0.09</v>
      </c>
      <c r="U82" s="12">
        <f>ROUNDUP(((T53/$B$39)*$B$40)*((100+AA82)/100),0)/100</f>
        <v>0</v>
      </c>
      <c r="V82" s="12">
        <f>ROUNDUP(((U53/$B$39)*$B$40)*((100+AA82)/100),0)/100</f>
        <v>0</v>
      </c>
      <c r="W82" s="12">
        <f>ROUNDUP(((V53/$B$39)*$B$40)*((100+AA82)/100),0)/100</f>
        <v>0</v>
      </c>
      <c r="Y82" s="12" t="s">
        <v>202</v>
      </c>
      <c r="Z82" s="12">
        <f t="shared" si="66"/>
        <v>0.05</v>
      </c>
      <c r="AA82" s="12">
        <f t="shared" si="67"/>
        <v>0.35</v>
      </c>
      <c r="AB82" s="12">
        <f t="shared" si="67"/>
        <v>0.94</v>
      </c>
      <c r="AC82" s="12">
        <f t="shared" si="67"/>
        <v>2.12</v>
      </c>
      <c r="AD82" s="12">
        <f t="shared" si="67"/>
        <v>3.89</v>
      </c>
      <c r="AE82" s="12">
        <f t="shared" si="67"/>
        <v>5.95</v>
      </c>
    </row>
    <row r="83" spans="7:31">
      <c r="G83" s="12" t="s">
        <v>375</v>
      </c>
      <c r="H83" s="12">
        <v>0.1</v>
      </c>
      <c r="I83" s="12">
        <f t="shared" si="59"/>
        <v>0.45</v>
      </c>
      <c r="J83" s="12">
        <f t="shared" si="60"/>
        <v>0.89</v>
      </c>
      <c r="K83" s="12">
        <f t="shared" si="61"/>
        <v>1.77</v>
      </c>
      <c r="L83" s="12">
        <f t="shared" si="62"/>
        <v>2.65</v>
      </c>
      <c r="M83" s="12">
        <f t="shared" si="63"/>
        <v>3.09</v>
      </c>
      <c r="N83" s="12">
        <f t="shared" si="64"/>
        <v>6.18</v>
      </c>
      <c r="O83" s="13">
        <v>220</v>
      </c>
      <c r="P83" s="13">
        <f t="shared" si="68"/>
        <v>8.9499999999999993</v>
      </c>
      <c r="Q83" s="12">
        <f t="shared" si="58"/>
        <v>6.18</v>
      </c>
      <c r="R83" s="13">
        <f t="shared" si="57"/>
        <v>68.492530556813037</v>
      </c>
      <c r="Y83" s="12" t="s">
        <v>203</v>
      </c>
      <c r="Z83" s="12">
        <f t="shared" si="66"/>
        <v>0.06</v>
      </c>
      <c r="AA83" s="12">
        <f t="shared" si="67"/>
        <v>0.39</v>
      </c>
      <c r="AB83" s="12">
        <f t="shared" si="67"/>
        <v>1.04</v>
      </c>
      <c r="AC83" s="12">
        <f t="shared" si="67"/>
        <v>2.34</v>
      </c>
      <c r="AD83" s="12">
        <f t="shared" si="67"/>
        <v>4.2799999999999994</v>
      </c>
      <c r="AE83" s="12">
        <f t="shared" si="67"/>
        <v>6.5399999999999991</v>
      </c>
    </row>
    <row r="84" spans="7:31">
      <c r="G84" s="12" t="s">
        <v>387</v>
      </c>
      <c r="H84" s="12">
        <v>0.1</v>
      </c>
      <c r="I84" s="12">
        <f t="shared" si="59"/>
        <v>0.52</v>
      </c>
      <c r="J84" s="12">
        <f t="shared" si="60"/>
        <v>1.03</v>
      </c>
      <c r="K84" s="12">
        <f t="shared" si="61"/>
        <v>2.06</v>
      </c>
      <c r="L84" s="12">
        <f t="shared" si="62"/>
        <v>3.09</v>
      </c>
      <c r="M84" s="12">
        <f t="shared" si="63"/>
        <v>3.6</v>
      </c>
      <c r="N84" s="12">
        <f t="shared" si="64"/>
        <v>7.2</v>
      </c>
      <c r="O84" s="13">
        <v>240</v>
      </c>
      <c r="P84" s="13">
        <f t="shared" si="68"/>
        <v>10.4</v>
      </c>
      <c r="Q84" s="12">
        <f t="shared" si="58"/>
        <v>7.2</v>
      </c>
      <c r="R84" s="13">
        <f t="shared" si="57"/>
        <v>79.674060660932554</v>
      </c>
      <c r="Y84" s="12" t="s">
        <v>204</v>
      </c>
      <c r="Z84" s="12">
        <f t="shared" si="66"/>
        <v>7.0000000000000007E-2</v>
      </c>
      <c r="AA84" s="12">
        <f t="shared" si="67"/>
        <v>0.43</v>
      </c>
      <c r="AB84" s="12">
        <f t="shared" si="67"/>
        <v>1.1399999999999999</v>
      </c>
      <c r="AC84" s="12">
        <f t="shared" si="67"/>
        <v>2.5599999999999996</v>
      </c>
      <c r="AD84" s="12">
        <f t="shared" si="67"/>
        <v>4.68</v>
      </c>
      <c r="AE84" s="12">
        <f t="shared" si="67"/>
        <v>7.15</v>
      </c>
    </row>
    <row r="85" spans="7:31">
      <c r="G85" s="12" t="s">
        <v>418</v>
      </c>
      <c r="H85" s="12">
        <v>0.11</v>
      </c>
      <c r="I85" s="12">
        <f t="shared" si="59"/>
        <v>0.6</v>
      </c>
      <c r="J85" s="12">
        <f t="shared" si="60"/>
        <v>1.19</v>
      </c>
      <c r="K85" s="12">
        <f t="shared" si="61"/>
        <v>2.38</v>
      </c>
      <c r="L85" s="12">
        <f t="shared" si="62"/>
        <v>3.57</v>
      </c>
      <c r="M85" s="12">
        <f t="shared" si="63"/>
        <v>4.17</v>
      </c>
      <c r="N85" s="12">
        <f t="shared" si="64"/>
        <v>8.33</v>
      </c>
      <c r="O85" s="13">
        <v>260</v>
      </c>
      <c r="P85" s="13">
        <f t="shared" ref="P85" si="69">SUM(H85:M85)</f>
        <v>12.02</v>
      </c>
      <c r="Q85" s="12">
        <f t="shared" si="58"/>
        <v>8.33</v>
      </c>
      <c r="R85" s="13">
        <f t="shared" si="57"/>
        <v>92.123132639203263</v>
      </c>
      <c r="Y85" s="12" t="s">
        <v>205</v>
      </c>
      <c r="Z85" s="12">
        <f t="shared" si="66"/>
        <v>0.08</v>
      </c>
      <c r="AA85" s="12">
        <f t="shared" si="67"/>
        <v>0.48000000000000004</v>
      </c>
      <c r="AB85" s="12">
        <f t="shared" si="67"/>
        <v>1.27</v>
      </c>
      <c r="AC85" s="12">
        <f t="shared" si="67"/>
        <v>2.85</v>
      </c>
      <c r="AD85" s="12">
        <f t="shared" si="67"/>
        <v>5.2200000000000006</v>
      </c>
      <c r="AE85" s="12">
        <f t="shared" si="67"/>
        <v>7.98</v>
      </c>
    </row>
    <row r="86" spans="7:31">
      <c r="O86" s="13"/>
      <c r="P86" s="13"/>
      <c r="R86" s="13"/>
      <c r="Y86" s="12" t="s">
        <v>206</v>
      </c>
      <c r="Z86" s="12">
        <f t="shared" si="66"/>
        <v>0.09</v>
      </c>
      <c r="AA86" s="12">
        <f t="shared" si="67"/>
        <v>0.66999999999999993</v>
      </c>
      <c r="AB86" s="12">
        <f t="shared" si="67"/>
        <v>1.8299999999999998</v>
      </c>
      <c r="AC86" s="12">
        <f t="shared" si="67"/>
        <v>4.1399999999999997</v>
      </c>
      <c r="AD86" s="12">
        <f t="shared" si="67"/>
        <v>7.6</v>
      </c>
      <c r="AE86" s="12">
        <f t="shared" si="67"/>
        <v>11.64</v>
      </c>
    </row>
    <row r="87" spans="7:31">
      <c r="O87" s="13"/>
      <c r="P87" s="13"/>
      <c r="R87" s="13"/>
      <c r="Y87" s="12" t="s">
        <v>207</v>
      </c>
      <c r="Z87" s="12">
        <f t="shared" si="66"/>
        <v>0.1</v>
      </c>
      <c r="AA87" s="12">
        <f t="shared" si="67"/>
        <v>0.75</v>
      </c>
      <c r="AB87" s="12">
        <f t="shared" si="67"/>
        <v>2.04</v>
      </c>
      <c r="AC87" s="12">
        <f t="shared" si="67"/>
        <v>4.62</v>
      </c>
      <c r="AD87" s="12">
        <f t="shared" si="67"/>
        <v>8.49</v>
      </c>
      <c r="AE87" s="12">
        <f t="shared" si="67"/>
        <v>13</v>
      </c>
    </row>
    <row r="88" spans="7:31">
      <c r="O88" s="13"/>
      <c r="P88" s="13"/>
      <c r="R88" s="13"/>
      <c r="Y88" s="12" t="s">
        <v>208</v>
      </c>
      <c r="Z88" s="12">
        <f t="shared" si="66"/>
        <v>0.11</v>
      </c>
      <c r="AA88" s="12">
        <f t="shared" si="67"/>
        <v>0.83</v>
      </c>
      <c r="AB88" s="12">
        <f t="shared" si="67"/>
        <v>2.27</v>
      </c>
      <c r="AC88" s="12">
        <f t="shared" si="67"/>
        <v>5.1400000000000006</v>
      </c>
      <c r="AD88" s="12">
        <f t="shared" si="67"/>
        <v>9.4400000000000013</v>
      </c>
      <c r="AE88" s="12">
        <f t="shared" si="67"/>
        <v>14.450000000000001</v>
      </c>
    </row>
    <row r="89" spans="7:31">
      <c r="O89" s="13"/>
      <c r="P89" s="13"/>
      <c r="R89" s="13"/>
      <c r="Y89" s="12" t="s">
        <v>209</v>
      </c>
      <c r="Z89" s="12">
        <f t="shared" si="66"/>
        <v>0.12</v>
      </c>
      <c r="AA89" s="12">
        <f t="shared" si="67"/>
        <v>0.71</v>
      </c>
      <c r="AB89" s="12">
        <f t="shared" si="67"/>
        <v>1.88</v>
      </c>
      <c r="AC89" s="12">
        <f t="shared" si="67"/>
        <v>4.21</v>
      </c>
      <c r="AD89" s="12">
        <f t="shared" si="67"/>
        <v>7.7</v>
      </c>
      <c r="AE89" s="12">
        <f t="shared" si="67"/>
        <v>11.77</v>
      </c>
    </row>
    <row r="90" spans="7:31">
      <c r="O90" s="13"/>
      <c r="P90" s="13"/>
      <c r="R90" s="13"/>
      <c r="Y90" s="12" t="s">
        <v>210</v>
      </c>
      <c r="Z90" s="12">
        <f t="shared" si="66"/>
        <v>0.13</v>
      </c>
      <c r="AA90" s="12">
        <f t="shared" si="67"/>
        <v>0.75</v>
      </c>
      <c r="AB90" s="12">
        <f t="shared" si="67"/>
        <v>1.99</v>
      </c>
      <c r="AC90" s="12">
        <f t="shared" si="67"/>
        <v>4.47</v>
      </c>
      <c r="AD90" s="12">
        <f t="shared" si="67"/>
        <v>8.18</v>
      </c>
      <c r="AE90" s="12">
        <f t="shared" si="67"/>
        <v>12.51</v>
      </c>
    </row>
    <row r="91" spans="7:31">
      <c r="O91" s="13"/>
      <c r="P91" s="13"/>
      <c r="R91" s="13"/>
      <c r="Y91" s="12" t="s">
        <v>211</v>
      </c>
      <c r="Z91" s="12">
        <f t="shared" si="66"/>
        <v>0.14000000000000001</v>
      </c>
      <c r="AA91" s="12">
        <f t="shared" si="67"/>
        <v>0.8</v>
      </c>
      <c r="AB91" s="12">
        <f t="shared" si="67"/>
        <v>2.12</v>
      </c>
      <c r="AC91" s="12">
        <f t="shared" si="67"/>
        <v>4.75</v>
      </c>
      <c r="AD91" s="12">
        <f t="shared" si="67"/>
        <v>8.69</v>
      </c>
      <c r="AE91" s="12">
        <f t="shared" si="67"/>
        <v>13.29</v>
      </c>
    </row>
    <row r="92" spans="7:31">
      <c r="O92" s="13"/>
      <c r="P92" s="13"/>
      <c r="R92" s="13"/>
      <c r="Y92" s="12" t="s">
        <v>212</v>
      </c>
      <c r="Z92" s="12">
        <f t="shared" si="66"/>
        <v>0.15</v>
      </c>
      <c r="AA92" s="12">
        <f t="shared" si="67"/>
        <v>0.85</v>
      </c>
      <c r="AB92" s="12">
        <f t="shared" si="67"/>
        <v>2.25</v>
      </c>
      <c r="AC92" s="12">
        <f t="shared" si="67"/>
        <v>5.04</v>
      </c>
      <c r="AD92" s="12">
        <f t="shared" si="67"/>
        <v>9.2199999999999989</v>
      </c>
      <c r="AE92" s="12">
        <f t="shared" si="67"/>
        <v>14.099999999999998</v>
      </c>
    </row>
    <row r="93" spans="7:31">
      <c r="Y93" s="12"/>
      <c r="Z93" s="12"/>
      <c r="AA93" s="12"/>
      <c r="AB93" s="12"/>
      <c r="AC93" s="12"/>
      <c r="AD93" s="12"/>
      <c r="AE93" s="12"/>
    </row>
    <row r="94" spans="7:31">
      <c r="G94" s="12" t="s">
        <v>144</v>
      </c>
    </row>
    <row r="95" spans="7:31" ht="17.25" thickBot="1">
      <c r="G95" s="27" t="s">
        <v>69</v>
      </c>
      <c r="H95" s="27">
        <v>0</v>
      </c>
      <c r="I95" s="27">
        <v>1</v>
      </c>
      <c r="J95" s="27">
        <v>2</v>
      </c>
      <c r="K95" s="27">
        <v>3</v>
      </c>
      <c r="L95" s="27">
        <v>4</v>
      </c>
      <c r="M95" s="27">
        <v>5</v>
      </c>
      <c r="N95" s="27" t="s">
        <v>160</v>
      </c>
    </row>
    <row r="96" spans="7:31" ht="17.25" thickTop="1">
      <c r="G96" s="12" t="s">
        <v>16</v>
      </c>
      <c r="H96" s="12">
        <f>H65</f>
        <v>0.01</v>
      </c>
      <c r="I96" s="12">
        <f t="shared" ref="I96:N111" si="70">I65+H96</f>
        <v>0.03</v>
      </c>
      <c r="J96" s="12">
        <f t="shared" si="70"/>
        <v>0.06</v>
      </c>
      <c r="K96" s="12">
        <f t="shared" si="70"/>
        <v>0.12</v>
      </c>
      <c r="L96" s="12">
        <f t="shared" si="70"/>
        <v>0.21</v>
      </c>
      <c r="M96" s="12">
        <f t="shared" si="70"/>
        <v>0.31</v>
      </c>
      <c r="N96" s="12">
        <f t="shared" si="70"/>
        <v>0.51</v>
      </c>
    </row>
    <row r="97" spans="7:32">
      <c r="G97" s="12" t="s">
        <v>18</v>
      </c>
      <c r="H97" s="12">
        <f>H66</f>
        <v>0.01</v>
      </c>
      <c r="I97" s="12">
        <f t="shared" si="70"/>
        <v>0.03</v>
      </c>
      <c r="J97" s="12">
        <f t="shared" si="70"/>
        <v>7.0000000000000007E-2</v>
      </c>
      <c r="K97" s="12">
        <f t="shared" si="70"/>
        <v>0.15000000000000002</v>
      </c>
      <c r="L97" s="12">
        <f t="shared" si="70"/>
        <v>0.27</v>
      </c>
      <c r="M97" s="12">
        <f t="shared" si="70"/>
        <v>0.41000000000000003</v>
      </c>
      <c r="N97" s="12">
        <f t="shared" si="70"/>
        <v>0.68</v>
      </c>
    </row>
    <row r="98" spans="7:32">
      <c r="G98" s="12" t="s">
        <v>19</v>
      </c>
      <c r="H98" s="12">
        <f t="shared" ref="H98:H116" si="71">H67</f>
        <v>0.02</v>
      </c>
      <c r="I98" s="12">
        <f t="shared" si="70"/>
        <v>0.05</v>
      </c>
      <c r="J98" s="12">
        <f t="shared" si="70"/>
        <v>0.1</v>
      </c>
      <c r="K98" s="12">
        <f t="shared" si="70"/>
        <v>0.2</v>
      </c>
      <c r="L98" s="12">
        <f t="shared" si="70"/>
        <v>0.35</v>
      </c>
      <c r="M98" s="12">
        <f t="shared" si="70"/>
        <v>0.53</v>
      </c>
      <c r="N98" s="12">
        <f t="shared" si="70"/>
        <v>0.88</v>
      </c>
    </row>
    <row r="99" spans="7:32">
      <c r="G99" s="12" t="s">
        <v>85</v>
      </c>
      <c r="H99" s="12">
        <f t="shared" si="71"/>
        <v>0.02</v>
      </c>
      <c r="I99" s="12">
        <f t="shared" si="70"/>
        <v>0.06</v>
      </c>
      <c r="J99" s="12">
        <f t="shared" si="70"/>
        <v>0.13</v>
      </c>
      <c r="K99" s="12">
        <f t="shared" si="70"/>
        <v>0.26</v>
      </c>
      <c r="L99" s="12">
        <f t="shared" si="70"/>
        <v>0.45</v>
      </c>
      <c r="M99" s="12">
        <f t="shared" si="70"/>
        <v>0.67</v>
      </c>
      <c r="N99" s="12">
        <f t="shared" si="70"/>
        <v>1.1100000000000001</v>
      </c>
    </row>
    <row r="100" spans="7:32">
      <c r="G100" s="12" t="s">
        <v>20</v>
      </c>
      <c r="H100" s="12">
        <f t="shared" si="71"/>
        <v>0.03</v>
      </c>
      <c r="I100" s="12">
        <f t="shared" si="70"/>
        <v>7.0000000000000007E-2</v>
      </c>
      <c r="J100" s="12">
        <f t="shared" si="70"/>
        <v>0.15000000000000002</v>
      </c>
      <c r="K100" s="12">
        <f t="shared" si="70"/>
        <v>0.31000000000000005</v>
      </c>
      <c r="L100" s="12">
        <f t="shared" si="70"/>
        <v>0.55000000000000004</v>
      </c>
      <c r="M100" s="12">
        <f t="shared" si="70"/>
        <v>0.83000000000000007</v>
      </c>
      <c r="N100" s="12">
        <f t="shared" si="70"/>
        <v>1.3800000000000001</v>
      </c>
    </row>
    <row r="101" spans="7:32">
      <c r="G101" s="12" t="s">
        <v>21</v>
      </c>
      <c r="H101" s="12">
        <f t="shared" si="71"/>
        <v>0.03</v>
      </c>
      <c r="I101" s="12">
        <f t="shared" si="70"/>
        <v>0.08</v>
      </c>
      <c r="J101" s="12">
        <f t="shared" si="70"/>
        <v>0.18</v>
      </c>
      <c r="K101" s="12">
        <f t="shared" si="70"/>
        <v>0.38</v>
      </c>
      <c r="L101" s="12">
        <f t="shared" si="70"/>
        <v>0.66999999999999993</v>
      </c>
      <c r="M101" s="12">
        <f t="shared" si="70"/>
        <v>1.01</v>
      </c>
      <c r="N101" s="12">
        <f t="shared" si="70"/>
        <v>1.69</v>
      </c>
    </row>
    <row r="102" spans="7:32">
      <c r="G102" s="12" t="s">
        <v>22</v>
      </c>
      <c r="H102" s="12">
        <f t="shared" si="71"/>
        <v>0.04</v>
      </c>
      <c r="I102" s="12">
        <f t="shared" si="70"/>
        <v>0.1</v>
      </c>
      <c r="J102" s="12">
        <f t="shared" si="70"/>
        <v>0.22</v>
      </c>
      <c r="K102" s="12">
        <f t="shared" si="70"/>
        <v>0.45999999999999996</v>
      </c>
      <c r="L102" s="12">
        <f t="shared" si="70"/>
        <v>0.80999999999999994</v>
      </c>
      <c r="M102" s="12">
        <f t="shared" si="70"/>
        <v>1.22</v>
      </c>
      <c r="N102" s="12">
        <f t="shared" si="70"/>
        <v>2.04</v>
      </c>
      <c r="AF102" s="12"/>
    </row>
    <row r="103" spans="7:32">
      <c r="G103" s="12" t="s">
        <v>23</v>
      </c>
      <c r="H103" s="12">
        <f t="shared" si="71"/>
        <v>0.04</v>
      </c>
      <c r="I103" s="12">
        <f t="shared" si="70"/>
        <v>0.11000000000000001</v>
      </c>
      <c r="J103" s="12">
        <f t="shared" si="70"/>
        <v>0.25</v>
      </c>
      <c r="K103" s="12">
        <f t="shared" si="70"/>
        <v>0.53</v>
      </c>
      <c r="L103" s="12">
        <f t="shared" si="70"/>
        <v>0.95</v>
      </c>
      <c r="M103" s="12">
        <f t="shared" si="70"/>
        <v>1.44</v>
      </c>
      <c r="N103" s="12">
        <f t="shared" si="70"/>
        <v>2.42</v>
      </c>
    </row>
    <row r="104" spans="7:32">
      <c r="G104" s="12" t="s">
        <v>24</v>
      </c>
      <c r="H104" s="12">
        <f t="shared" si="71"/>
        <v>0.05</v>
      </c>
      <c r="I104" s="12">
        <f t="shared" si="70"/>
        <v>0.14000000000000001</v>
      </c>
      <c r="J104" s="12">
        <f t="shared" si="70"/>
        <v>0.31000000000000005</v>
      </c>
      <c r="K104" s="12">
        <f t="shared" si="70"/>
        <v>0.65000000000000013</v>
      </c>
      <c r="L104" s="12">
        <f t="shared" si="70"/>
        <v>1.1500000000000001</v>
      </c>
      <c r="M104" s="12">
        <f t="shared" si="70"/>
        <v>1.7400000000000002</v>
      </c>
      <c r="N104" s="12">
        <f t="shared" si="70"/>
        <v>2.91</v>
      </c>
    </row>
    <row r="105" spans="7:32">
      <c r="G105" s="12" t="s">
        <v>25</v>
      </c>
      <c r="H105" s="12">
        <f t="shared" si="71"/>
        <v>0.05</v>
      </c>
      <c r="I105" s="12">
        <f t="shared" si="70"/>
        <v>0.15000000000000002</v>
      </c>
      <c r="J105" s="12">
        <f t="shared" si="70"/>
        <v>0.35000000000000003</v>
      </c>
      <c r="K105" s="12">
        <f t="shared" si="70"/>
        <v>0.75</v>
      </c>
      <c r="L105" s="12">
        <f t="shared" si="70"/>
        <v>1.3399999999999999</v>
      </c>
      <c r="M105" s="12">
        <f t="shared" si="70"/>
        <v>2.0299999999999998</v>
      </c>
      <c r="N105" s="12">
        <f t="shared" si="70"/>
        <v>3.4099999999999997</v>
      </c>
    </row>
    <row r="106" spans="7:32">
      <c r="G106" s="12" t="s">
        <v>105</v>
      </c>
      <c r="H106" s="12">
        <f t="shared" si="71"/>
        <v>0.06</v>
      </c>
      <c r="I106" s="12">
        <f t="shared" si="70"/>
        <v>0.21</v>
      </c>
      <c r="J106" s="12">
        <f t="shared" si="70"/>
        <v>0.51</v>
      </c>
      <c r="K106" s="12">
        <f t="shared" si="70"/>
        <v>1.1000000000000001</v>
      </c>
      <c r="L106" s="12">
        <f t="shared" si="70"/>
        <v>1.98</v>
      </c>
      <c r="M106" s="12">
        <f t="shared" si="70"/>
        <v>3.01</v>
      </c>
      <c r="N106" s="12">
        <f t="shared" si="70"/>
        <v>5.0599999999999996</v>
      </c>
    </row>
    <row r="107" spans="7:32">
      <c r="G107" s="12" t="s">
        <v>106</v>
      </c>
      <c r="H107" s="12">
        <f t="shared" si="71"/>
        <v>0.06</v>
      </c>
      <c r="I107" s="12">
        <f t="shared" si="70"/>
        <v>0.23</v>
      </c>
      <c r="J107" s="12">
        <f t="shared" si="70"/>
        <v>0.56000000000000005</v>
      </c>
      <c r="K107" s="12">
        <f t="shared" si="70"/>
        <v>1.21</v>
      </c>
      <c r="L107" s="12">
        <f t="shared" si="70"/>
        <v>2.1799999999999997</v>
      </c>
      <c r="M107" s="12">
        <f t="shared" si="70"/>
        <v>3.3099999999999996</v>
      </c>
      <c r="N107" s="12">
        <f t="shared" si="70"/>
        <v>5.56</v>
      </c>
    </row>
    <row r="108" spans="7:32">
      <c r="G108" s="12" t="s">
        <v>172</v>
      </c>
      <c r="H108" s="12">
        <f t="shared" si="71"/>
        <v>7.0000000000000007E-2</v>
      </c>
      <c r="I108" s="12">
        <f t="shared" si="70"/>
        <v>0.25</v>
      </c>
      <c r="J108" s="12">
        <f t="shared" si="70"/>
        <v>0.61</v>
      </c>
      <c r="K108" s="12">
        <f t="shared" si="70"/>
        <v>1.3199999999999998</v>
      </c>
      <c r="L108" s="12">
        <f t="shared" si="70"/>
        <v>2.38</v>
      </c>
      <c r="M108" s="12">
        <f t="shared" si="70"/>
        <v>3.61</v>
      </c>
      <c r="N108" s="12">
        <f t="shared" si="70"/>
        <v>6.07</v>
      </c>
    </row>
    <row r="109" spans="7:32">
      <c r="G109" s="12" t="s">
        <v>174</v>
      </c>
      <c r="H109" s="12">
        <f t="shared" si="71"/>
        <v>7.0000000000000007E-2</v>
      </c>
      <c r="I109" s="12">
        <f t="shared" si="70"/>
        <v>0.27</v>
      </c>
      <c r="J109" s="12">
        <f t="shared" si="70"/>
        <v>0.67</v>
      </c>
      <c r="K109" s="12">
        <f t="shared" si="70"/>
        <v>1.4700000000000002</v>
      </c>
      <c r="L109" s="12">
        <f t="shared" si="70"/>
        <v>2.67</v>
      </c>
      <c r="M109" s="12">
        <f t="shared" si="70"/>
        <v>4.07</v>
      </c>
      <c r="N109" s="12">
        <f t="shared" si="70"/>
        <v>6.86</v>
      </c>
    </row>
    <row r="110" spans="7:32">
      <c r="G110" s="12" t="s">
        <v>195</v>
      </c>
      <c r="H110" s="12">
        <f t="shared" si="71"/>
        <v>0.08</v>
      </c>
      <c r="I110" s="12">
        <f t="shared" si="70"/>
        <v>0.31</v>
      </c>
      <c r="J110" s="12">
        <f t="shared" si="70"/>
        <v>0.76</v>
      </c>
      <c r="K110" s="12">
        <f t="shared" si="70"/>
        <v>1.6600000000000001</v>
      </c>
      <c r="L110" s="12">
        <f t="shared" si="70"/>
        <v>3.0100000000000002</v>
      </c>
      <c r="M110" s="12">
        <f t="shared" si="70"/>
        <v>4.59</v>
      </c>
      <c r="N110" s="12">
        <f t="shared" si="70"/>
        <v>7.74</v>
      </c>
    </row>
    <row r="111" spans="7:32">
      <c r="G111" s="12" t="s">
        <v>246</v>
      </c>
      <c r="H111" s="12">
        <f t="shared" si="71"/>
        <v>0.08</v>
      </c>
      <c r="I111" s="12">
        <f t="shared" si="70"/>
        <v>0.35000000000000003</v>
      </c>
      <c r="J111" s="12">
        <f t="shared" si="70"/>
        <v>0.88000000000000012</v>
      </c>
      <c r="K111" s="12">
        <f t="shared" si="70"/>
        <v>1.9400000000000002</v>
      </c>
      <c r="L111" s="12">
        <f t="shared" si="70"/>
        <v>3.5200000000000005</v>
      </c>
      <c r="M111" s="12">
        <f t="shared" si="70"/>
        <v>5.36</v>
      </c>
      <c r="N111" s="12">
        <f t="shared" si="70"/>
        <v>9.0400000000000009</v>
      </c>
    </row>
    <row r="112" spans="7:32">
      <c r="G112" s="12" t="s">
        <v>313</v>
      </c>
      <c r="H112" s="12">
        <f t="shared" si="71"/>
        <v>0.09</v>
      </c>
      <c r="I112" s="12">
        <f t="shared" ref="I112:N116" si="72">I81+H112</f>
        <v>0.41000000000000003</v>
      </c>
      <c r="J112" s="12">
        <f t="shared" si="72"/>
        <v>1.05</v>
      </c>
      <c r="K112" s="12">
        <f t="shared" si="72"/>
        <v>2.3200000000000003</v>
      </c>
      <c r="L112" s="12">
        <f t="shared" si="72"/>
        <v>4.2200000000000006</v>
      </c>
      <c r="M112" s="12">
        <f t="shared" si="72"/>
        <v>6.4400000000000013</v>
      </c>
      <c r="N112" s="12">
        <f t="shared" si="72"/>
        <v>10.870000000000001</v>
      </c>
    </row>
    <row r="113" spans="7:14">
      <c r="G113" s="12" t="s">
        <v>368</v>
      </c>
      <c r="H113" s="12">
        <f t="shared" si="71"/>
        <v>0.09</v>
      </c>
      <c r="I113" s="12">
        <f t="shared" si="72"/>
        <v>0.47</v>
      </c>
      <c r="J113" s="12">
        <f t="shared" si="72"/>
        <v>1.23</v>
      </c>
      <c r="K113" s="12">
        <f t="shared" si="72"/>
        <v>2.74</v>
      </c>
      <c r="L113" s="12">
        <f t="shared" si="72"/>
        <v>4.99</v>
      </c>
      <c r="M113" s="12">
        <f t="shared" si="72"/>
        <v>7.62</v>
      </c>
      <c r="N113" s="12">
        <f t="shared" si="72"/>
        <v>12.879999999999999</v>
      </c>
    </row>
    <row r="114" spans="7:14">
      <c r="G114" s="12" t="s">
        <v>375</v>
      </c>
      <c r="H114" s="12">
        <f t="shared" si="71"/>
        <v>0.1</v>
      </c>
      <c r="I114" s="12">
        <f t="shared" si="72"/>
        <v>0.55000000000000004</v>
      </c>
      <c r="J114" s="12">
        <f t="shared" si="72"/>
        <v>1.44</v>
      </c>
      <c r="K114" s="12">
        <f t="shared" si="72"/>
        <v>3.21</v>
      </c>
      <c r="L114" s="12">
        <f t="shared" si="72"/>
        <v>5.8599999999999994</v>
      </c>
      <c r="M114" s="12">
        <f t="shared" si="72"/>
        <v>8.9499999999999993</v>
      </c>
      <c r="N114" s="12">
        <f t="shared" si="72"/>
        <v>15.129999999999999</v>
      </c>
    </row>
    <row r="115" spans="7:14">
      <c r="G115" s="12" t="s">
        <v>387</v>
      </c>
      <c r="H115" s="12">
        <f t="shared" si="71"/>
        <v>0.1</v>
      </c>
      <c r="I115" s="12">
        <f t="shared" si="72"/>
        <v>0.62</v>
      </c>
      <c r="J115" s="12">
        <f t="shared" si="72"/>
        <v>1.65</v>
      </c>
      <c r="K115" s="12">
        <f t="shared" si="72"/>
        <v>3.71</v>
      </c>
      <c r="L115" s="12">
        <f t="shared" si="72"/>
        <v>6.8</v>
      </c>
      <c r="M115" s="12">
        <f t="shared" si="72"/>
        <v>10.4</v>
      </c>
      <c r="N115" s="12">
        <f t="shared" si="72"/>
        <v>17.600000000000001</v>
      </c>
    </row>
    <row r="116" spans="7:14">
      <c r="G116" s="12" t="s">
        <v>418</v>
      </c>
      <c r="H116" s="12">
        <f t="shared" si="71"/>
        <v>0.11</v>
      </c>
      <c r="I116" s="12">
        <f t="shared" si="72"/>
        <v>0.71</v>
      </c>
      <c r="J116" s="12">
        <f t="shared" si="72"/>
        <v>1.9</v>
      </c>
      <c r="K116" s="12">
        <f t="shared" si="72"/>
        <v>4.2799999999999994</v>
      </c>
      <c r="L116" s="12">
        <f t="shared" si="72"/>
        <v>7.85</v>
      </c>
      <c r="M116" s="12">
        <f t="shared" si="72"/>
        <v>12.02</v>
      </c>
      <c r="N116" s="12">
        <f t="shared" si="72"/>
        <v>20.350000000000001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C13" workbookViewId="0">
      <selection activeCell="K30" sqref="K30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3" t="s">
        <v>123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3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124</v>
      </c>
      <c r="J5">
        <v>2</v>
      </c>
      <c r="K5" s="3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125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126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127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128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129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130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131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132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3" t="s">
        <v>158</v>
      </c>
      <c r="J14">
        <v>11</v>
      </c>
      <c r="K14" s="3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3" t="s">
        <v>165</v>
      </c>
      <c r="J15">
        <v>12</v>
      </c>
      <c r="K15" s="3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3" t="s">
        <v>166</v>
      </c>
      <c r="J16">
        <v>13</v>
      </c>
      <c r="K16" s="3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3" t="s">
        <v>178</v>
      </c>
      <c r="J17">
        <v>14</v>
      </c>
      <c r="K17" s="3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3" t="s">
        <v>179</v>
      </c>
      <c r="J18">
        <v>15</v>
      </c>
      <c r="K18" s="3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3" t="s">
        <v>250</v>
      </c>
      <c r="J19">
        <v>16</v>
      </c>
      <c r="K19" s="3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3" t="s">
        <v>251</v>
      </c>
      <c r="J20">
        <v>17</v>
      </c>
      <c r="K20" s="3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3" t="s">
        <v>358</v>
      </c>
      <c r="J21">
        <v>18</v>
      </c>
      <c r="K21" s="3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3" t="s">
        <v>381</v>
      </c>
      <c r="J22">
        <v>19</v>
      </c>
      <c r="K22" s="3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3" t="s">
        <v>393</v>
      </c>
      <c r="J23">
        <v>20</v>
      </c>
      <c r="K23" s="3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3" t="s">
        <v>419</v>
      </c>
      <c r="J24">
        <v>21</v>
      </c>
      <c r="K24" s="3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2023-08-22T06:41:57Z</dcterms:modified>
</cp:coreProperties>
</file>