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C82EFF3-7B4F-4972-BE43-1DE503F880B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C53" i="1"/>
  <c r="D53" i="1"/>
  <c r="D54" i="1" s="1"/>
  <c r="D55" i="1" s="1"/>
  <c r="D56" i="1" s="1"/>
  <c r="D57" i="1" s="1"/>
  <c r="D58" i="1" s="1"/>
  <c r="D59" i="1" s="1"/>
  <c r="D60" i="1" s="1"/>
  <c r="D61" i="1" s="1"/>
  <c r="E53" i="1"/>
  <c r="F53" i="1"/>
  <c r="G53" i="1"/>
  <c r="C54" i="1"/>
  <c r="E54" i="1"/>
  <c r="F54" i="1"/>
  <c r="G54" i="1"/>
  <c r="C55" i="1"/>
  <c r="E55" i="1"/>
  <c r="F55" i="1"/>
  <c r="G55" i="1"/>
  <c r="C56" i="1"/>
  <c r="E56" i="1"/>
  <c r="F56" i="1"/>
  <c r="G56" i="1"/>
  <c r="C57" i="1"/>
  <c r="E57" i="1"/>
  <c r="F57" i="1"/>
  <c r="G57" i="1"/>
  <c r="C58" i="1"/>
  <c r="E58" i="1"/>
  <c r="F58" i="1"/>
  <c r="G58" i="1"/>
  <c r="C59" i="1"/>
  <c r="E59" i="1"/>
  <c r="F59" i="1"/>
  <c r="G59" i="1"/>
  <c r="C60" i="1"/>
  <c r="E60" i="1"/>
  <c r="F60" i="1"/>
  <c r="G60" i="1"/>
  <c r="C61" i="1"/>
  <c r="E61" i="1"/>
  <c r="F61" i="1"/>
  <c r="G61" i="1"/>
  <c r="P76" i="2"/>
  <c r="U76" i="2" s="1"/>
  <c r="S76" i="2"/>
  <c r="R76" i="2" s="1"/>
  <c r="P77" i="2"/>
  <c r="U77" i="2" s="1"/>
  <c r="S77" i="2"/>
  <c r="S78" i="2" s="1"/>
  <c r="P78" i="2"/>
  <c r="U78" i="2"/>
  <c r="P68" i="2"/>
  <c r="P67" i="2"/>
  <c r="P66" i="2"/>
  <c r="P75" i="2" s="1"/>
  <c r="P65" i="2"/>
  <c r="P74" i="2" s="1"/>
  <c r="P64" i="2"/>
  <c r="P73" i="2" s="1"/>
  <c r="P63" i="2"/>
  <c r="P72" i="2" s="1"/>
  <c r="P62" i="2"/>
  <c r="P71" i="2" s="1"/>
  <c r="P61" i="2"/>
  <c r="P70" i="2" s="1"/>
  <c r="P60" i="2"/>
  <c r="P69" i="2" s="1"/>
  <c r="P59" i="2"/>
  <c r="P58" i="2"/>
  <c r="P55" i="2"/>
  <c r="P56" i="2"/>
  <c r="P57" i="2"/>
  <c r="U61" i="2"/>
  <c r="P54" i="2"/>
  <c r="S59" i="2"/>
  <c r="R59" i="2" s="1"/>
  <c r="U60" i="2"/>
  <c r="R60" i="2"/>
  <c r="S60" i="2"/>
  <c r="S61" i="2" s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F47" i="1"/>
  <c r="C48" i="1"/>
  <c r="F48" i="1"/>
  <c r="C49" i="1"/>
  <c r="F49" i="1"/>
  <c r="C50" i="1"/>
  <c r="F50" i="1"/>
  <c r="F51" i="1"/>
  <c r="P49" i="2"/>
  <c r="Q49" i="2"/>
  <c r="W49" i="2" s="1"/>
  <c r="X49" i="2" s="1"/>
  <c r="S49" i="2"/>
  <c r="R49" i="2" s="1"/>
  <c r="U49" i="2"/>
  <c r="V49" i="2" s="1"/>
  <c r="P50" i="2"/>
  <c r="U50" i="2" s="1"/>
  <c r="S50" i="2"/>
  <c r="S51" i="2" s="1"/>
  <c r="P51" i="2"/>
  <c r="U51" i="2"/>
  <c r="P52" i="2"/>
  <c r="U52" i="2"/>
  <c r="P53" i="2"/>
  <c r="U53" i="2" s="1"/>
  <c r="U54" i="2"/>
  <c r="U56" i="2"/>
  <c r="U57" i="2"/>
  <c r="C32" i="1"/>
  <c r="E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P40" i="2"/>
  <c r="P41" i="2"/>
  <c r="P42" i="2"/>
  <c r="P43" i="2"/>
  <c r="P39" i="2"/>
  <c r="P44" i="2"/>
  <c r="P45" i="2"/>
  <c r="P46" i="2"/>
  <c r="P47" i="2"/>
  <c r="P48" i="2"/>
  <c r="P35" i="2"/>
  <c r="P36" i="2"/>
  <c r="P37" i="2"/>
  <c r="P38" i="2"/>
  <c r="P34" i="2"/>
  <c r="G8" i="1"/>
  <c r="G13" i="1" s="1"/>
  <c r="G18" i="1" s="1"/>
  <c r="G23" i="1" s="1"/>
  <c r="G28" i="1" s="1"/>
  <c r="G33" i="1" s="1"/>
  <c r="G38" i="1" s="1"/>
  <c r="G43" i="1" s="1"/>
  <c r="G48" i="1" s="1"/>
  <c r="G9" i="1"/>
  <c r="G14" i="1" s="1"/>
  <c r="G19" i="1" s="1"/>
  <c r="G24" i="1" s="1"/>
  <c r="G29" i="1" s="1"/>
  <c r="G34" i="1" s="1"/>
  <c r="G39" i="1" s="1"/>
  <c r="G44" i="1" s="1"/>
  <c r="G49" i="1" s="1"/>
  <c r="G10" i="1"/>
  <c r="G15" i="1" s="1"/>
  <c r="G20" i="1" s="1"/>
  <c r="G25" i="1" s="1"/>
  <c r="G30" i="1" s="1"/>
  <c r="G35" i="1" s="1"/>
  <c r="G40" i="1" s="1"/>
  <c r="G45" i="1" s="1"/>
  <c r="G50" i="1" s="1"/>
  <c r="G11" i="1"/>
  <c r="G16" i="1" s="1"/>
  <c r="G21" i="1" s="1"/>
  <c r="G26" i="1" s="1"/>
  <c r="G31" i="1" s="1"/>
  <c r="G36" i="1" s="1"/>
  <c r="G41" i="1" s="1"/>
  <c r="G46" i="1" s="1"/>
  <c r="G51" i="1" s="1"/>
  <c r="G7" i="1"/>
  <c r="G12" i="1" s="1"/>
  <c r="G17" i="1" s="1"/>
  <c r="G22" i="1" s="1"/>
  <c r="G27" i="1" s="1"/>
  <c r="G32" i="1" s="1"/>
  <c r="G37" i="1" s="1"/>
  <c r="G42" i="1" s="1"/>
  <c r="G47" i="1" s="1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P21" i="2"/>
  <c r="P31" i="2" s="1"/>
  <c r="P22" i="2"/>
  <c r="P32" i="2" s="1"/>
  <c r="P23" i="2"/>
  <c r="P33" i="2" s="1"/>
  <c r="P24" i="2"/>
  <c r="P25" i="2"/>
  <c r="P26" i="2"/>
  <c r="P27" i="2"/>
  <c r="P2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R78" i="2" l="1"/>
  <c r="Q76" i="2"/>
  <c r="V77" i="2"/>
  <c r="V76" i="2"/>
  <c r="V78" i="2"/>
  <c r="R77" i="2"/>
  <c r="C51" i="1"/>
  <c r="U72" i="2"/>
  <c r="U67" i="2"/>
  <c r="U66" i="2"/>
  <c r="U63" i="2"/>
  <c r="U62" i="2"/>
  <c r="U59" i="2"/>
  <c r="U69" i="2"/>
  <c r="S62" i="2"/>
  <c r="R61" i="2"/>
  <c r="U71" i="2"/>
  <c r="S52" i="2"/>
  <c r="R51" i="2"/>
  <c r="V50" i="2"/>
  <c r="V53" i="2"/>
  <c r="V54" i="2"/>
  <c r="V57" i="2"/>
  <c r="V51" i="2"/>
  <c r="Q50" i="2"/>
  <c r="R50" i="2"/>
  <c r="V52" i="2"/>
  <c r="U58" i="2"/>
  <c r="V63" i="2" s="1"/>
  <c r="U55" i="2"/>
  <c r="V56" i="2" s="1"/>
  <c r="U40" i="2"/>
  <c r="U39" i="2"/>
  <c r="Q39" i="2" s="1"/>
  <c r="U46" i="2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U48" i="2"/>
  <c r="U37" i="2"/>
  <c r="U25" i="2"/>
  <c r="U13" i="2"/>
  <c r="U24" i="2"/>
  <c r="U12" i="2"/>
  <c r="U23" i="2"/>
  <c r="U11" i="2"/>
  <c r="U22" i="2"/>
  <c r="U10" i="2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W76" i="2" l="1"/>
  <c r="X76" i="2" s="1"/>
  <c r="Q77" i="2"/>
  <c r="V60" i="2"/>
  <c r="V59" i="2"/>
  <c r="V55" i="2"/>
  <c r="V61" i="2"/>
  <c r="V58" i="2"/>
  <c r="V62" i="2"/>
  <c r="U64" i="2"/>
  <c r="V64" i="2" s="1"/>
  <c r="U74" i="2"/>
  <c r="U65" i="2"/>
  <c r="U68" i="2"/>
  <c r="U73" i="2"/>
  <c r="R62" i="2"/>
  <c r="S63" i="2"/>
  <c r="W50" i="2"/>
  <c r="X50" i="2" s="1"/>
  <c r="Q51" i="2"/>
  <c r="R52" i="2"/>
  <c r="S53" i="2"/>
  <c r="Q40" i="2"/>
  <c r="S42" i="2"/>
  <c r="R41" i="2"/>
  <c r="C31" i="1"/>
  <c r="U38" i="2"/>
  <c r="V46" i="2" s="1"/>
  <c r="W77" i="2" l="1"/>
  <c r="X77" i="2" s="1"/>
  <c r="Q78" i="2"/>
  <c r="U70" i="2"/>
  <c r="V70" i="2" s="1"/>
  <c r="U75" i="2"/>
  <c r="R63" i="2"/>
  <c r="S64" i="2"/>
  <c r="V68" i="2"/>
  <c r="V71" i="2"/>
  <c r="V74" i="2"/>
  <c r="V66" i="2"/>
  <c r="V67" i="2"/>
  <c r="V69" i="2"/>
  <c r="V72" i="2"/>
  <c r="V73" i="2"/>
  <c r="V75" i="2"/>
  <c r="V65" i="2"/>
  <c r="R53" i="2"/>
  <c r="S54" i="2"/>
  <c r="Q52" i="2"/>
  <c r="W51" i="2"/>
  <c r="X51" i="2" s="1"/>
  <c r="Q41" i="2"/>
  <c r="E33" i="1"/>
  <c r="V39" i="2"/>
  <c r="V42" i="2"/>
  <c r="V41" i="2"/>
  <c r="V47" i="2"/>
  <c r="V45" i="2"/>
  <c r="V44" i="2"/>
  <c r="V40" i="2"/>
  <c r="V43" i="2"/>
  <c r="V48" i="2"/>
  <c r="R42" i="2"/>
  <c r="S43" i="2"/>
  <c r="W19" i="2"/>
  <c r="X19" i="2" s="1"/>
  <c r="E12" i="1"/>
  <c r="W78" i="2" l="1"/>
  <c r="X78" i="2" s="1"/>
  <c r="S65" i="2"/>
  <c r="R64" i="2"/>
  <c r="W52" i="2"/>
  <c r="X52" i="2" s="1"/>
  <c r="Q53" i="2"/>
  <c r="S55" i="2"/>
  <c r="R54" i="2"/>
  <c r="Q42" i="2"/>
  <c r="E34" i="1"/>
  <c r="R43" i="2"/>
  <c r="S44" i="2"/>
  <c r="E13" i="1"/>
  <c r="W20" i="2"/>
  <c r="X20" i="2" s="1"/>
  <c r="R65" i="2" l="1"/>
  <c r="S66" i="2"/>
  <c r="W53" i="2"/>
  <c r="X53" i="2" s="1"/>
  <c r="Q54" i="2"/>
  <c r="E47" i="1" s="1"/>
  <c r="R55" i="2"/>
  <c r="S56" i="2"/>
  <c r="Q43" i="2"/>
  <c r="E35" i="1"/>
  <c r="S45" i="2"/>
  <c r="R44" i="2"/>
  <c r="E14" i="1"/>
  <c r="W21" i="2"/>
  <c r="X21" i="2" s="1"/>
  <c r="R66" i="2" l="1"/>
  <c r="S67" i="2"/>
  <c r="R56" i="2"/>
  <c r="S57" i="2"/>
  <c r="Q55" i="2"/>
  <c r="E48" i="1" s="1"/>
  <c r="W54" i="2"/>
  <c r="X54" i="2" s="1"/>
  <c r="Q44" i="2"/>
  <c r="E36" i="1"/>
  <c r="R45" i="2"/>
  <c r="S46" i="2"/>
  <c r="R46" i="2" s="1"/>
  <c r="W22" i="2"/>
  <c r="X22" i="2" s="1"/>
  <c r="E15" i="1"/>
  <c r="S68" i="2" l="1"/>
  <c r="R67" i="2"/>
  <c r="W55" i="2"/>
  <c r="X55" i="2" s="1"/>
  <c r="Q56" i="2"/>
  <c r="E49" i="1" s="1"/>
  <c r="S58" i="2"/>
  <c r="R58" i="2" s="1"/>
  <c r="R57" i="2"/>
  <c r="Q45" i="2"/>
  <c r="E37" i="1"/>
  <c r="E16" i="1"/>
  <c r="W23" i="2"/>
  <c r="X23" i="2" s="1"/>
  <c r="R68" i="2" l="1"/>
  <c r="S69" i="2"/>
  <c r="W56" i="2"/>
  <c r="X56" i="2" s="1"/>
  <c r="Q57" i="2"/>
  <c r="E50" i="1" s="1"/>
  <c r="Q46" i="2"/>
  <c r="E38" i="1"/>
  <c r="E17" i="1"/>
  <c r="W24" i="2"/>
  <c r="X24" i="2" s="1"/>
  <c r="R69" i="2" l="1"/>
  <c r="S70" i="2"/>
  <c r="Q58" i="2"/>
  <c r="W57" i="2"/>
  <c r="X57" i="2" s="1"/>
  <c r="Q47" i="2"/>
  <c r="E39" i="1"/>
  <c r="E18" i="1"/>
  <c r="W25" i="2"/>
  <c r="X25" i="2" s="1"/>
  <c r="W58" i="2" l="1"/>
  <c r="X58" i="2" s="1"/>
  <c r="E51" i="1"/>
  <c r="Q59" i="2"/>
  <c r="S71" i="2"/>
  <c r="R70" i="2"/>
  <c r="Q48" i="2"/>
  <c r="E41" i="1" s="1"/>
  <c r="E40" i="1"/>
  <c r="E19" i="1"/>
  <c r="W26" i="2"/>
  <c r="X26" i="2" s="1"/>
  <c r="W59" i="2" l="1"/>
  <c r="X59" i="2" s="1"/>
  <c r="Q60" i="2"/>
  <c r="R71" i="2"/>
  <c r="S72" i="2"/>
  <c r="E20" i="1"/>
  <c r="W27" i="2"/>
  <c r="X27" i="2" s="1"/>
  <c r="W60" i="2" l="1"/>
  <c r="X60" i="2" s="1"/>
  <c r="Q61" i="2"/>
  <c r="R72" i="2"/>
  <c r="S73" i="2"/>
  <c r="E21" i="1"/>
  <c r="W28" i="2"/>
  <c r="X28" i="2" s="1"/>
  <c r="Q62" i="2" l="1"/>
  <c r="W61" i="2"/>
  <c r="X61" i="2" s="1"/>
  <c r="S74" i="2"/>
  <c r="R73" i="2"/>
  <c r="E22" i="1"/>
  <c r="W29" i="2"/>
  <c r="X29" i="2" s="1"/>
  <c r="W62" i="2" l="1"/>
  <c r="X62" i="2" s="1"/>
  <c r="Q63" i="2"/>
  <c r="R74" i="2"/>
  <c r="S75" i="2"/>
  <c r="R75" i="2" s="1"/>
  <c r="W30" i="2"/>
  <c r="X30" i="2" s="1"/>
  <c r="E23" i="1"/>
  <c r="W63" i="2" l="1"/>
  <c r="X63" i="2" s="1"/>
  <c r="Q64" i="2"/>
  <c r="E24" i="1"/>
  <c r="W31" i="2"/>
  <c r="X31" i="2" s="1"/>
  <c r="W64" i="2" l="1"/>
  <c r="X64" i="2" s="1"/>
  <c r="Q65" i="2"/>
  <c r="E25" i="1"/>
  <c r="W32" i="2"/>
  <c r="X32" i="2" s="1"/>
  <c r="W65" i="2" l="1"/>
  <c r="X65" i="2" s="1"/>
  <c r="Q66" i="2"/>
  <c r="E26" i="1"/>
  <c r="W33" i="2"/>
  <c r="X33" i="2" s="1"/>
  <c r="W66" i="2" l="1"/>
  <c r="X66" i="2" s="1"/>
  <c r="Q67" i="2"/>
  <c r="W34" i="2"/>
  <c r="X34" i="2" s="1"/>
  <c r="E27" i="1"/>
  <c r="Q68" i="2" l="1"/>
  <c r="W67" i="2"/>
  <c r="X67" i="2" s="1"/>
  <c r="W35" i="2"/>
  <c r="X35" i="2" s="1"/>
  <c r="E28" i="1"/>
  <c r="W68" i="2" l="1"/>
  <c r="X68" i="2" s="1"/>
  <c r="Q69" i="2"/>
  <c r="W36" i="2"/>
  <c r="X36" i="2" s="1"/>
  <c r="E29" i="1"/>
  <c r="W69" i="2" l="1"/>
  <c r="X69" i="2" s="1"/>
  <c r="Q70" i="2"/>
  <c r="E30" i="1"/>
  <c r="W37" i="2"/>
  <c r="X37" i="2" s="1"/>
  <c r="Q71" i="2" l="1"/>
  <c r="W70" i="2"/>
  <c r="X70" i="2" s="1"/>
  <c r="W39" i="2"/>
  <c r="X39" i="2" s="1"/>
  <c r="W38" i="2"/>
  <c r="X38" i="2" s="1"/>
  <c r="E31" i="1"/>
  <c r="W71" i="2" l="1"/>
  <c r="X71" i="2" s="1"/>
  <c r="Q72" i="2"/>
  <c r="W40" i="2"/>
  <c r="X40" i="2" s="1"/>
  <c r="Q73" i="2" l="1"/>
  <c r="W72" i="2"/>
  <c r="X72" i="2" s="1"/>
  <c r="W41" i="2"/>
  <c r="X41" i="2" s="1"/>
  <c r="W73" i="2" l="1"/>
  <c r="X73" i="2" s="1"/>
  <c r="Q74" i="2"/>
  <c r="W42" i="2"/>
  <c r="X42" i="2" s="1"/>
  <c r="W74" i="2" l="1"/>
  <c r="X74" i="2" s="1"/>
  <c r="Q75" i="2"/>
  <c r="W75" i="2" s="1"/>
  <c r="X75" i="2" s="1"/>
  <c r="W43" i="2"/>
  <c r="X43" i="2" s="1"/>
  <c r="W44" i="2" l="1"/>
  <c r="X44" i="2" s="1"/>
  <c r="W45" i="2" l="1"/>
  <c r="X45" i="2" s="1"/>
  <c r="W46" i="2" l="1"/>
  <c r="X46" i="2" s="1"/>
  <c r="W47" i="2" l="1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<sst xmlns="http://schemas.openxmlformats.org/spreadsheetml/2006/main" count="188" uniqueCount="118">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</sst>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1"/>
  <sheetViews>
    <sheetView tabSelected="1" workbookViewId="0">
      <pane ySplit="1" topLeftCell="A38" activePane="bottomLeft" state="frozen"/>
      <selection pane="bottomLeft" activeCell="G51" sqref="G51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5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61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61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250000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250000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250000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250000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250000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  <row r="32" spans="1:7" x14ac:dyDescent="0.3">
      <c r="A32">
        <v>30</v>
      </c>
      <c r="B32">
        <v>9054</v>
      </c>
      <c r="C32" s="20">
        <f>VLOOKUP(A32,Balance!O:R,2,FALSE)</f>
        <v>300000</v>
      </c>
      <c r="D32">
        <f t="shared" si="0"/>
        <v>100</v>
      </c>
      <c r="E32">
        <f>VLOOKUP(A32,Balance!O:R,3,FALSE)/100</f>
        <v>6430</v>
      </c>
      <c r="F32" t="str">
        <f>VLOOKUP(A32,Balance!O:R,4,FALSE)</f>
        <v>환골 탈태 31단</v>
      </c>
      <c r="G32">
        <f t="shared" si="1"/>
        <v>6</v>
      </c>
    </row>
    <row r="33" spans="1:7" x14ac:dyDescent="0.3">
      <c r="A33">
        <v>31</v>
      </c>
      <c r="B33">
        <v>9054</v>
      </c>
      <c r="C33" s="20">
        <f>VLOOKUP(A33,Balance!O:R,2,FALSE)</f>
        <v>300000</v>
      </c>
      <c r="D33">
        <f t="shared" si="2"/>
        <v>100</v>
      </c>
      <c r="E33">
        <f>VLOOKUP(A33,Balance!O:R,3,FALSE)/100</f>
        <v>8110</v>
      </c>
      <c r="F33" t="str">
        <f>VLOOKUP(A33,Balance!O:R,4,FALSE)</f>
        <v>환골 탈태 32단</v>
      </c>
      <c r="G33">
        <f t="shared" si="1"/>
        <v>6</v>
      </c>
    </row>
    <row r="34" spans="1:7" x14ac:dyDescent="0.3">
      <c r="A34">
        <v>32</v>
      </c>
      <c r="B34">
        <v>9054</v>
      </c>
      <c r="C34" s="20">
        <f>VLOOKUP(A34,Balance!O:R,2,FALSE)</f>
        <v>300000</v>
      </c>
      <c r="D34">
        <f t="shared" si="0"/>
        <v>100</v>
      </c>
      <c r="E34">
        <f>VLOOKUP(A34,Balance!O:R,3,FALSE)/100</f>
        <v>9870</v>
      </c>
      <c r="F34" t="str">
        <f>VLOOKUP(A34,Balance!O:R,4,FALSE)</f>
        <v>환골 탈태 33단</v>
      </c>
      <c r="G34">
        <f t="shared" si="1"/>
        <v>6</v>
      </c>
    </row>
    <row r="35" spans="1:7" x14ac:dyDescent="0.3">
      <c r="A35">
        <v>33</v>
      </c>
      <c r="B35">
        <v>9054</v>
      </c>
      <c r="C35" s="20">
        <f>VLOOKUP(A35,Balance!O:R,2,FALSE)</f>
        <v>300000</v>
      </c>
      <c r="D35">
        <f t="shared" si="2"/>
        <v>100</v>
      </c>
      <c r="E35">
        <f>VLOOKUP(A35,Balance!O:R,3,FALSE)/100</f>
        <v>11710</v>
      </c>
      <c r="F35" t="str">
        <f>VLOOKUP(A35,Balance!O:R,4,FALSE)</f>
        <v>환골 탈태 34단</v>
      </c>
      <c r="G35">
        <f t="shared" si="1"/>
        <v>6</v>
      </c>
    </row>
    <row r="36" spans="1:7" x14ac:dyDescent="0.3">
      <c r="A36">
        <v>34</v>
      </c>
      <c r="B36">
        <v>9054</v>
      </c>
      <c r="C36" s="20">
        <f>VLOOKUP(A36,Balance!O:R,2,FALSE)</f>
        <v>300000</v>
      </c>
      <c r="D36">
        <f t="shared" si="0"/>
        <v>100</v>
      </c>
      <c r="E36">
        <f>VLOOKUP(A36,Balance!O:R,3,FALSE)/100</f>
        <v>13630</v>
      </c>
      <c r="F36" t="str">
        <f>VLOOKUP(A36,Balance!O:R,4,FALSE)</f>
        <v>환골 탈태 35단</v>
      </c>
      <c r="G36">
        <f t="shared" si="1"/>
        <v>6</v>
      </c>
    </row>
    <row r="37" spans="1:7" x14ac:dyDescent="0.3">
      <c r="A37">
        <v>35</v>
      </c>
      <c r="B37">
        <v>9054</v>
      </c>
      <c r="C37" s="20">
        <f>VLOOKUP(A37,Balance!O:R,2,FALSE)</f>
        <v>400000</v>
      </c>
      <c r="D37">
        <f t="shared" si="2"/>
        <v>100</v>
      </c>
      <c r="E37">
        <f>VLOOKUP(A37,Balance!O:R,3,FALSE)/100</f>
        <v>16260</v>
      </c>
      <c r="F37" t="str">
        <f>VLOOKUP(A37,Balance!O:R,4,FALSE)</f>
        <v>환골 탈태 36단</v>
      </c>
      <c r="G37">
        <f t="shared" si="1"/>
        <v>7</v>
      </c>
    </row>
    <row r="38" spans="1:7" x14ac:dyDescent="0.3">
      <c r="A38">
        <v>36</v>
      </c>
      <c r="B38">
        <v>9054</v>
      </c>
      <c r="C38" s="20">
        <f>VLOOKUP(A38,Balance!O:R,2,FALSE)</f>
        <v>400000</v>
      </c>
      <c r="D38">
        <f t="shared" si="0"/>
        <v>100</v>
      </c>
      <c r="E38">
        <f>VLOOKUP(A38,Balance!O:R,3,FALSE)/100</f>
        <v>18990</v>
      </c>
      <c r="F38" t="str">
        <f>VLOOKUP(A38,Balance!O:R,4,FALSE)</f>
        <v>환골 탈태 37단</v>
      </c>
      <c r="G38">
        <f t="shared" si="1"/>
        <v>7</v>
      </c>
    </row>
    <row r="39" spans="1:7" x14ac:dyDescent="0.3">
      <c r="A39">
        <v>37</v>
      </c>
      <c r="B39">
        <v>9054</v>
      </c>
      <c r="C39" s="20">
        <f>VLOOKUP(A39,Balance!O:R,2,FALSE)</f>
        <v>400000</v>
      </c>
      <c r="D39">
        <f t="shared" si="2"/>
        <v>100</v>
      </c>
      <c r="E39">
        <f>VLOOKUP(A39,Balance!O:R,3,FALSE)/100</f>
        <v>21830</v>
      </c>
      <c r="F39" t="str">
        <f>VLOOKUP(A39,Balance!O:R,4,FALSE)</f>
        <v>환골 탈태 38단</v>
      </c>
      <c r="G39">
        <f t="shared" si="1"/>
        <v>7</v>
      </c>
    </row>
    <row r="40" spans="1:7" x14ac:dyDescent="0.3">
      <c r="A40">
        <v>38</v>
      </c>
      <c r="B40">
        <v>9054</v>
      </c>
      <c r="C40" s="20">
        <f>VLOOKUP(A40,Balance!O:R,2,FALSE)</f>
        <v>400000</v>
      </c>
      <c r="D40">
        <f t="shared" si="0"/>
        <v>100</v>
      </c>
      <c r="E40">
        <f>VLOOKUP(A40,Balance!O:R,3,FALSE)/100</f>
        <v>24770</v>
      </c>
      <c r="F40" t="str">
        <f>VLOOKUP(A40,Balance!O:R,4,FALSE)</f>
        <v>환골 탈태 39단</v>
      </c>
      <c r="G40">
        <f t="shared" si="1"/>
        <v>7</v>
      </c>
    </row>
    <row r="41" spans="1:7" x14ac:dyDescent="0.3">
      <c r="A41">
        <v>39</v>
      </c>
      <c r="B41">
        <v>9054</v>
      </c>
      <c r="C41" s="20">
        <f>VLOOKUP(A41,Balance!O:R,2,FALSE)</f>
        <v>400000</v>
      </c>
      <c r="D41">
        <f t="shared" si="2"/>
        <v>100</v>
      </c>
      <c r="E41">
        <f>VLOOKUP(A41,Balance!O:R,3,FALSE)/100</f>
        <v>27820</v>
      </c>
      <c r="F41" t="str">
        <f>VLOOKUP(A41,Balance!O:R,4,FALSE)</f>
        <v>환골 탈태 40단</v>
      </c>
      <c r="G41">
        <f t="shared" si="1"/>
        <v>7</v>
      </c>
    </row>
    <row r="42" spans="1:7" x14ac:dyDescent="0.3">
      <c r="A42">
        <v>40</v>
      </c>
      <c r="B42">
        <v>9054</v>
      </c>
      <c r="C42" s="20">
        <f>VLOOKUP(A42,Balance!O:R,2,FALSE)</f>
        <v>450000</v>
      </c>
      <c r="D42">
        <f t="shared" si="0"/>
        <v>100</v>
      </c>
      <c r="E42">
        <f>VLOOKUP(A42,Balance!O:R,3,FALSE)/100</f>
        <v>31420</v>
      </c>
      <c r="F42" t="str">
        <f>VLOOKUP(A42,Balance!O:R,4,FALSE)</f>
        <v>환골 탈태 41단</v>
      </c>
      <c r="G42">
        <f t="shared" si="1"/>
        <v>8</v>
      </c>
    </row>
    <row r="43" spans="1:7" x14ac:dyDescent="0.3">
      <c r="A43">
        <v>41</v>
      </c>
      <c r="B43">
        <v>9054</v>
      </c>
      <c r="C43" s="20">
        <f>VLOOKUP(A43,Balance!O:R,2,FALSE)</f>
        <v>450000</v>
      </c>
      <c r="D43">
        <f t="shared" si="2"/>
        <v>100</v>
      </c>
      <c r="E43">
        <f>VLOOKUP(A43,Balance!O:R,3,FALSE)/100</f>
        <v>35140</v>
      </c>
      <c r="F43" t="str">
        <f>VLOOKUP(A43,Balance!O:R,4,FALSE)</f>
        <v>환골 탈태 42단</v>
      </c>
      <c r="G43">
        <f t="shared" si="1"/>
        <v>8</v>
      </c>
    </row>
    <row r="44" spans="1:7" x14ac:dyDescent="0.3">
      <c r="A44">
        <v>42</v>
      </c>
      <c r="B44">
        <v>9054</v>
      </c>
      <c r="C44" s="20">
        <f>VLOOKUP(A44,Balance!O:R,2,FALSE)</f>
        <v>450000</v>
      </c>
      <c r="D44">
        <f t="shared" si="0"/>
        <v>100</v>
      </c>
      <c r="E44">
        <f>VLOOKUP(A44,Balance!O:R,3,FALSE)/100</f>
        <v>38980</v>
      </c>
      <c r="F44" t="str">
        <f>VLOOKUP(A44,Balance!O:R,4,FALSE)</f>
        <v>환골 탈태 43단</v>
      </c>
      <c r="G44">
        <f t="shared" si="1"/>
        <v>8</v>
      </c>
    </row>
    <row r="45" spans="1:7" x14ac:dyDescent="0.3">
      <c r="A45">
        <v>43</v>
      </c>
      <c r="B45">
        <v>9054</v>
      </c>
      <c r="C45" s="20">
        <f>VLOOKUP(A45,Balance!O:R,2,FALSE)</f>
        <v>450000</v>
      </c>
      <c r="D45">
        <f t="shared" si="2"/>
        <v>100</v>
      </c>
      <c r="E45">
        <f>VLOOKUP(A45,Balance!O:R,3,FALSE)/100</f>
        <v>42940</v>
      </c>
      <c r="F45" t="str">
        <f>VLOOKUP(A45,Balance!O:R,4,FALSE)</f>
        <v>환골 탈태 44단</v>
      </c>
      <c r="G45">
        <f t="shared" si="1"/>
        <v>8</v>
      </c>
    </row>
    <row r="46" spans="1:7" x14ac:dyDescent="0.3">
      <c r="A46">
        <v>44</v>
      </c>
      <c r="B46">
        <v>9054</v>
      </c>
      <c r="C46" s="20">
        <f>VLOOKUP(A46,Balance!O:R,2,FALSE)</f>
        <v>500000</v>
      </c>
      <c r="D46">
        <f t="shared" si="0"/>
        <v>100</v>
      </c>
      <c r="E46">
        <f>VLOOKUP(A46,Balance!O:R,3,FALSE)/100</f>
        <v>47360</v>
      </c>
      <c r="F46" t="str">
        <f>VLOOKUP(A46,Balance!O:R,4,FALSE)</f>
        <v>환골 탈태 45단</v>
      </c>
      <c r="G46">
        <f t="shared" si="1"/>
        <v>8</v>
      </c>
    </row>
    <row r="47" spans="1:7" x14ac:dyDescent="0.3">
      <c r="A47">
        <v>45</v>
      </c>
      <c r="B47">
        <v>9054</v>
      </c>
      <c r="C47" s="20">
        <f>VLOOKUP(A47,Balance!O:R,2,FALSE)</f>
        <v>500000</v>
      </c>
      <c r="D47">
        <f t="shared" si="2"/>
        <v>100</v>
      </c>
      <c r="E47">
        <f>VLOOKUP(A47,Balance!O:R,3,FALSE)/100</f>
        <v>51910</v>
      </c>
      <c r="F47" t="str">
        <f>VLOOKUP(A47,Balance!O:R,4,FALSE)</f>
        <v>환골 탈태 46단</v>
      </c>
      <c r="G47">
        <f t="shared" si="1"/>
        <v>9</v>
      </c>
    </row>
    <row r="48" spans="1:7" x14ac:dyDescent="0.3">
      <c r="A48">
        <v>46</v>
      </c>
      <c r="B48">
        <v>9054</v>
      </c>
      <c r="C48" s="20">
        <f>VLOOKUP(A48,Balance!O:R,2,FALSE)</f>
        <v>500000</v>
      </c>
      <c r="D48">
        <f t="shared" si="0"/>
        <v>100</v>
      </c>
      <c r="E48">
        <f>VLOOKUP(A48,Balance!O:R,3,FALSE)/100</f>
        <v>56590</v>
      </c>
      <c r="F48" t="str">
        <f>VLOOKUP(A48,Balance!O:R,4,FALSE)</f>
        <v>환골 탈태 47단</v>
      </c>
      <c r="G48">
        <f t="shared" si="1"/>
        <v>9</v>
      </c>
    </row>
    <row r="49" spans="1:7" x14ac:dyDescent="0.3">
      <c r="A49">
        <v>47</v>
      </c>
      <c r="B49">
        <v>9054</v>
      </c>
      <c r="C49" s="20">
        <f>VLOOKUP(A49,Balance!O:R,2,FALSE)</f>
        <v>500000</v>
      </c>
      <c r="D49">
        <f t="shared" si="2"/>
        <v>100</v>
      </c>
      <c r="E49">
        <f>VLOOKUP(A49,Balance!O:R,3,FALSE)/100</f>
        <v>61400</v>
      </c>
      <c r="F49" t="str">
        <f>VLOOKUP(A49,Balance!O:R,4,FALSE)</f>
        <v>환골 탈태 48단</v>
      </c>
      <c r="G49">
        <f t="shared" si="1"/>
        <v>9</v>
      </c>
    </row>
    <row r="50" spans="1:7" x14ac:dyDescent="0.3">
      <c r="A50">
        <v>48</v>
      </c>
      <c r="B50">
        <v>9054</v>
      </c>
      <c r="C50" s="20">
        <f>VLOOKUP(A50,Balance!O:R,2,FALSE)</f>
        <v>500000</v>
      </c>
      <c r="D50">
        <f t="shared" si="0"/>
        <v>100</v>
      </c>
      <c r="E50">
        <f>VLOOKUP(A50,Balance!O:R,3,FALSE)/100</f>
        <v>66340</v>
      </c>
      <c r="F50" t="str">
        <f>VLOOKUP(A50,Balance!O:R,4,FALSE)</f>
        <v>환골 탈태 49단</v>
      </c>
      <c r="G50">
        <f t="shared" si="1"/>
        <v>9</v>
      </c>
    </row>
    <row r="51" spans="1:7" x14ac:dyDescent="0.3">
      <c r="A51">
        <v>49</v>
      </c>
      <c r="B51">
        <v>9054</v>
      </c>
      <c r="C51" s="20">
        <f>VLOOKUP(A51,Balance!O:R,2,FALSE)</f>
        <v>500000</v>
      </c>
      <c r="D51">
        <f t="shared" si="2"/>
        <v>100</v>
      </c>
      <c r="E51">
        <f>VLOOKUP(A51,Balance!O:R,3,FALSE)/100</f>
        <v>71410</v>
      </c>
      <c r="F51" t="str">
        <f>VLOOKUP(A51,Balance!O:R,4,FALSE)</f>
        <v>환골 탈태 50단</v>
      </c>
      <c r="G51">
        <f t="shared" si="1"/>
        <v>9</v>
      </c>
    </row>
    <row r="52" spans="1:7" x14ac:dyDescent="0.3">
      <c r="A52">
        <v>50</v>
      </c>
      <c r="B52">
        <v>9054</v>
      </c>
      <c r="C52" s="20">
        <f>VLOOKUP(A52,Balance!O:R,2,FALSE)</f>
        <v>500000</v>
      </c>
      <c r="D52">
        <f t="shared" si="2"/>
        <v>100</v>
      </c>
      <c r="E52">
        <f>VLOOKUP(A52,Balance!O:R,3,FALSE)/100</f>
        <v>76610</v>
      </c>
      <c r="F52" t="str">
        <f>VLOOKUP(A52,Balance!O:R,4,FALSE)</f>
        <v>환골 탈태 51단</v>
      </c>
      <c r="G52">
        <f t="shared" si="1"/>
        <v>10</v>
      </c>
    </row>
    <row r="53" spans="1:7" x14ac:dyDescent="0.3">
      <c r="A53">
        <v>51</v>
      </c>
      <c r="B53">
        <v>9054</v>
      </c>
      <c r="C53" s="20">
        <f>VLOOKUP(A53,Balance!O:R,2,FALSE)</f>
        <v>500000</v>
      </c>
      <c r="D53">
        <f t="shared" si="2"/>
        <v>100</v>
      </c>
      <c r="E53">
        <f>VLOOKUP(A53,Balance!O:R,3,FALSE)/100</f>
        <v>82070</v>
      </c>
      <c r="F53" t="str">
        <f>VLOOKUP(A53,Balance!O:R,4,FALSE)</f>
        <v>환골 탈태 52단</v>
      </c>
      <c r="G53">
        <f t="shared" si="1"/>
        <v>10</v>
      </c>
    </row>
    <row r="54" spans="1:7" x14ac:dyDescent="0.3">
      <c r="A54">
        <v>52</v>
      </c>
      <c r="B54">
        <v>9054</v>
      </c>
      <c r="C54" s="20">
        <f>VLOOKUP(A54,Balance!O:R,2,FALSE)</f>
        <v>500000</v>
      </c>
      <c r="D54">
        <f t="shared" si="2"/>
        <v>100</v>
      </c>
      <c r="E54">
        <f>VLOOKUP(A54,Balance!O:R,3,FALSE)/100</f>
        <v>87790</v>
      </c>
      <c r="F54" t="str">
        <f>VLOOKUP(A54,Balance!O:R,4,FALSE)</f>
        <v>환골 탈태 53단</v>
      </c>
      <c r="G54">
        <f t="shared" si="1"/>
        <v>10</v>
      </c>
    </row>
    <row r="55" spans="1:7" x14ac:dyDescent="0.3">
      <c r="A55">
        <v>53</v>
      </c>
      <c r="B55">
        <v>9054</v>
      </c>
      <c r="C55" s="20">
        <f>VLOOKUP(A55,Balance!O:R,2,FALSE)</f>
        <v>550000</v>
      </c>
      <c r="D55">
        <f t="shared" si="2"/>
        <v>100</v>
      </c>
      <c r="E55">
        <f>VLOOKUP(A55,Balance!O:R,3,FALSE)/100</f>
        <v>94460</v>
      </c>
      <c r="F55" t="str">
        <f>VLOOKUP(A55,Balance!O:R,4,FALSE)</f>
        <v>환골 탈태 54단</v>
      </c>
      <c r="G55">
        <f t="shared" si="1"/>
        <v>10</v>
      </c>
    </row>
    <row r="56" spans="1:7" x14ac:dyDescent="0.3">
      <c r="A56">
        <v>54</v>
      </c>
      <c r="B56">
        <v>9054</v>
      </c>
      <c r="C56" s="20">
        <f>VLOOKUP(A56,Balance!O:R,2,FALSE)</f>
        <v>550000</v>
      </c>
      <c r="D56">
        <f t="shared" si="2"/>
        <v>100</v>
      </c>
      <c r="E56">
        <f>VLOOKUP(A56,Balance!O:R,3,FALSE)/100</f>
        <v>101420</v>
      </c>
      <c r="F56" t="str">
        <f>VLOOKUP(A56,Balance!O:R,4,FALSE)</f>
        <v>환골 탈태 55단</v>
      </c>
      <c r="G56">
        <f t="shared" si="1"/>
        <v>10</v>
      </c>
    </row>
    <row r="57" spans="1:7" x14ac:dyDescent="0.3">
      <c r="A57">
        <v>55</v>
      </c>
      <c r="B57">
        <v>9054</v>
      </c>
      <c r="C57" s="20">
        <f>VLOOKUP(A57,Balance!O:R,2,FALSE)</f>
        <v>550000</v>
      </c>
      <c r="D57">
        <f t="shared" si="2"/>
        <v>100</v>
      </c>
      <c r="E57">
        <f>VLOOKUP(A57,Balance!O:R,3,FALSE)/100</f>
        <v>108670</v>
      </c>
      <c r="F57" t="str">
        <f>VLOOKUP(A57,Balance!O:R,4,FALSE)</f>
        <v>환골 탈태 56단</v>
      </c>
      <c r="G57">
        <f t="shared" si="1"/>
        <v>11</v>
      </c>
    </row>
    <row r="58" spans="1:7" x14ac:dyDescent="0.3">
      <c r="A58">
        <v>56</v>
      </c>
      <c r="B58">
        <v>9054</v>
      </c>
      <c r="C58" s="20">
        <f>VLOOKUP(A58,Balance!O:R,2,FALSE)</f>
        <v>550000</v>
      </c>
      <c r="D58">
        <f t="shared" si="2"/>
        <v>100</v>
      </c>
      <c r="E58">
        <f>VLOOKUP(A58,Balance!O:R,3,FALSE)/100</f>
        <v>116210</v>
      </c>
      <c r="F58" t="str">
        <f>VLOOKUP(A58,Balance!O:R,4,FALSE)</f>
        <v>환골 탈태 57단</v>
      </c>
      <c r="G58">
        <f t="shared" si="1"/>
        <v>11</v>
      </c>
    </row>
    <row r="59" spans="1:7" x14ac:dyDescent="0.3">
      <c r="A59">
        <v>57</v>
      </c>
      <c r="B59">
        <v>9054</v>
      </c>
      <c r="C59" s="20">
        <f>VLOOKUP(A59,Balance!O:R,2,FALSE)</f>
        <v>550000</v>
      </c>
      <c r="D59">
        <f t="shared" si="2"/>
        <v>100</v>
      </c>
      <c r="E59">
        <f>VLOOKUP(A59,Balance!O:R,3,FALSE)/100</f>
        <v>124040</v>
      </c>
      <c r="F59" t="str">
        <f>VLOOKUP(A59,Balance!O:R,4,FALSE)</f>
        <v>환골 탈태 58단</v>
      </c>
      <c r="G59">
        <f t="shared" si="1"/>
        <v>11</v>
      </c>
    </row>
    <row r="60" spans="1:7" x14ac:dyDescent="0.3">
      <c r="A60">
        <v>58</v>
      </c>
      <c r="B60">
        <v>9054</v>
      </c>
      <c r="C60" s="20">
        <f>VLOOKUP(A60,Balance!O:R,2,FALSE)</f>
        <v>550000</v>
      </c>
      <c r="D60">
        <f t="shared" si="2"/>
        <v>100</v>
      </c>
      <c r="E60">
        <f>VLOOKUP(A60,Balance!O:R,3,FALSE)/100</f>
        <v>132160</v>
      </c>
      <c r="F60" t="str">
        <f>VLOOKUP(A60,Balance!O:R,4,FALSE)</f>
        <v>환골 탈태 59단</v>
      </c>
      <c r="G60">
        <f t="shared" si="1"/>
        <v>11</v>
      </c>
    </row>
    <row r="61" spans="1:7" x14ac:dyDescent="0.3">
      <c r="A61">
        <v>59</v>
      </c>
      <c r="B61">
        <v>9054</v>
      </c>
      <c r="C61" s="20">
        <f>VLOOKUP(A61,Balance!O:R,2,FALSE)</f>
        <v>550000</v>
      </c>
      <c r="D61">
        <f t="shared" si="2"/>
        <v>100</v>
      </c>
      <c r="E61">
        <f>VLOOKUP(A61,Balance!O:R,3,FALSE)/100</f>
        <v>140570</v>
      </c>
      <c r="F61" t="str">
        <f>VLOOKUP(A61,Balance!O:R,4,FALSE)</f>
        <v>환골 탈태 60단</v>
      </c>
      <c r="G61">
        <f t="shared" si="1"/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42" workbookViewId="0">
      <selection activeCell="P70" sqref="P70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v>16</v>
      </c>
      <c r="R11" s="12" t="str">
        <f t="shared" si="1"/>
        <v>환골 탈태 3단</v>
      </c>
      <c r="S11" s="12">
        <f t="shared" ref="S11:S38" si="3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4">(Q11-Q10)*100/Q10</f>
        <v>28</v>
      </c>
      <c r="X11" s="21">
        <f t="shared" ref="X11:X38" si="5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v>21</v>
      </c>
      <c r="R12" s="12" t="str">
        <f t="shared" si="1"/>
        <v>환골 탈태 4단</v>
      </c>
      <c r="S12" s="12">
        <f t="shared" si="3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4"/>
        <v>31.25</v>
      </c>
      <c r="X12" s="21">
        <f t="shared" si="5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v>27</v>
      </c>
      <c r="R13" s="12" t="str">
        <f t="shared" si="1"/>
        <v>환골 탈태 5단</v>
      </c>
      <c r="S13" s="12">
        <f t="shared" si="3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4"/>
        <v>28.571428571428573</v>
      </c>
      <c r="X13" s="21">
        <f t="shared" si="5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6">F10+1000</f>
        <v>2000</v>
      </c>
      <c r="G14" s="15">
        <f t="shared" si="2"/>
        <v>10500</v>
      </c>
      <c r="O14" s="22">
        <v>5</v>
      </c>
      <c r="P14" s="18">
        <v>100000</v>
      </c>
      <c r="Q14" s="19">
        <v>34.5</v>
      </c>
      <c r="R14" s="12" t="str">
        <f t="shared" si="1"/>
        <v>환골 탈태 6단</v>
      </c>
      <c r="S14" s="12">
        <f t="shared" si="3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4"/>
        <v>27.777777777777779</v>
      </c>
      <c r="X14" s="23">
        <f t="shared" si="5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6"/>
        <v>2000</v>
      </c>
      <c r="G15" s="15">
        <f t="shared" si="2"/>
        <v>10600</v>
      </c>
      <c r="O15" s="12">
        <v>6</v>
      </c>
      <c r="P15" s="18">
        <v>100000</v>
      </c>
      <c r="Q15" s="19">
        <v>44</v>
      </c>
      <c r="R15" s="12" t="str">
        <f t="shared" si="1"/>
        <v>환골 탈태 7단</v>
      </c>
      <c r="S15" s="12">
        <f t="shared" si="3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4"/>
        <v>27.536231884057973</v>
      </c>
      <c r="X15" s="21">
        <f t="shared" si="5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6"/>
        <v>2000</v>
      </c>
      <c r="G16" s="15">
        <f t="shared" si="2"/>
        <v>10700</v>
      </c>
      <c r="O16" s="12">
        <v>7</v>
      </c>
      <c r="P16" s="18">
        <v>100000</v>
      </c>
      <c r="Q16" s="19">
        <v>56.5</v>
      </c>
      <c r="R16" s="12" t="str">
        <f t="shared" si="1"/>
        <v>환골 탈태 8단</v>
      </c>
      <c r="S16" s="12">
        <f t="shared" si="3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4"/>
        <v>28.40909090909091</v>
      </c>
      <c r="X16" s="21">
        <f t="shared" si="5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6"/>
        <v>3000</v>
      </c>
      <c r="G17" s="15">
        <f t="shared" si="2"/>
        <v>10800</v>
      </c>
      <c r="O17" s="12">
        <v>8</v>
      </c>
      <c r="P17" s="18">
        <v>100000</v>
      </c>
      <c r="Q17" s="19">
        <v>72.5</v>
      </c>
      <c r="R17" s="12" t="str">
        <f t="shared" si="1"/>
        <v>환골 탈태 9단</v>
      </c>
      <c r="S17" s="12">
        <f t="shared" si="3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4"/>
        <v>28.318584070796462</v>
      </c>
      <c r="X17" s="21">
        <f t="shared" si="5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6"/>
        <v>3000</v>
      </c>
      <c r="G18" s="15">
        <f t="shared" si="2"/>
        <v>10900</v>
      </c>
      <c r="O18" s="12">
        <v>9</v>
      </c>
      <c r="P18" s="18">
        <v>100000</v>
      </c>
      <c r="Q18" s="19">
        <v>92.5</v>
      </c>
      <c r="R18" s="12" t="str">
        <f t="shared" si="1"/>
        <v>환골 탈태 10단</v>
      </c>
      <c r="S18" s="12">
        <f t="shared" si="3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4"/>
        <v>27.586206896551722</v>
      </c>
      <c r="X18" s="21">
        <f t="shared" si="5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6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v>172.5</v>
      </c>
      <c r="R19" s="12" t="str">
        <f t="shared" si="1"/>
        <v>환골 탈태 11단</v>
      </c>
      <c r="S19" s="12">
        <f t="shared" si="3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7">(Q19-Q18)*100/Q18</f>
        <v>86.486486486486484</v>
      </c>
      <c r="X19" s="23">
        <f t="shared" si="5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6"/>
        <v>3000</v>
      </c>
      <c r="G20" s="15">
        <f t="shared" si="2"/>
        <v>11100</v>
      </c>
      <c r="O20" s="12">
        <v>11</v>
      </c>
      <c r="P20" s="18">
        <f t="shared" ref="P20:P33" si="8">P10+50000</f>
        <v>150000</v>
      </c>
      <c r="Q20" s="19">
        <v>284.5</v>
      </c>
      <c r="R20" s="12" t="str">
        <f t="shared" si="1"/>
        <v>환골 탈태 12단</v>
      </c>
      <c r="S20" s="12">
        <f t="shared" si="3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7"/>
        <v>64.927536231884062</v>
      </c>
      <c r="X20" s="21">
        <f t="shared" si="5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6"/>
        <v>4000</v>
      </c>
      <c r="G21" s="15">
        <f t="shared" si="2"/>
        <v>11200</v>
      </c>
      <c r="O21" s="12">
        <v>12</v>
      </c>
      <c r="P21" s="18">
        <f t="shared" si="8"/>
        <v>150000</v>
      </c>
      <c r="Q21" s="19">
        <v>444.5</v>
      </c>
      <c r="R21" s="12" t="str">
        <f t="shared" si="1"/>
        <v>환골 탈태 13단</v>
      </c>
      <c r="S21" s="12">
        <f t="shared" si="3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7"/>
        <v>56.239015817223198</v>
      </c>
      <c r="X21" s="21">
        <f t="shared" si="5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6"/>
        <v>4000</v>
      </c>
      <c r="G22" s="15">
        <f t="shared" si="2"/>
        <v>11300</v>
      </c>
      <c r="O22" s="12">
        <v>13</v>
      </c>
      <c r="P22" s="18">
        <f t="shared" si="8"/>
        <v>150000</v>
      </c>
      <c r="Q22" s="19">
        <v>684.5</v>
      </c>
      <c r="R22" s="12" t="str">
        <f t="shared" si="1"/>
        <v>환골 탈태 14단</v>
      </c>
      <c r="S22" s="12">
        <f t="shared" si="3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7"/>
        <v>53.993250843644546</v>
      </c>
      <c r="X22" s="21">
        <f t="shared" si="5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6"/>
        <v>4000</v>
      </c>
      <c r="G23" s="15">
        <f t="shared" si="2"/>
        <v>11400</v>
      </c>
      <c r="O23" s="12">
        <v>14</v>
      </c>
      <c r="P23" s="18">
        <f t="shared" si="8"/>
        <v>150000</v>
      </c>
      <c r="Q23" s="19">
        <v>1004.5</v>
      </c>
      <c r="R23" s="12" t="str">
        <f t="shared" si="1"/>
        <v>환골 탈태 15단</v>
      </c>
      <c r="S23" s="12">
        <f t="shared" si="3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7"/>
        <v>46.749452154857558</v>
      </c>
      <c r="X23" s="21">
        <f t="shared" si="5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6"/>
        <v>4000</v>
      </c>
      <c r="G24" s="15">
        <f t="shared" si="2"/>
        <v>11500</v>
      </c>
      <c r="O24" s="12">
        <v>15</v>
      </c>
      <c r="P24" s="18">
        <f t="shared" si="8"/>
        <v>150000</v>
      </c>
      <c r="Q24" s="19">
        <v>1452.5</v>
      </c>
      <c r="R24" s="12" t="str">
        <f t="shared" si="1"/>
        <v>환골 탈태 16단</v>
      </c>
      <c r="S24" s="12">
        <f t="shared" si="3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7"/>
        <v>44.599303135888505</v>
      </c>
      <c r="X24" s="23">
        <f t="shared" si="5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6"/>
        <v>5000</v>
      </c>
      <c r="G25" s="15">
        <f t="shared" si="2"/>
        <v>11600</v>
      </c>
      <c r="O25" s="12">
        <v>16</v>
      </c>
      <c r="P25" s="18">
        <f t="shared" si="8"/>
        <v>150000</v>
      </c>
      <c r="Q25" s="19">
        <v>2092.5</v>
      </c>
      <c r="R25" s="12" t="str">
        <f t="shared" si="1"/>
        <v>환골 탈태 17단</v>
      </c>
      <c r="S25" s="12">
        <f t="shared" si="3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7"/>
        <v>44.061962134251289</v>
      </c>
      <c r="X25" s="21">
        <f t="shared" si="5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6"/>
        <v>5000</v>
      </c>
      <c r="G26" s="15">
        <f t="shared" si="2"/>
        <v>11700</v>
      </c>
      <c r="O26" s="12">
        <v>17</v>
      </c>
      <c r="P26" s="18">
        <f t="shared" si="8"/>
        <v>150000</v>
      </c>
      <c r="Q26" s="19">
        <v>2972.5</v>
      </c>
      <c r="R26" s="12" t="str">
        <f t="shared" si="1"/>
        <v>환골 탈태 18단</v>
      </c>
      <c r="S26" s="12">
        <f t="shared" si="3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7"/>
        <v>42.054958183990443</v>
      </c>
      <c r="X26" s="21">
        <f t="shared" si="5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6"/>
        <v>5000</v>
      </c>
      <c r="G27" s="15">
        <f t="shared" si="2"/>
        <v>11800</v>
      </c>
      <c r="O27" s="12">
        <v>18</v>
      </c>
      <c r="P27" s="18">
        <f t="shared" si="8"/>
        <v>150000</v>
      </c>
      <c r="Q27" s="19">
        <v>4252.5</v>
      </c>
      <c r="R27" s="12" t="str">
        <f t="shared" si="1"/>
        <v>환골 탈태 19단</v>
      </c>
      <c r="S27" s="12">
        <f t="shared" si="3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7"/>
        <v>43.061396131202692</v>
      </c>
      <c r="X27" s="21">
        <f t="shared" si="5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6"/>
        <v>5000</v>
      </c>
      <c r="G28" s="15">
        <f t="shared" si="2"/>
        <v>11900</v>
      </c>
      <c r="O28" s="12">
        <v>19</v>
      </c>
      <c r="P28" s="18">
        <f t="shared" si="8"/>
        <v>150000</v>
      </c>
      <c r="Q28" s="19">
        <v>6000</v>
      </c>
      <c r="R28" s="12" t="str">
        <f t="shared" si="1"/>
        <v>환골 탈태 20단</v>
      </c>
      <c r="S28" s="12">
        <f t="shared" si="3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7"/>
        <v>41.093474426807759</v>
      </c>
      <c r="X28" s="21">
        <f t="shared" si="5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6"/>
        <v>6000</v>
      </c>
      <c r="G29" s="15">
        <f t="shared" si="2"/>
        <v>12000</v>
      </c>
      <c r="O29" s="12">
        <v>20</v>
      </c>
      <c r="P29" s="18">
        <f t="shared" si="8"/>
        <v>200000</v>
      </c>
      <c r="Q29" s="19">
        <v>9000</v>
      </c>
      <c r="R29" s="12" t="str">
        <f t="shared" si="1"/>
        <v>환골 탈태 21단</v>
      </c>
      <c r="S29" s="12">
        <f t="shared" si="3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7"/>
        <v>50</v>
      </c>
      <c r="X29" s="23">
        <f t="shared" si="5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6"/>
        <v>6000</v>
      </c>
      <c r="G30" s="15">
        <f t="shared" si="2"/>
        <v>12100</v>
      </c>
      <c r="O30" s="12">
        <v>21</v>
      </c>
      <c r="P30" s="18">
        <f t="shared" si="8"/>
        <v>200000</v>
      </c>
      <c r="Q30" s="19">
        <v>14000</v>
      </c>
      <c r="R30" s="12" t="str">
        <f t="shared" si="1"/>
        <v>환골 탈태 22단</v>
      </c>
      <c r="S30" s="12">
        <f t="shared" si="3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7"/>
        <v>55.555555555555557</v>
      </c>
      <c r="X30" s="21">
        <f t="shared" si="5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6"/>
        <v>6000</v>
      </c>
      <c r="G31" s="15">
        <f t="shared" si="2"/>
        <v>12200</v>
      </c>
      <c r="O31" s="12">
        <v>22</v>
      </c>
      <c r="P31" s="18">
        <f t="shared" si="8"/>
        <v>200000</v>
      </c>
      <c r="Q31" s="19">
        <v>22000</v>
      </c>
      <c r="R31" s="12" t="str">
        <f t="shared" si="1"/>
        <v>환골 탈태 23단</v>
      </c>
      <c r="S31" s="12">
        <f t="shared" si="3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7"/>
        <v>57.142857142857146</v>
      </c>
      <c r="X31" s="21">
        <f t="shared" si="5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6"/>
        <v>6000</v>
      </c>
      <c r="G32" s="15">
        <f t="shared" si="2"/>
        <v>12300</v>
      </c>
      <c r="O32" s="12">
        <v>23</v>
      </c>
      <c r="P32" s="18">
        <f t="shared" si="8"/>
        <v>200000</v>
      </c>
      <c r="Q32" s="19">
        <v>35000</v>
      </c>
      <c r="R32" s="12" t="str">
        <f t="shared" si="1"/>
        <v>환골 탈태 24단</v>
      </c>
      <c r="S32" s="12">
        <f t="shared" si="3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7"/>
        <v>59.090909090909093</v>
      </c>
      <c r="X32" s="21">
        <f t="shared" si="5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6"/>
        <v>7000</v>
      </c>
      <c r="G33" s="15">
        <f t="shared" si="2"/>
        <v>12400</v>
      </c>
      <c r="O33" s="12">
        <v>24</v>
      </c>
      <c r="P33" s="18">
        <f t="shared" si="8"/>
        <v>200000</v>
      </c>
      <c r="Q33" s="19">
        <v>55000</v>
      </c>
      <c r="R33" s="12" t="str">
        <f t="shared" si="1"/>
        <v>환골 탈태 25단</v>
      </c>
      <c r="S33" s="12">
        <f t="shared" si="3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7"/>
        <v>57.142857142857146</v>
      </c>
      <c r="X33" s="21">
        <f t="shared" si="5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6"/>
        <v>7000</v>
      </c>
      <c r="G34" s="15">
        <f t="shared" si="2"/>
        <v>12500</v>
      </c>
      <c r="O34" s="12">
        <v>25</v>
      </c>
      <c r="P34" s="18">
        <f>P29+50000</f>
        <v>250000</v>
      </c>
      <c r="Q34" s="19">
        <v>85000</v>
      </c>
      <c r="R34" s="12" t="str">
        <f t="shared" si="1"/>
        <v>환골 탈태 26단</v>
      </c>
      <c r="S34" s="12">
        <f t="shared" si="3"/>
        <v>26</v>
      </c>
      <c r="T34" s="12" t="s">
        <v>116</v>
      </c>
      <c r="U34" s="21">
        <f t="shared" si="0"/>
        <v>13.368983957219251</v>
      </c>
      <c r="V34" s="21">
        <f>SUM($U$12:U34)</f>
        <v>184.49197860962562</v>
      </c>
      <c r="W34" s="21">
        <f t="shared" si="7"/>
        <v>54.545454545454547</v>
      </c>
      <c r="X34" s="23">
        <f t="shared" si="5"/>
        <v>4.08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6"/>
        <v>7000</v>
      </c>
      <c r="G35" s="15">
        <f t="shared" si="2"/>
        <v>12600</v>
      </c>
      <c r="O35" s="12">
        <v>26</v>
      </c>
      <c r="P35" s="18">
        <f t="shared" ref="P35:P38" si="9">P30+50000</f>
        <v>250000</v>
      </c>
      <c r="Q35" s="19">
        <v>131000</v>
      </c>
      <c r="R35" s="12" t="str">
        <f t="shared" si="1"/>
        <v>환골 탈태 27단</v>
      </c>
      <c r="S35" s="12">
        <f t="shared" si="3"/>
        <v>27</v>
      </c>
      <c r="T35" s="12" t="s">
        <v>116</v>
      </c>
      <c r="U35" s="21">
        <f t="shared" si="0"/>
        <v>13.368983957219251</v>
      </c>
      <c r="V35" s="21">
        <f>SUM($U$12:U35)</f>
        <v>197.86096256684488</v>
      </c>
      <c r="W35" s="21">
        <f t="shared" si="7"/>
        <v>54.117647058823529</v>
      </c>
      <c r="X35" s="21">
        <f t="shared" si="5"/>
        <v>4.048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6"/>
        <v>7000</v>
      </c>
      <c r="G36" s="15">
        <f t="shared" si="2"/>
        <v>12700</v>
      </c>
      <c r="O36" s="12">
        <v>27</v>
      </c>
      <c r="P36" s="18">
        <f t="shared" si="9"/>
        <v>250000</v>
      </c>
      <c r="Q36" s="19">
        <v>203000</v>
      </c>
      <c r="R36" s="12" t="str">
        <f t="shared" si="1"/>
        <v>환골 탈태 28단</v>
      </c>
      <c r="S36" s="12">
        <f t="shared" si="3"/>
        <v>28</v>
      </c>
      <c r="T36" s="12" t="s">
        <v>116</v>
      </c>
      <c r="U36" s="21">
        <f t="shared" si="0"/>
        <v>13.368983957219251</v>
      </c>
      <c r="V36" s="21">
        <f>SUM($U$12:U36)</f>
        <v>211.22994652406413</v>
      </c>
      <c r="W36" s="21">
        <f t="shared" si="7"/>
        <v>54.961832061068705</v>
      </c>
      <c r="X36" s="21">
        <f t="shared" si="5"/>
        <v>4.1111450381679395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6"/>
        <v>8000</v>
      </c>
      <c r="G37" s="15">
        <f t="shared" si="2"/>
        <v>12800</v>
      </c>
      <c r="O37" s="12">
        <v>28</v>
      </c>
      <c r="P37" s="18">
        <f t="shared" si="9"/>
        <v>250000</v>
      </c>
      <c r="Q37" s="19">
        <v>313000</v>
      </c>
      <c r="R37" s="12" t="str">
        <f t="shared" si="1"/>
        <v>환골 탈태 29단</v>
      </c>
      <c r="S37" s="12">
        <f t="shared" si="3"/>
        <v>29</v>
      </c>
      <c r="T37" s="12" t="s">
        <v>116</v>
      </c>
      <c r="U37" s="21">
        <f t="shared" si="0"/>
        <v>13.368983957219251</v>
      </c>
      <c r="V37" s="21">
        <f>SUM($U$12:U37)</f>
        <v>224.59893048128339</v>
      </c>
      <c r="W37" s="21">
        <f t="shared" si="7"/>
        <v>54.187192118226598</v>
      </c>
      <c r="X37" s="21">
        <f t="shared" si="5"/>
        <v>4.0532019704433493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6"/>
        <v>8000</v>
      </c>
      <c r="G38" s="15">
        <f t="shared" si="2"/>
        <v>12900</v>
      </c>
      <c r="O38" s="12">
        <v>29</v>
      </c>
      <c r="P38" s="18">
        <f t="shared" si="9"/>
        <v>250000</v>
      </c>
      <c r="Q38" s="19">
        <v>483000</v>
      </c>
      <c r="R38" s="12" t="str">
        <f t="shared" si="1"/>
        <v>환골 탈태 30단</v>
      </c>
      <c r="S38" s="12">
        <f t="shared" si="3"/>
        <v>30</v>
      </c>
      <c r="T38" s="12" t="s">
        <v>116</v>
      </c>
      <c r="U38" s="21">
        <f t="shared" si="0"/>
        <v>13.368983957219251</v>
      </c>
      <c r="V38" s="21">
        <f>SUM($U$12:U38)</f>
        <v>237.96791443850265</v>
      </c>
      <c r="W38" s="21">
        <f t="shared" si="7"/>
        <v>54.313099041533548</v>
      </c>
      <c r="X38" s="21">
        <f t="shared" si="5"/>
        <v>4.0626198083067093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6"/>
        <v>8000</v>
      </c>
      <c r="G39" s="15">
        <f t="shared" si="2"/>
        <v>13000</v>
      </c>
      <c r="O39" s="12">
        <v>30</v>
      </c>
      <c r="P39" s="18">
        <f>P34+50000</f>
        <v>300000</v>
      </c>
      <c r="Q39" s="19">
        <f t="shared" ref="Q39:Q48" si="10">ROUND(Q38+ROUNDDOWN(U39,0)*Y39,-3)</f>
        <v>643000</v>
      </c>
      <c r="R39" s="12" t="str">
        <f t="shared" ref="R39:R48" si="11">T39&amp;" "&amp;S39&amp;"단"</f>
        <v>환골 탈태 31단</v>
      </c>
      <c r="S39" s="12">
        <f t="shared" ref="S39:S78" si="12">S38+1</f>
        <v>31</v>
      </c>
      <c r="T39" s="12" t="s">
        <v>116</v>
      </c>
      <c r="U39" s="21">
        <f t="shared" ref="U39:U48" si="13">(P39/$G$96)</f>
        <v>16.042780748663102</v>
      </c>
      <c r="V39" s="21">
        <f>SUM($U$12:U39)</f>
        <v>254.01069518716574</v>
      </c>
      <c r="W39" s="21">
        <f t="shared" ref="W39:W48" si="14">(Q39-Q38)*100/Q38</f>
        <v>33.126293995859214</v>
      </c>
      <c r="X39" s="21">
        <f t="shared" ref="X39:X48" si="15">W39/U39</f>
        <v>2.0648723257418911</v>
      </c>
      <c r="Y39" s="8">
        <v>10000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6"/>
        <v>8000</v>
      </c>
      <c r="G40" s="15">
        <f t="shared" si="2"/>
        <v>13100</v>
      </c>
      <c r="O40" s="12">
        <v>31</v>
      </c>
      <c r="P40" s="18">
        <f t="shared" ref="P40:P43" si="16">P35+50000</f>
        <v>300000</v>
      </c>
      <c r="Q40" s="19">
        <f t="shared" si="10"/>
        <v>811000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16.042780748663102</v>
      </c>
      <c r="V40" s="21">
        <f>SUM($U$12:U40)</f>
        <v>270.05347593582883</v>
      </c>
      <c r="W40" s="21">
        <f t="shared" si="14"/>
        <v>26.127527216174183</v>
      </c>
      <c r="X40" s="21">
        <f t="shared" si="15"/>
        <v>1.628615863141524</v>
      </c>
      <c r="Y40" s="8">
        <v>10500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6"/>
        <v>9000</v>
      </c>
      <c r="G41" s="15">
        <f t="shared" si="2"/>
        <v>13200</v>
      </c>
      <c r="O41" s="12">
        <v>32</v>
      </c>
      <c r="P41" s="18">
        <f t="shared" si="16"/>
        <v>300000</v>
      </c>
      <c r="Q41" s="19">
        <f t="shared" si="10"/>
        <v>987000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16.042780748663102</v>
      </c>
      <c r="V41" s="21">
        <f>SUM($U$12:U41)</f>
        <v>286.09625668449195</v>
      </c>
      <c r="W41" s="21">
        <f t="shared" si="14"/>
        <v>21.701602959309493</v>
      </c>
      <c r="X41" s="21">
        <f t="shared" si="15"/>
        <v>1.3527332511302916</v>
      </c>
      <c r="Y41" s="8">
        <v>11000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6"/>
        <v>9000</v>
      </c>
      <c r="G42" s="15">
        <f t="shared" si="2"/>
        <v>13300</v>
      </c>
      <c r="O42" s="12">
        <v>33</v>
      </c>
      <c r="P42" s="18">
        <f t="shared" si="16"/>
        <v>300000</v>
      </c>
      <c r="Q42" s="19">
        <f t="shared" si="10"/>
        <v>1171000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16.042780748663102</v>
      </c>
      <c r="V42" s="21">
        <f>SUM($U$12:U42)</f>
        <v>302.13903743315507</v>
      </c>
      <c r="W42" s="21">
        <f t="shared" si="14"/>
        <v>18.642350557244175</v>
      </c>
      <c r="X42" s="21">
        <f t="shared" si="15"/>
        <v>1.1620398514015535</v>
      </c>
      <c r="Y42" s="8">
        <v>11500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6"/>
        <v>9000</v>
      </c>
      <c r="G43" s="15">
        <f t="shared" si="2"/>
        <v>13400</v>
      </c>
      <c r="O43" s="12">
        <v>34</v>
      </c>
      <c r="P43" s="18">
        <f t="shared" si="16"/>
        <v>300000</v>
      </c>
      <c r="Q43" s="19">
        <f t="shared" si="10"/>
        <v>1363000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16.042780748663102</v>
      </c>
      <c r="V43" s="21">
        <f>SUM($U$12:U43)</f>
        <v>318.18181818181819</v>
      </c>
      <c r="W43" s="21">
        <f t="shared" si="14"/>
        <v>16.396242527754055</v>
      </c>
      <c r="X43" s="21">
        <f t="shared" si="15"/>
        <v>1.0220324508966694</v>
      </c>
      <c r="Y43" s="8">
        <v>12000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6"/>
        <v>9000</v>
      </c>
      <c r="G44" s="15">
        <f t="shared" si="2"/>
        <v>13500</v>
      </c>
      <c r="O44" s="12">
        <v>35</v>
      </c>
      <c r="P44" s="18">
        <f t="shared" ref="P44:P48" si="17">P39+100000</f>
        <v>400000</v>
      </c>
      <c r="Q44" s="19">
        <f t="shared" si="10"/>
        <v>1626000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21.390374331550802</v>
      </c>
      <c r="V44" s="21">
        <f>SUM($U$12:U44)</f>
        <v>339.57219251336898</v>
      </c>
      <c r="W44" s="21">
        <f t="shared" si="14"/>
        <v>19.295671313279531</v>
      </c>
      <c r="X44" s="21">
        <f t="shared" si="15"/>
        <v>0.90207263389581804</v>
      </c>
      <c r="Y44" s="8">
        <v>12500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6"/>
        <v>10000</v>
      </c>
      <c r="G45" s="15">
        <f t="shared" si="2"/>
        <v>13600</v>
      </c>
      <c r="O45" s="12">
        <v>36</v>
      </c>
      <c r="P45" s="18">
        <f t="shared" si="17"/>
        <v>400000</v>
      </c>
      <c r="Q45" s="19">
        <f t="shared" si="10"/>
        <v>1899000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21.390374331550802</v>
      </c>
      <c r="V45" s="21">
        <f>SUM($U$12:U45)</f>
        <v>360.96256684491976</v>
      </c>
      <c r="W45" s="21">
        <f t="shared" si="14"/>
        <v>16.789667896678967</v>
      </c>
      <c r="X45" s="21">
        <f t="shared" si="15"/>
        <v>0.78491697416974171</v>
      </c>
      <c r="Y45" s="8">
        <v>13000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6"/>
        <v>10000</v>
      </c>
      <c r="G46" s="15">
        <f t="shared" si="2"/>
        <v>13700</v>
      </c>
      <c r="O46" s="12">
        <v>37</v>
      </c>
      <c r="P46" s="18">
        <f t="shared" si="17"/>
        <v>400000</v>
      </c>
      <c r="Q46" s="19">
        <f t="shared" si="10"/>
        <v>2183000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21.390374331550802</v>
      </c>
      <c r="V46" s="21">
        <f>SUM($U$12:U46)</f>
        <v>382.35294117647055</v>
      </c>
      <c r="W46" s="21">
        <f t="shared" si="14"/>
        <v>14.955239599789364</v>
      </c>
      <c r="X46" s="21">
        <f t="shared" si="15"/>
        <v>0.69915745129015272</v>
      </c>
      <c r="Y46" s="8">
        <v>13500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6"/>
        <v>10000</v>
      </c>
      <c r="G47" s="15">
        <f t="shared" si="2"/>
        <v>13800</v>
      </c>
      <c r="O47" s="12">
        <v>38</v>
      </c>
      <c r="P47" s="18">
        <f t="shared" si="17"/>
        <v>400000</v>
      </c>
      <c r="Q47" s="19">
        <f t="shared" si="10"/>
        <v>2477000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21.390374331550802</v>
      </c>
      <c r="V47" s="21">
        <f>SUM($U$12:U47)</f>
        <v>403.74331550802134</v>
      </c>
      <c r="W47" s="21">
        <f t="shared" si="14"/>
        <v>13.467704993128722</v>
      </c>
      <c r="X47" s="21">
        <f t="shared" si="15"/>
        <v>0.62961520842876773</v>
      </c>
      <c r="Y47" s="8">
        <v>14000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6"/>
        <v>10000</v>
      </c>
      <c r="G48" s="15">
        <f t="shared" si="2"/>
        <v>13900</v>
      </c>
      <c r="O48" s="12">
        <v>39</v>
      </c>
      <c r="P48" s="18">
        <f t="shared" si="17"/>
        <v>400000</v>
      </c>
      <c r="Q48" s="19">
        <f t="shared" si="10"/>
        <v>2782000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21.390374331550802</v>
      </c>
      <c r="V48" s="21">
        <f>SUM($U$12:U48)</f>
        <v>425.13368983957213</v>
      </c>
      <c r="W48" s="21">
        <f t="shared" si="14"/>
        <v>12.313282196205087</v>
      </c>
      <c r="X48" s="21">
        <f t="shared" si="15"/>
        <v>0.57564594267258784</v>
      </c>
      <c r="Y48" s="8">
        <v>14500</v>
      </c>
    </row>
    <row r="49" spans="3:25" x14ac:dyDescent="0.3">
      <c r="C49" s="12">
        <v>40</v>
      </c>
      <c r="D49" s="12">
        <v>1E+116</v>
      </c>
      <c r="E49" s="12" t="s">
        <v>56</v>
      </c>
      <c r="F49" s="15">
        <f t="shared" si="6"/>
        <v>11000</v>
      </c>
      <c r="G49" s="15">
        <f t="shared" si="2"/>
        <v>14000</v>
      </c>
      <c r="O49" s="12">
        <v>40</v>
      </c>
      <c r="P49" s="18">
        <f t="shared" ref="P49:P52" si="18">P44+50000</f>
        <v>450000</v>
      </c>
      <c r="Q49" s="19">
        <f t="shared" ref="Q49:Q58" si="19">ROUND(Q48+ROUNDDOWN(U49,0)*Y49,-3)</f>
        <v>3142000</v>
      </c>
      <c r="R49" s="12" t="str">
        <f t="shared" ref="R49:R58" si="20">T49&amp;" "&amp;S49&amp;"단"</f>
        <v>환골 탈태 41단</v>
      </c>
      <c r="S49" s="12">
        <f t="shared" si="12"/>
        <v>41</v>
      </c>
      <c r="T49" s="12" t="s">
        <v>116</v>
      </c>
      <c r="U49" s="21">
        <f t="shared" ref="U49:U58" si="21">(P49/$G$96)</f>
        <v>24.064171122994651</v>
      </c>
      <c r="V49" s="21">
        <f>SUM($U$12:U49)</f>
        <v>449.19786096256678</v>
      </c>
      <c r="W49" s="21">
        <f t="shared" ref="W49:W58" si="22">(Q49-Q48)*100/Q48</f>
        <v>12.940330697340043</v>
      </c>
      <c r="X49" s="21">
        <f t="shared" ref="X49:X58" si="23">W49/U49</f>
        <v>0.53774263120057519</v>
      </c>
      <c r="Y49" s="8">
        <v>15000</v>
      </c>
    </row>
    <row r="50" spans="3:25" x14ac:dyDescent="0.3">
      <c r="C50" s="12">
        <v>41</v>
      </c>
      <c r="D50" s="12">
        <v>1.0000000000000001E+117</v>
      </c>
      <c r="E50" s="12" t="s">
        <v>57</v>
      </c>
      <c r="F50" s="15">
        <f t="shared" si="6"/>
        <v>11000</v>
      </c>
      <c r="G50" s="15">
        <f t="shared" si="2"/>
        <v>14100</v>
      </c>
      <c r="O50" s="12">
        <v>41</v>
      </c>
      <c r="P50" s="18">
        <f t="shared" si="18"/>
        <v>450000</v>
      </c>
      <c r="Q50" s="19">
        <f t="shared" si="19"/>
        <v>3514000</v>
      </c>
      <c r="R50" s="12" t="str">
        <f t="shared" si="20"/>
        <v>환골 탈태 42단</v>
      </c>
      <c r="S50" s="12">
        <f t="shared" si="12"/>
        <v>42</v>
      </c>
      <c r="T50" s="12" t="s">
        <v>116</v>
      </c>
      <c r="U50" s="21">
        <f t="shared" si="21"/>
        <v>24.064171122994651</v>
      </c>
      <c r="V50" s="21">
        <f>SUM($U$12:U50)</f>
        <v>473.26203208556143</v>
      </c>
      <c r="W50" s="21">
        <f t="shared" si="22"/>
        <v>11.839592616168046</v>
      </c>
      <c r="X50" s="21">
        <f t="shared" si="23"/>
        <v>0.49200084871631661</v>
      </c>
      <c r="Y50" s="8">
        <v>15500</v>
      </c>
    </row>
    <row r="51" spans="3:25" x14ac:dyDescent="0.3">
      <c r="C51" s="12">
        <v>42</v>
      </c>
      <c r="D51" s="12">
        <v>9.9999999999999997E+117</v>
      </c>
      <c r="E51" s="12" t="s">
        <v>58</v>
      </c>
      <c r="F51" s="15">
        <f t="shared" si="6"/>
        <v>11000</v>
      </c>
      <c r="G51" s="15">
        <f t="shared" si="2"/>
        <v>14200</v>
      </c>
      <c r="O51" s="12">
        <v>42</v>
      </c>
      <c r="P51" s="18">
        <f t="shared" si="18"/>
        <v>450000</v>
      </c>
      <c r="Q51" s="19">
        <f t="shared" si="19"/>
        <v>3898000</v>
      </c>
      <c r="R51" s="12" t="str">
        <f t="shared" si="20"/>
        <v>환골 탈태 43단</v>
      </c>
      <c r="S51" s="12">
        <f t="shared" si="12"/>
        <v>43</v>
      </c>
      <c r="T51" s="12" t="s">
        <v>116</v>
      </c>
      <c r="U51" s="21">
        <f t="shared" si="21"/>
        <v>24.064171122994651</v>
      </c>
      <c r="V51" s="21">
        <f>SUM($U$12:U51)</f>
        <v>497.32620320855608</v>
      </c>
      <c r="W51" s="21">
        <f t="shared" si="22"/>
        <v>10.927717700626067</v>
      </c>
      <c r="X51" s="21">
        <f t="shared" si="23"/>
        <v>0.45410738000379436</v>
      </c>
      <c r="Y51" s="8">
        <v>16000</v>
      </c>
    </row>
    <row r="52" spans="3:25" x14ac:dyDescent="0.3">
      <c r="C52" s="12">
        <v>43</v>
      </c>
      <c r="D52" s="12">
        <v>9.9999999999999994E+118</v>
      </c>
      <c r="E52" s="12" t="s">
        <v>59</v>
      </c>
      <c r="F52" s="15">
        <f t="shared" si="6"/>
        <v>11000</v>
      </c>
      <c r="G52" s="15">
        <f t="shared" si="2"/>
        <v>14300</v>
      </c>
      <c r="O52" s="12">
        <v>43</v>
      </c>
      <c r="P52" s="18">
        <f t="shared" si="18"/>
        <v>450000</v>
      </c>
      <c r="Q52" s="19">
        <f t="shared" si="19"/>
        <v>4294000</v>
      </c>
      <c r="R52" s="12" t="str">
        <f t="shared" si="20"/>
        <v>환골 탈태 44단</v>
      </c>
      <c r="S52" s="12">
        <f t="shared" si="12"/>
        <v>44</v>
      </c>
      <c r="T52" s="12" t="s">
        <v>116</v>
      </c>
      <c r="U52" s="21">
        <f t="shared" si="21"/>
        <v>24.064171122994651</v>
      </c>
      <c r="V52" s="21">
        <f>SUM($U$12:U52)</f>
        <v>521.39037433155067</v>
      </c>
      <c r="W52" s="21">
        <f t="shared" si="22"/>
        <v>10.159055926115958</v>
      </c>
      <c r="X52" s="21">
        <f t="shared" si="23"/>
        <v>0.4221652129297076</v>
      </c>
      <c r="Y52" s="8">
        <v>16500</v>
      </c>
    </row>
    <row r="53" spans="3:25" x14ac:dyDescent="0.3">
      <c r="C53" s="12">
        <v>44</v>
      </c>
      <c r="D53" s="12">
        <v>9.9999999999999998E+119</v>
      </c>
      <c r="E53" s="12" t="s">
        <v>60</v>
      </c>
      <c r="F53" s="15">
        <f t="shared" si="6"/>
        <v>12000</v>
      </c>
      <c r="G53" s="15">
        <f t="shared" si="2"/>
        <v>14400</v>
      </c>
      <c r="O53" s="12">
        <v>44</v>
      </c>
      <c r="P53" s="18">
        <f t="shared" ref="P53" si="24">P48+100000</f>
        <v>500000</v>
      </c>
      <c r="Q53" s="19">
        <f t="shared" si="19"/>
        <v>4736000</v>
      </c>
      <c r="R53" s="12" t="str">
        <f t="shared" si="20"/>
        <v>환골 탈태 45단</v>
      </c>
      <c r="S53" s="12">
        <f t="shared" si="12"/>
        <v>45</v>
      </c>
      <c r="T53" s="12" t="s">
        <v>116</v>
      </c>
      <c r="U53" s="21">
        <f t="shared" si="21"/>
        <v>26.737967914438503</v>
      </c>
      <c r="V53" s="21">
        <f>SUM($U$12:U53)</f>
        <v>548.12834224598919</v>
      </c>
      <c r="W53" s="21">
        <f t="shared" si="22"/>
        <v>10.293432696786214</v>
      </c>
      <c r="X53" s="21">
        <f t="shared" si="23"/>
        <v>0.3849743828598044</v>
      </c>
      <c r="Y53" s="8">
        <v>17000</v>
      </c>
    </row>
    <row r="54" spans="3:25" x14ac:dyDescent="0.3">
      <c r="C54" s="12">
        <v>45</v>
      </c>
      <c r="D54" s="12">
        <v>9.9999999999999992E+120</v>
      </c>
      <c r="E54" s="12" t="s">
        <v>61</v>
      </c>
      <c r="F54" s="15">
        <f t="shared" si="6"/>
        <v>12000</v>
      </c>
      <c r="G54" s="15">
        <f t="shared" si="2"/>
        <v>14500</v>
      </c>
      <c r="O54" s="12">
        <v>45</v>
      </c>
      <c r="P54" s="18">
        <f>P49+50000</f>
        <v>500000</v>
      </c>
      <c r="Q54" s="19">
        <f t="shared" si="19"/>
        <v>5191000</v>
      </c>
      <c r="R54" s="12" t="str">
        <f t="shared" si="20"/>
        <v>환골 탈태 46단</v>
      </c>
      <c r="S54" s="12">
        <f t="shared" si="12"/>
        <v>46</v>
      </c>
      <c r="T54" s="12" t="s">
        <v>116</v>
      </c>
      <c r="U54" s="21">
        <f t="shared" si="21"/>
        <v>26.737967914438503</v>
      </c>
      <c r="V54" s="21">
        <f>SUM($U$12:U54)</f>
        <v>574.8663101604277</v>
      </c>
      <c r="W54" s="21">
        <f t="shared" si="22"/>
        <v>9.607263513513514</v>
      </c>
      <c r="X54" s="21">
        <f t="shared" si="23"/>
        <v>0.35931165540540544</v>
      </c>
      <c r="Y54" s="8">
        <v>17500</v>
      </c>
    </row>
    <row r="55" spans="3:25" x14ac:dyDescent="0.3">
      <c r="C55" s="12">
        <v>46</v>
      </c>
      <c r="D55" s="12">
        <v>1E+122</v>
      </c>
      <c r="E55" s="12" t="s">
        <v>62</v>
      </c>
      <c r="F55" s="15">
        <f t="shared" si="6"/>
        <v>12000</v>
      </c>
      <c r="G55" s="15">
        <f t="shared" si="2"/>
        <v>14600</v>
      </c>
      <c r="O55" s="12">
        <v>46</v>
      </c>
      <c r="P55" s="18">
        <f t="shared" ref="P55:P57" si="25">P50+50000</f>
        <v>500000</v>
      </c>
      <c r="Q55" s="19">
        <f t="shared" si="19"/>
        <v>5659000</v>
      </c>
      <c r="R55" s="12" t="str">
        <f t="shared" si="20"/>
        <v>환골 탈태 47단</v>
      </c>
      <c r="S55" s="12">
        <f t="shared" si="12"/>
        <v>47</v>
      </c>
      <c r="T55" s="12" t="s">
        <v>116</v>
      </c>
      <c r="U55" s="21">
        <f t="shared" si="21"/>
        <v>26.737967914438503</v>
      </c>
      <c r="V55" s="21">
        <f>SUM($U$12:U55)</f>
        <v>601.60427807486622</v>
      </c>
      <c r="W55" s="21">
        <f t="shared" si="22"/>
        <v>9.0156039298786368</v>
      </c>
      <c r="X55" s="21">
        <f t="shared" si="23"/>
        <v>0.33718358697746104</v>
      </c>
      <c r="Y55" s="8">
        <v>18000</v>
      </c>
    </row>
    <row r="56" spans="3:25" x14ac:dyDescent="0.3">
      <c r="C56" s="12">
        <v>47</v>
      </c>
      <c r="D56" s="12">
        <v>9.9999999999999998E+122</v>
      </c>
      <c r="E56" s="12" t="s">
        <v>63</v>
      </c>
      <c r="F56" s="15">
        <f t="shared" si="6"/>
        <v>12000</v>
      </c>
      <c r="G56" s="15">
        <f t="shared" si="2"/>
        <v>14700</v>
      </c>
      <c r="O56" s="12">
        <v>47</v>
      </c>
      <c r="P56" s="18">
        <f t="shared" si="25"/>
        <v>500000</v>
      </c>
      <c r="Q56" s="19">
        <f t="shared" si="19"/>
        <v>6140000</v>
      </c>
      <c r="R56" s="12" t="str">
        <f t="shared" si="20"/>
        <v>환골 탈태 48단</v>
      </c>
      <c r="S56" s="12">
        <f t="shared" si="12"/>
        <v>48</v>
      </c>
      <c r="T56" s="12" t="s">
        <v>116</v>
      </c>
      <c r="U56" s="21">
        <f t="shared" si="21"/>
        <v>26.737967914438503</v>
      </c>
      <c r="V56" s="21">
        <f>SUM($U$12:U56)</f>
        <v>628.34224598930473</v>
      </c>
      <c r="W56" s="21">
        <f t="shared" si="22"/>
        <v>8.499734935500971</v>
      </c>
      <c r="X56" s="21">
        <f t="shared" si="23"/>
        <v>0.31789008658773632</v>
      </c>
      <c r="Y56" s="8">
        <v>18500</v>
      </c>
    </row>
    <row r="57" spans="3:25" x14ac:dyDescent="0.3">
      <c r="C57" s="12">
        <v>48</v>
      </c>
      <c r="D57" s="12">
        <v>9.9999999999999995E+123</v>
      </c>
      <c r="E57" s="12" t="s">
        <v>64</v>
      </c>
      <c r="F57" s="15">
        <f t="shared" si="6"/>
        <v>13000</v>
      </c>
      <c r="G57" s="15">
        <f t="shared" si="2"/>
        <v>14800</v>
      </c>
      <c r="O57" s="12">
        <v>48</v>
      </c>
      <c r="P57" s="18">
        <f t="shared" si="25"/>
        <v>500000</v>
      </c>
      <c r="Q57" s="19">
        <f t="shared" si="19"/>
        <v>6634000</v>
      </c>
      <c r="R57" s="12" t="str">
        <f t="shared" si="20"/>
        <v>환골 탈태 49단</v>
      </c>
      <c r="S57" s="12">
        <f t="shared" si="12"/>
        <v>49</v>
      </c>
      <c r="T57" s="12" t="s">
        <v>116</v>
      </c>
      <c r="U57" s="21">
        <f t="shared" si="21"/>
        <v>26.737967914438503</v>
      </c>
      <c r="V57" s="21">
        <f>SUM($U$12:U57)</f>
        <v>655.08021390374324</v>
      </c>
      <c r="W57" s="21">
        <f t="shared" si="22"/>
        <v>8.0456026058631913</v>
      </c>
      <c r="X57" s="21">
        <f t="shared" si="23"/>
        <v>0.30090553745928333</v>
      </c>
      <c r="Y57" s="8">
        <v>19000</v>
      </c>
    </row>
    <row r="58" spans="3:25" x14ac:dyDescent="0.3">
      <c r="C58" s="12">
        <v>49</v>
      </c>
      <c r="D58" s="12">
        <v>9.9999999999999992E+124</v>
      </c>
      <c r="E58" s="12" t="s">
        <v>65</v>
      </c>
      <c r="F58" s="15">
        <f t="shared" si="6"/>
        <v>13000</v>
      </c>
      <c r="G58" s="15">
        <f t="shared" si="2"/>
        <v>14900</v>
      </c>
      <c r="O58" s="12">
        <v>49</v>
      </c>
      <c r="P58" s="18">
        <f>P49+50000</f>
        <v>500000</v>
      </c>
      <c r="Q58" s="19">
        <f t="shared" si="19"/>
        <v>7141000</v>
      </c>
      <c r="R58" s="12" t="str">
        <f t="shared" si="20"/>
        <v>환골 탈태 50단</v>
      </c>
      <c r="S58" s="12">
        <f t="shared" si="12"/>
        <v>50</v>
      </c>
      <c r="T58" s="12" t="s">
        <v>116</v>
      </c>
      <c r="U58" s="21">
        <f t="shared" si="21"/>
        <v>26.737967914438503</v>
      </c>
      <c r="V58" s="21">
        <f>SUM($U$12:U58)</f>
        <v>681.81818181818176</v>
      </c>
      <c r="W58" s="21">
        <f t="shared" si="22"/>
        <v>7.6424479951763642</v>
      </c>
      <c r="X58" s="21">
        <f t="shared" si="23"/>
        <v>0.285827555019596</v>
      </c>
      <c r="Y58" s="8">
        <v>19500</v>
      </c>
    </row>
    <row r="59" spans="3:25" x14ac:dyDescent="0.3">
      <c r="C59" s="12">
        <v>50</v>
      </c>
      <c r="D59" s="12">
        <v>9.9999999999999992E+125</v>
      </c>
      <c r="E59" s="12" t="s">
        <v>66</v>
      </c>
      <c r="F59" s="15">
        <f t="shared" si="6"/>
        <v>13000</v>
      </c>
      <c r="G59" s="15">
        <f t="shared" si="2"/>
        <v>15000</v>
      </c>
      <c r="O59" s="12">
        <v>50</v>
      </c>
      <c r="P59" s="18">
        <f t="shared" ref="P59:P78" si="26">P50+50000</f>
        <v>500000</v>
      </c>
      <c r="Q59" s="19">
        <f t="shared" ref="Q59:Q75" si="27">ROUND(Q58+ROUNDDOWN(U59,0)*Y59,-3)</f>
        <v>7661000</v>
      </c>
      <c r="R59" s="12" t="str">
        <f t="shared" ref="R59:R75" si="28">T59&amp;" "&amp;S59&amp;"단"</f>
        <v>환골 탈태 51단</v>
      </c>
      <c r="S59" s="12">
        <f t="shared" si="12"/>
        <v>51</v>
      </c>
      <c r="T59" s="12" t="s">
        <v>116</v>
      </c>
      <c r="U59" s="21">
        <f t="shared" ref="U59:U75" si="29">(P59/$G$96)</f>
        <v>26.737967914438503</v>
      </c>
      <c r="V59" s="21">
        <f>SUM($U$12:U59)</f>
        <v>708.55614973262027</v>
      </c>
      <c r="W59" s="21">
        <f t="shared" ref="W59:W75" si="30">(Q59-Q58)*100/Q58</f>
        <v>7.2818932922559867</v>
      </c>
      <c r="X59" s="21">
        <f t="shared" ref="X59:X75" si="31">W59/U59</f>
        <v>0.2723428091303739</v>
      </c>
      <c r="Y59" s="8">
        <v>20000</v>
      </c>
    </row>
    <row r="60" spans="3:25" x14ac:dyDescent="0.3">
      <c r="C60" s="12">
        <v>51</v>
      </c>
      <c r="D60" s="12">
        <v>9.9999999999999995E+126</v>
      </c>
      <c r="E60" s="12" t="s">
        <v>67</v>
      </c>
      <c r="F60" s="15">
        <f t="shared" si="6"/>
        <v>13000</v>
      </c>
      <c r="G60" s="15">
        <f t="shared" si="2"/>
        <v>15100</v>
      </c>
      <c r="O60" s="12">
        <v>51</v>
      </c>
      <c r="P60" s="18">
        <f t="shared" si="26"/>
        <v>500000</v>
      </c>
      <c r="Q60" s="19">
        <f t="shared" si="27"/>
        <v>8207000</v>
      </c>
      <c r="R60" s="12" t="str">
        <f t="shared" si="28"/>
        <v>환골 탈태 52단</v>
      </c>
      <c r="S60" s="12">
        <f t="shared" si="12"/>
        <v>52</v>
      </c>
      <c r="T60" s="12" t="s">
        <v>116</v>
      </c>
      <c r="U60" s="21">
        <f t="shared" si="29"/>
        <v>26.737967914438503</v>
      </c>
      <c r="V60" s="21">
        <f>SUM($U$12:U60)</f>
        <v>735.29411764705878</v>
      </c>
      <c r="W60" s="21">
        <f t="shared" si="30"/>
        <v>7.1270069181568987</v>
      </c>
      <c r="X60" s="21">
        <f t="shared" si="31"/>
        <v>0.26655005873906801</v>
      </c>
      <c r="Y60" s="8">
        <v>21000</v>
      </c>
    </row>
    <row r="61" spans="3:25" x14ac:dyDescent="0.3">
      <c r="C61" s="12">
        <v>52</v>
      </c>
      <c r="D61" s="12">
        <v>1.0000000000000001E+128</v>
      </c>
      <c r="E61" s="12" t="s">
        <v>68</v>
      </c>
      <c r="F61" s="15">
        <f t="shared" si="6"/>
        <v>14000</v>
      </c>
      <c r="G61" s="15">
        <f t="shared" si="2"/>
        <v>15200</v>
      </c>
      <c r="O61" s="12">
        <v>52</v>
      </c>
      <c r="P61" s="18">
        <f t="shared" si="26"/>
        <v>500000</v>
      </c>
      <c r="Q61" s="19">
        <f t="shared" si="27"/>
        <v>8779000</v>
      </c>
      <c r="R61" s="12" t="str">
        <f t="shared" si="28"/>
        <v>환골 탈태 53단</v>
      </c>
      <c r="S61" s="12">
        <f t="shared" si="12"/>
        <v>53</v>
      </c>
      <c r="T61" s="12" t="s">
        <v>116</v>
      </c>
      <c r="U61" s="21">
        <f t="shared" si="29"/>
        <v>26.737967914438503</v>
      </c>
      <c r="V61" s="21">
        <f>SUM($U$12:U61)</f>
        <v>762.0320855614973</v>
      </c>
      <c r="W61" s="21">
        <f t="shared" si="30"/>
        <v>6.9696600463019376</v>
      </c>
      <c r="X61" s="21">
        <f t="shared" si="31"/>
        <v>0.26066528573169245</v>
      </c>
      <c r="Y61" s="8">
        <v>22000</v>
      </c>
    </row>
    <row r="62" spans="3:25" x14ac:dyDescent="0.3">
      <c r="C62" s="12">
        <v>53</v>
      </c>
      <c r="D62" s="12">
        <v>1E+129</v>
      </c>
      <c r="E62" s="12" t="s">
        <v>69</v>
      </c>
      <c r="F62" s="15">
        <f t="shared" si="6"/>
        <v>14000</v>
      </c>
      <c r="G62" s="15">
        <f t="shared" si="2"/>
        <v>15300</v>
      </c>
      <c r="O62" s="12">
        <v>53</v>
      </c>
      <c r="P62" s="18">
        <f t="shared" si="26"/>
        <v>550000</v>
      </c>
      <c r="Q62" s="19">
        <f t="shared" si="27"/>
        <v>9446000</v>
      </c>
      <c r="R62" s="12" t="str">
        <f t="shared" si="28"/>
        <v>환골 탈태 54단</v>
      </c>
      <c r="S62" s="12">
        <f t="shared" si="12"/>
        <v>54</v>
      </c>
      <c r="T62" s="12" t="s">
        <v>116</v>
      </c>
      <c r="U62" s="21">
        <f t="shared" si="29"/>
        <v>29.411764705882351</v>
      </c>
      <c r="V62" s="21">
        <f>SUM($U$12:U62)</f>
        <v>791.44385026737962</v>
      </c>
      <c r="W62" s="21">
        <f t="shared" si="30"/>
        <v>7.5976762729240228</v>
      </c>
      <c r="X62" s="21">
        <f t="shared" si="31"/>
        <v>0.25832099327941677</v>
      </c>
      <c r="Y62" s="8">
        <v>23000</v>
      </c>
    </row>
    <row r="63" spans="3:25" x14ac:dyDescent="0.3">
      <c r="C63" s="12">
        <v>54</v>
      </c>
      <c r="D63" s="12">
        <v>1.0000000000000001E+130</v>
      </c>
      <c r="E63" s="12" t="s">
        <v>70</v>
      </c>
      <c r="F63" s="15">
        <f t="shared" si="6"/>
        <v>14000</v>
      </c>
      <c r="G63" s="15">
        <f t="shared" si="2"/>
        <v>15400</v>
      </c>
      <c r="O63" s="12">
        <v>54</v>
      </c>
      <c r="P63" s="18">
        <f t="shared" si="26"/>
        <v>550000</v>
      </c>
      <c r="Q63" s="19">
        <f t="shared" si="27"/>
        <v>10142000</v>
      </c>
      <c r="R63" s="12" t="str">
        <f t="shared" si="28"/>
        <v>환골 탈태 55단</v>
      </c>
      <c r="S63" s="12">
        <f t="shared" si="12"/>
        <v>55</v>
      </c>
      <c r="T63" s="12" t="s">
        <v>116</v>
      </c>
      <c r="U63" s="21">
        <f t="shared" si="29"/>
        <v>29.411764705882351</v>
      </c>
      <c r="V63" s="21">
        <f>SUM($U$12:U63)</f>
        <v>820.85561497326194</v>
      </c>
      <c r="W63" s="21">
        <f t="shared" si="30"/>
        <v>7.3681981791234383</v>
      </c>
      <c r="X63" s="21">
        <f t="shared" si="31"/>
        <v>0.25051873809019692</v>
      </c>
      <c r="Y63" s="8">
        <v>24000</v>
      </c>
    </row>
    <row r="64" spans="3:25" x14ac:dyDescent="0.3">
      <c r="C64" s="12">
        <v>55</v>
      </c>
      <c r="D64" s="12">
        <v>1.0000000000000001E+131</v>
      </c>
      <c r="E64" s="12" t="s">
        <v>71</v>
      </c>
      <c r="F64" s="15">
        <f t="shared" si="6"/>
        <v>14000</v>
      </c>
      <c r="G64" s="15">
        <f t="shared" si="2"/>
        <v>15500</v>
      </c>
      <c r="O64" s="12">
        <v>55</v>
      </c>
      <c r="P64" s="18">
        <f t="shared" si="26"/>
        <v>550000</v>
      </c>
      <c r="Q64" s="19">
        <f t="shared" si="27"/>
        <v>10867000</v>
      </c>
      <c r="R64" s="12" t="str">
        <f t="shared" si="28"/>
        <v>환골 탈태 56단</v>
      </c>
      <c r="S64" s="12">
        <f t="shared" si="12"/>
        <v>56</v>
      </c>
      <c r="T64" s="12" t="s">
        <v>116</v>
      </c>
      <c r="U64" s="21">
        <f t="shared" si="29"/>
        <v>29.411764705882351</v>
      </c>
      <c r="V64" s="21">
        <f>SUM($U$12:U64)</f>
        <v>850.26737967914426</v>
      </c>
      <c r="W64" s="21">
        <f t="shared" si="30"/>
        <v>7.1484914218102942</v>
      </c>
      <c r="X64" s="21">
        <f t="shared" si="31"/>
        <v>0.24304870834155001</v>
      </c>
      <c r="Y64" s="8">
        <v>25000</v>
      </c>
    </row>
    <row r="65" spans="3:25" x14ac:dyDescent="0.3">
      <c r="C65" s="12">
        <v>56</v>
      </c>
      <c r="D65" s="12">
        <v>9.9999999999999999E+131</v>
      </c>
      <c r="E65" s="12" t="s">
        <v>72</v>
      </c>
      <c r="F65" s="15">
        <f t="shared" si="6"/>
        <v>15000</v>
      </c>
      <c r="G65" s="15">
        <f t="shared" si="2"/>
        <v>15600</v>
      </c>
      <c r="O65" s="12">
        <v>56</v>
      </c>
      <c r="P65" s="18">
        <f t="shared" si="26"/>
        <v>550000</v>
      </c>
      <c r="Q65" s="19">
        <f t="shared" si="27"/>
        <v>11621000</v>
      </c>
      <c r="R65" s="12" t="str">
        <f t="shared" si="28"/>
        <v>환골 탈태 57단</v>
      </c>
      <c r="S65" s="12">
        <f t="shared" si="12"/>
        <v>57</v>
      </c>
      <c r="T65" s="12" t="s">
        <v>116</v>
      </c>
      <c r="U65" s="21">
        <f t="shared" si="29"/>
        <v>29.411764705882351</v>
      </c>
      <c r="V65" s="21">
        <f>SUM($U$12:U65)</f>
        <v>879.67914438502658</v>
      </c>
      <c r="W65" s="21">
        <f t="shared" si="30"/>
        <v>6.9384374712432137</v>
      </c>
      <c r="X65" s="21">
        <f t="shared" si="31"/>
        <v>0.23590687402226929</v>
      </c>
      <c r="Y65" s="8">
        <v>26000</v>
      </c>
    </row>
    <row r="66" spans="3:25" x14ac:dyDescent="0.3">
      <c r="C66" s="12">
        <v>57</v>
      </c>
      <c r="D66" s="12">
        <v>1E+133</v>
      </c>
      <c r="E66" s="12" t="s">
        <v>73</v>
      </c>
      <c r="F66" s="15">
        <f t="shared" si="6"/>
        <v>15000</v>
      </c>
      <c r="G66" s="15">
        <f t="shared" si="2"/>
        <v>15700</v>
      </c>
      <c r="O66" s="12">
        <v>57</v>
      </c>
      <c r="P66" s="18">
        <f t="shared" si="26"/>
        <v>550000</v>
      </c>
      <c r="Q66" s="19">
        <f t="shared" si="27"/>
        <v>12404000</v>
      </c>
      <c r="R66" s="12" t="str">
        <f t="shared" si="28"/>
        <v>환골 탈태 58단</v>
      </c>
      <c r="S66" s="12">
        <f t="shared" si="12"/>
        <v>58</v>
      </c>
      <c r="T66" s="12" t="s">
        <v>116</v>
      </c>
      <c r="U66" s="21">
        <f t="shared" si="29"/>
        <v>29.411764705882351</v>
      </c>
      <c r="V66" s="21">
        <f>SUM($U$12:U66)</f>
        <v>909.09090909090889</v>
      </c>
      <c r="W66" s="21">
        <f t="shared" si="30"/>
        <v>6.7378022545391962</v>
      </c>
      <c r="X66" s="21">
        <f t="shared" si="31"/>
        <v>0.22908527665433268</v>
      </c>
      <c r="Y66" s="8">
        <v>27000</v>
      </c>
    </row>
    <row r="67" spans="3:25" x14ac:dyDescent="0.3">
      <c r="C67" s="12">
        <v>58</v>
      </c>
      <c r="D67" s="12">
        <v>9.9999999999999992E+133</v>
      </c>
      <c r="E67" s="12" t="s">
        <v>74</v>
      </c>
      <c r="F67" s="15">
        <f t="shared" si="6"/>
        <v>15000</v>
      </c>
      <c r="G67" s="15">
        <f t="shared" si="2"/>
        <v>15800</v>
      </c>
      <c r="O67" s="12">
        <v>58</v>
      </c>
      <c r="P67" s="18">
        <f t="shared" si="26"/>
        <v>550000</v>
      </c>
      <c r="Q67" s="19">
        <f t="shared" si="27"/>
        <v>13216000</v>
      </c>
      <c r="R67" s="12" t="str">
        <f t="shared" si="28"/>
        <v>환골 탈태 59단</v>
      </c>
      <c r="S67" s="12">
        <f t="shared" si="12"/>
        <v>59</v>
      </c>
      <c r="T67" s="12" t="s">
        <v>116</v>
      </c>
      <c r="U67" s="21">
        <f t="shared" si="29"/>
        <v>29.411764705882351</v>
      </c>
      <c r="V67" s="21">
        <f>SUM($U$12:U67)</f>
        <v>938.50267379679121</v>
      </c>
      <c r="W67" s="21">
        <f t="shared" si="30"/>
        <v>6.5462753950338604</v>
      </c>
      <c r="X67" s="21">
        <f t="shared" si="31"/>
        <v>0.22257336343115125</v>
      </c>
      <c r="Y67" s="8">
        <v>28000</v>
      </c>
    </row>
    <row r="68" spans="3:25" x14ac:dyDescent="0.3">
      <c r="C68" s="12">
        <v>59</v>
      </c>
      <c r="D68" s="12">
        <v>9.9999999999999996E+134</v>
      </c>
      <c r="E68" s="12" t="s">
        <v>75</v>
      </c>
      <c r="F68" s="15">
        <f t="shared" si="6"/>
        <v>15000</v>
      </c>
      <c r="G68" s="15">
        <f t="shared" si="2"/>
        <v>15900</v>
      </c>
      <c r="O68" s="12">
        <v>59</v>
      </c>
      <c r="P68" s="18">
        <f t="shared" si="26"/>
        <v>550000</v>
      </c>
      <c r="Q68" s="19">
        <f t="shared" si="27"/>
        <v>14057000</v>
      </c>
      <c r="R68" s="12" t="str">
        <f t="shared" si="28"/>
        <v>환골 탈태 60단</v>
      </c>
      <c r="S68" s="12">
        <f t="shared" si="12"/>
        <v>60</v>
      </c>
      <c r="T68" s="12" t="s">
        <v>116</v>
      </c>
      <c r="U68" s="21">
        <f t="shared" si="29"/>
        <v>29.411764705882351</v>
      </c>
      <c r="V68" s="21">
        <f>SUM($U$12:U68)</f>
        <v>967.91443850267353</v>
      </c>
      <c r="W68" s="21">
        <f t="shared" si="30"/>
        <v>6.3634987893462469</v>
      </c>
      <c r="X68" s="21">
        <f t="shared" si="31"/>
        <v>0.2163589588377724</v>
      </c>
      <c r="Y68" s="8">
        <v>29000</v>
      </c>
    </row>
    <row r="69" spans="3:25" x14ac:dyDescent="0.3">
      <c r="C69" s="12">
        <v>60</v>
      </c>
      <c r="D69" s="12">
        <v>1.0000000000000001E+136</v>
      </c>
      <c r="E69" s="12" t="s">
        <v>76</v>
      </c>
      <c r="F69" s="15">
        <f t="shared" si="6"/>
        <v>16000</v>
      </c>
      <c r="G69" s="15">
        <f t="shared" si="2"/>
        <v>16000</v>
      </c>
      <c r="O69" s="12">
        <v>60</v>
      </c>
      <c r="P69" s="18">
        <f t="shared" si="26"/>
        <v>550000</v>
      </c>
      <c r="Q69" s="19">
        <f t="shared" si="27"/>
        <v>14927000</v>
      </c>
      <c r="R69" s="12" t="str">
        <f t="shared" si="28"/>
        <v>환골 탈태 61단</v>
      </c>
      <c r="S69" s="12">
        <f t="shared" si="12"/>
        <v>61</v>
      </c>
      <c r="T69" s="12" t="s">
        <v>116</v>
      </c>
      <c r="U69" s="21">
        <f t="shared" si="29"/>
        <v>29.411764705882351</v>
      </c>
      <c r="V69" s="21">
        <f>SUM($U$12:U69)</f>
        <v>997.32620320855585</v>
      </c>
      <c r="W69" s="21">
        <f t="shared" si="30"/>
        <v>6.1890872874724341</v>
      </c>
      <c r="X69" s="21">
        <f t="shared" si="31"/>
        <v>0.21042896777406278</v>
      </c>
      <c r="Y69" s="8">
        <v>30000</v>
      </c>
    </row>
    <row r="70" spans="3:25" x14ac:dyDescent="0.3">
      <c r="C70" s="12">
        <v>61</v>
      </c>
      <c r="D70" s="12">
        <v>1E+137</v>
      </c>
      <c r="E70" s="12" t="s">
        <v>77</v>
      </c>
      <c r="F70" s="15">
        <f t="shared" si="6"/>
        <v>16000</v>
      </c>
      <c r="G70" s="15">
        <f t="shared" si="2"/>
        <v>16100</v>
      </c>
      <c r="O70" s="12">
        <v>61</v>
      </c>
      <c r="P70" s="18">
        <f t="shared" si="26"/>
        <v>550000</v>
      </c>
      <c r="Q70" s="19">
        <f t="shared" si="27"/>
        <v>15826000</v>
      </c>
      <c r="R70" s="12" t="str">
        <f t="shared" si="28"/>
        <v>환골 탈태 62단</v>
      </c>
      <c r="S70" s="12">
        <f t="shared" si="12"/>
        <v>62</v>
      </c>
      <c r="T70" s="12" t="s">
        <v>116</v>
      </c>
      <c r="U70" s="21">
        <f t="shared" si="29"/>
        <v>29.411764705882351</v>
      </c>
      <c r="V70" s="21">
        <f>SUM($U$12:U70)</f>
        <v>1026.7379679144383</v>
      </c>
      <c r="W70" s="21">
        <f t="shared" si="30"/>
        <v>6.022643531855028</v>
      </c>
      <c r="X70" s="21">
        <f t="shared" si="31"/>
        <v>0.20476988008307095</v>
      </c>
      <c r="Y70" s="8">
        <v>31000</v>
      </c>
    </row>
    <row r="71" spans="3:25" x14ac:dyDescent="0.3">
      <c r="C71" s="12">
        <v>62</v>
      </c>
      <c r="D71" s="12">
        <v>1E+138</v>
      </c>
      <c r="E71" s="12" t="s">
        <v>78</v>
      </c>
      <c r="F71" s="15">
        <f t="shared" si="6"/>
        <v>16000</v>
      </c>
      <c r="G71" s="15">
        <f t="shared" si="2"/>
        <v>16200</v>
      </c>
      <c r="O71" s="12">
        <v>62</v>
      </c>
      <c r="P71" s="18">
        <f t="shared" si="26"/>
        <v>600000</v>
      </c>
      <c r="Q71" s="19">
        <f t="shared" si="27"/>
        <v>16850000</v>
      </c>
      <c r="R71" s="12" t="str">
        <f t="shared" si="28"/>
        <v>환골 탈태 63단</v>
      </c>
      <c r="S71" s="12">
        <f t="shared" si="12"/>
        <v>63</v>
      </c>
      <c r="T71" s="12" t="s">
        <v>116</v>
      </c>
      <c r="U71" s="21">
        <f t="shared" si="29"/>
        <v>32.085561497326204</v>
      </c>
      <c r="V71" s="21">
        <f>SUM($U$12:U71)</f>
        <v>1058.8235294117644</v>
      </c>
      <c r="W71" s="21">
        <f t="shared" si="30"/>
        <v>6.470365221786933</v>
      </c>
      <c r="X71" s="21">
        <f t="shared" si="31"/>
        <v>0.20165971607902608</v>
      </c>
      <c r="Y71" s="8">
        <v>32000</v>
      </c>
    </row>
    <row r="72" spans="3:25" x14ac:dyDescent="0.3">
      <c r="C72" s="12">
        <v>63</v>
      </c>
      <c r="D72" s="12">
        <v>1E+139</v>
      </c>
      <c r="E72" s="12" t="s">
        <v>79</v>
      </c>
      <c r="F72" s="15">
        <f t="shared" si="6"/>
        <v>16000</v>
      </c>
      <c r="G72" s="15">
        <f t="shared" si="2"/>
        <v>16300</v>
      </c>
      <c r="O72" s="12">
        <v>63</v>
      </c>
      <c r="P72" s="18">
        <f t="shared" si="26"/>
        <v>600000</v>
      </c>
      <c r="Q72" s="19">
        <f t="shared" si="27"/>
        <v>17906000</v>
      </c>
      <c r="R72" s="12" t="str">
        <f t="shared" si="28"/>
        <v>환골 탈태 64단</v>
      </c>
      <c r="S72" s="12">
        <f t="shared" si="12"/>
        <v>64</v>
      </c>
      <c r="T72" s="12" t="s">
        <v>116</v>
      </c>
      <c r="U72" s="21">
        <f t="shared" si="29"/>
        <v>32.085561497326204</v>
      </c>
      <c r="V72" s="21">
        <f>SUM($U$12:U72)</f>
        <v>1090.9090909090905</v>
      </c>
      <c r="W72" s="21">
        <f t="shared" si="30"/>
        <v>6.267062314540059</v>
      </c>
      <c r="X72" s="21">
        <f t="shared" si="31"/>
        <v>0.19532344213649849</v>
      </c>
      <c r="Y72" s="8">
        <v>33000</v>
      </c>
    </row>
    <row r="73" spans="3:25" x14ac:dyDescent="0.3">
      <c r="C73" s="12">
        <v>64</v>
      </c>
      <c r="D73" s="12">
        <v>1.0000000000000001E+140</v>
      </c>
      <c r="E73" s="12" t="s">
        <v>80</v>
      </c>
      <c r="F73" s="15">
        <f t="shared" si="6"/>
        <v>17000</v>
      </c>
      <c r="G73" s="15">
        <f t="shared" si="2"/>
        <v>16400</v>
      </c>
      <c r="O73" s="12">
        <v>64</v>
      </c>
      <c r="P73" s="18">
        <f t="shared" si="26"/>
        <v>600000</v>
      </c>
      <c r="Q73" s="19">
        <f t="shared" si="27"/>
        <v>18994000</v>
      </c>
      <c r="R73" s="12" t="str">
        <f t="shared" si="28"/>
        <v>환골 탈태 65단</v>
      </c>
      <c r="S73" s="12">
        <f t="shared" si="12"/>
        <v>65</v>
      </c>
      <c r="T73" s="12" t="s">
        <v>116</v>
      </c>
      <c r="U73" s="21">
        <f t="shared" si="29"/>
        <v>32.085561497326204</v>
      </c>
      <c r="V73" s="21">
        <f>SUM($U$12:U73)</f>
        <v>1122.9946524064167</v>
      </c>
      <c r="W73" s="21">
        <f t="shared" si="30"/>
        <v>6.0761755836032618</v>
      </c>
      <c r="X73" s="21">
        <f t="shared" si="31"/>
        <v>0.18937413902230166</v>
      </c>
      <c r="Y73" s="8">
        <v>34000</v>
      </c>
    </row>
    <row r="74" spans="3:25" x14ac:dyDescent="0.3">
      <c r="C74" s="12">
        <v>65</v>
      </c>
      <c r="D74" s="12">
        <v>1E+141</v>
      </c>
      <c r="E74" s="12" t="s">
        <v>81</v>
      </c>
      <c r="F74" s="15">
        <f t="shared" si="6"/>
        <v>17000</v>
      </c>
      <c r="G74" s="15">
        <f t="shared" si="2"/>
        <v>16500</v>
      </c>
      <c r="O74" s="12">
        <v>65</v>
      </c>
      <c r="P74" s="18">
        <f t="shared" si="26"/>
        <v>600000</v>
      </c>
      <c r="Q74" s="19">
        <f t="shared" si="27"/>
        <v>20114000</v>
      </c>
      <c r="R74" s="12" t="str">
        <f t="shared" si="28"/>
        <v>환골 탈태 66단</v>
      </c>
      <c r="S74" s="12">
        <f t="shared" si="12"/>
        <v>66</v>
      </c>
      <c r="T74" s="12" t="s">
        <v>116</v>
      </c>
      <c r="U74" s="21">
        <f t="shared" si="29"/>
        <v>32.085561497326204</v>
      </c>
      <c r="V74" s="21">
        <f>SUM($U$12:U74)</f>
        <v>1155.0802139037428</v>
      </c>
      <c r="W74" s="21">
        <f t="shared" si="30"/>
        <v>5.8965989259766243</v>
      </c>
      <c r="X74" s="21">
        <f t="shared" si="31"/>
        <v>0.18377733319293812</v>
      </c>
      <c r="Y74" s="8">
        <v>35000</v>
      </c>
    </row>
    <row r="75" spans="3:25" x14ac:dyDescent="0.3">
      <c r="C75" s="12">
        <v>66</v>
      </c>
      <c r="D75" s="12">
        <v>1.0000000000000001E+142</v>
      </c>
      <c r="E75" s="12" t="s">
        <v>82</v>
      </c>
      <c r="F75" s="15">
        <f t="shared" si="6"/>
        <v>17000</v>
      </c>
      <c r="G75" s="15">
        <f t="shared" ref="G75:G104" si="32">G74+100</f>
        <v>16600</v>
      </c>
      <c r="O75" s="12">
        <v>66</v>
      </c>
      <c r="P75" s="18">
        <f t="shared" si="26"/>
        <v>600000</v>
      </c>
      <c r="Q75" s="19">
        <f t="shared" si="27"/>
        <v>21266000</v>
      </c>
      <c r="R75" s="12" t="str">
        <f t="shared" si="28"/>
        <v>환골 탈태 67단</v>
      </c>
      <c r="S75" s="12">
        <f t="shared" si="12"/>
        <v>67</v>
      </c>
      <c r="T75" s="12" t="s">
        <v>116</v>
      </c>
      <c r="U75" s="21">
        <f t="shared" si="29"/>
        <v>32.085561497326204</v>
      </c>
      <c r="V75" s="21">
        <f>SUM($U$12:U75)</f>
        <v>1187.1657754010689</v>
      </c>
      <c r="W75" s="21">
        <f t="shared" si="30"/>
        <v>5.7273540817341155</v>
      </c>
      <c r="X75" s="21">
        <f t="shared" si="31"/>
        <v>0.17850253554737994</v>
      </c>
      <c r="Y75" s="8">
        <v>36000</v>
      </c>
    </row>
    <row r="76" spans="3:25" x14ac:dyDescent="0.3">
      <c r="C76" s="12">
        <v>67</v>
      </c>
      <c r="D76" s="12">
        <v>1E+143</v>
      </c>
      <c r="E76" s="12" t="s">
        <v>83</v>
      </c>
      <c r="F76" s="15">
        <f t="shared" si="6"/>
        <v>17000</v>
      </c>
      <c r="G76" s="15">
        <f t="shared" si="32"/>
        <v>16700</v>
      </c>
      <c r="O76" s="12">
        <v>67</v>
      </c>
      <c r="P76" s="18">
        <f t="shared" si="26"/>
        <v>600000</v>
      </c>
      <c r="Q76" s="19">
        <f t="shared" ref="Q76:Q78" si="33">ROUND(Q75+ROUNDDOWN(U76,0)*Y76,-3)</f>
        <v>22450000</v>
      </c>
      <c r="R76" s="12" t="str">
        <f t="shared" ref="R76:R78" si="34">T76&amp;" "&amp;S76&amp;"단"</f>
        <v>환골 탈태 68단</v>
      </c>
      <c r="S76" s="12">
        <f t="shared" si="12"/>
        <v>68</v>
      </c>
      <c r="T76" s="12" t="s">
        <v>116</v>
      </c>
      <c r="U76" s="21">
        <f t="shared" ref="U76:U78" si="35">(P76/$G$96)</f>
        <v>32.085561497326204</v>
      </c>
      <c r="V76" s="21">
        <f>SUM($U$12:U76)</f>
        <v>1219.251336898395</v>
      </c>
      <c r="W76" s="21">
        <f t="shared" ref="W76:W78" si="36">(Q76-Q75)*100/Q75</f>
        <v>5.5675726511802877</v>
      </c>
      <c r="X76" s="21">
        <f t="shared" ref="X76:X78" si="37">W76/U76</f>
        <v>0.17352268096178564</v>
      </c>
      <c r="Y76" s="8">
        <v>37000</v>
      </c>
    </row>
    <row r="77" spans="3:25" x14ac:dyDescent="0.3">
      <c r="C77" s="12">
        <v>68</v>
      </c>
      <c r="D77" s="12">
        <v>1E+144</v>
      </c>
      <c r="E77" s="12" t="s">
        <v>84</v>
      </c>
      <c r="F77" s="15">
        <f t="shared" si="6"/>
        <v>18000</v>
      </c>
      <c r="G77" s="15">
        <f t="shared" si="32"/>
        <v>16800</v>
      </c>
      <c r="O77" s="12">
        <v>68</v>
      </c>
      <c r="P77" s="18">
        <f t="shared" si="26"/>
        <v>600000</v>
      </c>
      <c r="Q77" s="19">
        <f t="shared" si="33"/>
        <v>23666000</v>
      </c>
      <c r="R77" s="12" t="str">
        <f t="shared" si="34"/>
        <v>환골 탈태 69단</v>
      </c>
      <c r="S77" s="12">
        <f t="shared" si="12"/>
        <v>69</v>
      </c>
      <c r="T77" s="12" t="s">
        <v>116</v>
      </c>
      <c r="U77" s="21">
        <f t="shared" si="35"/>
        <v>32.085561497326204</v>
      </c>
      <c r="V77" s="21">
        <f>SUM($U$12:U77)</f>
        <v>1251.3368983957212</v>
      </c>
      <c r="W77" s="21">
        <f t="shared" si="36"/>
        <v>5.416481069042316</v>
      </c>
      <c r="X77" s="21">
        <f t="shared" si="37"/>
        <v>0.16881365998515219</v>
      </c>
      <c r="Y77" s="8">
        <v>38000</v>
      </c>
    </row>
    <row r="78" spans="3:25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38">F74+1000</f>
        <v>18000</v>
      </c>
      <c r="G78" s="15">
        <f t="shared" si="32"/>
        <v>16900</v>
      </c>
      <c r="O78" s="12">
        <v>69</v>
      </c>
      <c r="P78" s="18">
        <f t="shared" si="26"/>
        <v>600000</v>
      </c>
      <c r="Q78" s="19">
        <f t="shared" si="33"/>
        <v>24914000</v>
      </c>
      <c r="R78" s="12" t="str">
        <f t="shared" si="34"/>
        <v>환골 탈태 70단</v>
      </c>
      <c r="S78" s="12">
        <f t="shared" si="12"/>
        <v>70</v>
      </c>
      <c r="T78" s="12" t="s">
        <v>116</v>
      </c>
      <c r="U78" s="21">
        <f t="shared" si="35"/>
        <v>32.085561497326204</v>
      </c>
      <c r="V78" s="21">
        <f>SUM($U$12:U78)</f>
        <v>1283.4224598930473</v>
      </c>
      <c r="W78" s="21">
        <f t="shared" si="36"/>
        <v>5.2733879827600774</v>
      </c>
      <c r="X78" s="21">
        <f t="shared" si="37"/>
        <v>0.16435392546268907</v>
      </c>
      <c r="Y78" s="8">
        <v>39000</v>
      </c>
    </row>
    <row r="79" spans="3:25" x14ac:dyDescent="0.3">
      <c r="C79" s="12">
        <v>70</v>
      </c>
      <c r="D79" s="12">
        <v>9.9999999999999993E+145</v>
      </c>
      <c r="E79" s="12" t="s">
        <v>86</v>
      </c>
      <c r="F79" s="15">
        <f t="shared" si="38"/>
        <v>18000</v>
      </c>
      <c r="G79" s="15">
        <f t="shared" si="32"/>
        <v>17000</v>
      </c>
      <c r="O79" s="12"/>
      <c r="P79" s="18"/>
      <c r="Q79" s="19"/>
      <c r="R79" s="12"/>
      <c r="S79" s="12"/>
      <c r="T79" s="12"/>
      <c r="U79" s="21"/>
      <c r="V79" s="21"/>
      <c r="W79" s="21"/>
      <c r="X79" s="21"/>
    </row>
    <row r="80" spans="3:25" x14ac:dyDescent="0.3">
      <c r="C80" s="12">
        <v>71</v>
      </c>
      <c r="D80" s="12">
        <v>9.9999999999999998E+146</v>
      </c>
      <c r="E80" s="12" t="s">
        <v>87</v>
      </c>
      <c r="F80" s="15">
        <f t="shared" si="38"/>
        <v>18000</v>
      </c>
      <c r="G80" s="15">
        <f t="shared" si="32"/>
        <v>17100</v>
      </c>
      <c r="O80" s="12"/>
      <c r="P80" s="18"/>
      <c r="Q80" s="19"/>
      <c r="R80" s="12"/>
      <c r="S80" s="12"/>
      <c r="T80" s="12"/>
      <c r="U80" s="21"/>
      <c r="V80" s="21"/>
      <c r="W80" s="21"/>
      <c r="X80" s="21"/>
    </row>
    <row r="81" spans="3:24" x14ac:dyDescent="0.3">
      <c r="C81" s="12">
        <v>72</v>
      </c>
      <c r="D81" s="12">
        <v>1E+148</v>
      </c>
      <c r="E81" s="12" t="s">
        <v>88</v>
      </c>
      <c r="F81" s="15">
        <f t="shared" si="38"/>
        <v>19000</v>
      </c>
      <c r="G81" s="15">
        <f t="shared" si="32"/>
        <v>17200</v>
      </c>
      <c r="O81" s="12"/>
      <c r="P81" s="18"/>
      <c r="Q81" s="19"/>
      <c r="R81" s="12"/>
      <c r="S81" s="12"/>
      <c r="T81" s="12"/>
      <c r="U81" s="21"/>
      <c r="V81" s="21"/>
      <c r="W81" s="21"/>
      <c r="X81" s="21"/>
    </row>
    <row r="82" spans="3:24" x14ac:dyDescent="0.3">
      <c r="C82" s="12">
        <v>73</v>
      </c>
      <c r="D82" s="12">
        <v>1E+149</v>
      </c>
      <c r="E82" s="12" t="s">
        <v>89</v>
      </c>
      <c r="F82" s="15">
        <f t="shared" si="38"/>
        <v>19000</v>
      </c>
      <c r="G82" s="15">
        <f t="shared" si="32"/>
        <v>17300</v>
      </c>
      <c r="O82" s="12"/>
      <c r="P82" s="13"/>
      <c r="Q82" s="12"/>
      <c r="R82" s="12"/>
      <c r="S82" s="12"/>
      <c r="T82" s="12"/>
    </row>
    <row r="83" spans="3:24" x14ac:dyDescent="0.3">
      <c r="C83" s="12">
        <v>74</v>
      </c>
      <c r="D83" s="12">
        <v>9.9999999999999998E+149</v>
      </c>
      <c r="E83" s="12" t="s">
        <v>90</v>
      </c>
      <c r="F83" s="15">
        <f t="shared" si="38"/>
        <v>19000</v>
      </c>
      <c r="G83" s="15">
        <f t="shared" si="32"/>
        <v>17400</v>
      </c>
      <c r="O83" s="12"/>
      <c r="P83" s="13"/>
      <c r="Q83" s="12"/>
      <c r="R83" s="12"/>
      <c r="S83" s="12"/>
      <c r="T83" s="12"/>
    </row>
    <row r="84" spans="3:24" x14ac:dyDescent="0.3">
      <c r="C84" s="12">
        <v>75</v>
      </c>
      <c r="D84" s="12">
        <v>1E+151</v>
      </c>
      <c r="E84" s="12" t="s">
        <v>91</v>
      </c>
      <c r="F84" s="15">
        <f t="shared" si="38"/>
        <v>19000</v>
      </c>
      <c r="G84" s="15">
        <f t="shared" si="32"/>
        <v>17500</v>
      </c>
      <c r="O84" s="12"/>
      <c r="P84" s="13"/>
      <c r="Q84" s="12"/>
      <c r="R84" s="12"/>
      <c r="S84" s="12"/>
      <c r="T84" s="12"/>
    </row>
    <row r="85" spans="3:24" x14ac:dyDescent="0.3">
      <c r="C85" s="12">
        <v>76</v>
      </c>
      <c r="D85" s="12">
        <v>1E+152</v>
      </c>
      <c r="E85" s="12" t="s">
        <v>92</v>
      </c>
      <c r="F85" s="15">
        <f t="shared" si="38"/>
        <v>20000</v>
      </c>
      <c r="G85" s="15">
        <f t="shared" si="32"/>
        <v>17600</v>
      </c>
      <c r="O85" s="12"/>
      <c r="P85" s="13"/>
      <c r="Q85" s="12"/>
      <c r="R85" s="12"/>
      <c r="S85" s="12"/>
      <c r="T85" s="12"/>
    </row>
    <row r="86" spans="3:24" x14ac:dyDescent="0.3">
      <c r="C86" s="12">
        <v>77</v>
      </c>
      <c r="D86" s="12">
        <v>1E+153</v>
      </c>
      <c r="E86" s="12" t="s">
        <v>93</v>
      </c>
      <c r="F86" s="15">
        <f t="shared" si="38"/>
        <v>20000</v>
      </c>
      <c r="G86" s="15">
        <f t="shared" si="32"/>
        <v>17700</v>
      </c>
      <c r="O86" s="12"/>
      <c r="P86" s="13"/>
      <c r="Q86" s="12"/>
      <c r="R86" s="12"/>
      <c r="S86" s="12"/>
      <c r="T86" s="12"/>
    </row>
    <row r="87" spans="3:24" x14ac:dyDescent="0.3">
      <c r="C87" s="12">
        <v>78</v>
      </c>
      <c r="D87" s="12">
        <v>1E+154</v>
      </c>
      <c r="E87" s="12" t="s">
        <v>94</v>
      </c>
      <c r="F87" s="15">
        <f t="shared" si="38"/>
        <v>20000</v>
      </c>
      <c r="G87" s="15">
        <f t="shared" si="32"/>
        <v>17800</v>
      </c>
      <c r="O87" s="12"/>
      <c r="P87" s="13"/>
      <c r="Q87" s="12"/>
      <c r="R87" s="12"/>
      <c r="S87" s="12"/>
      <c r="T87" s="12"/>
    </row>
    <row r="88" spans="3:24" x14ac:dyDescent="0.3">
      <c r="C88" s="12">
        <v>79</v>
      </c>
      <c r="D88" s="12">
        <v>1E+155</v>
      </c>
      <c r="E88" s="12" t="s">
        <v>95</v>
      </c>
      <c r="F88" s="15">
        <f t="shared" si="38"/>
        <v>20000</v>
      </c>
      <c r="G88" s="15">
        <f t="shared" si="32"/>
        <v>17900</v>
      </c>
      <c r="O88" s="12"/>
      <c r="P88" s="13"/>
      <c r="Q88" s="12"/>
      <c r="R88" s="12"/>
      <c r="S88" s="12"/>
      <c r="T88" s="12"/>
    </row>
    <row r="89" spans="3:24" x14ac:dyDescent="0.3">
      <c r="C89" s="12">
        <v>80</v>
      </c>
      <c r="D89" s="12">
        <v>9.9999999999999998E+155</v>
      </c>
      <c r="E89" s="12" t="s">
        <v>96</v>
      </c>
      <c r="F89" s="15">
        <f t="shared" si="38"/>
        <v>21000</v>
      </c>
      <c r="G89" s="15">
        <f t="shared" si="32"/>
        <v>18000</v>
      </c>
      <c r="O89" s="12"/>
      <c r="P89" s="13"/>
      <c r="Q89" s="12"/>
      <c r="R89" s="12"/>
      <c r="S89" s="12"/>
      <c r="T89" s="12"/>
    </row>
    <row r="90" spans="3:24" x14ac:dyDescent="0.3">
      <c r="C90" s="12">
        <v>81</v>
      </c>
      <c r="D90" s="12">
        <v>9.9999999999999998E+156</v>
      </c>
      <c r="E90" s="12" t="s">
        <v>97</v>
      </c>
      <c r="F90" s="15">
        <f t="shared" si="38"/>
        <v>21000</v>
      </c>
      <c r="G90" s="15">
        <f t="shared" si="32"/>
        <v>18100</v>
      </c>
      <c r="O90" s="12"/>
      <c r="P90" s="13"/>
      <c r="Q90" s="12"/>
      <c r="R90" s="12"/>
      <c r="S90" s="12"/>
      <c r="T90" s="12"/>
    </row>
    <row r="91" spans="3:24" x14ac:dyDescent="0.3">
      <c r="C91" s="12">
        <v>82</v>
      </c>
      <c r="D91" s="12">
        <v>9.9999999999999995E+157</v>
      </c>
      <c r="E91" s="12" t="s">
        <v>98</v>
      </c>
      <c r="F91" s="15">
        <f t="shared" si="38"/>
        <v>21000</v>
      </c>
      <c r="G91" s="15">
        <f t="shared" si="32"/>
        <v>18200</v>
      </c>
      <c r="O91" s="12"/>
      <c r="P91" s="13"/>
      <c r="Q91" s="12"/>
      <c r="R91" s="12"/>
      <c r="S91" s="12"/>
      <c r="T91" s="12"/>
    </row>
    <row r="92" spans="3:24" x14ac:dyDescent="0.3">
      <c r="C92" s="12">
        <v>83</v>
      </c>
      <c r="D92" s="12">
        <v>9.9999999999999993E+158</v>
      </c>
      <c r="E92" s="12" t="s">
        <v>99</v>
      </c>
      <c r="F92" s="15">
        <f t="shared" si="38"/>
        <v>21000</v>
      </c>
      <c r="G92" s="15">
        <f t="shared" si="32"/>
        <v>18300</v>
      </c>
      <c r="O92" s="12"/>
      <c r="P92" s="13"/>
      <c r="Q92" s="12"/>
      <c r="R92" s="12"/>
      <c r="S92" s="12"/>
      <c r="T92" s="12"/>
    </row>
    <row r="93" spans="3:24" x14ac:dyDescent="0.3">
      <c r="C93" s="12">
        <v>84</v>
      </c>
      <c r="D93" s="12">
        <v>1E+160</v>
      </c>
      <c r="E93" s="12" t="s">
        <v>100</v>
      </c>
      <c r="F93" s="15">
        <f t="shared" si="38"/>
        <v>22000</v>
      </c>
      <c r="G93" s="15">
        <f t="shared" si="32"/>
        <v>18400</v>
      </c>
      <c r="O93" s="12"/>
      <c r="P93" s="13"/>
      <c r="Q93" s="12"/>
      <c r="R93" s="12"/>
      <c r="S93" s="12"/>
      <c r="T93" s="12"/>
    </row>
    <row r="94" spans="3:24" x14ac:dyDescent="0.3">
      <c r="C94" s="12">
        <v>85</v>
      </c>
      <c r="D94" s="12">
        <v>1E+161</v>
      </c>
      <c r="E94" s="12" t="s">
        <v>101</v>
      </c>
      <c r="F94" s="15">
        <f t="shared" si="38"/>
        <v>22000</v>
      </c>
      <c r="G94" s="15">
        <f t="shared" si="32"/>
        <v>18500</v>
      </c>
      <c r="O94" s="12"/>
      <c r="P94" s="13"/>
      <c r="Q94" s="12"/>
      <c r="R94" s="12"/>
      <c r="S94" s="12"/>
      <c r="T94" s="12"/>
    </row>
    <row r="95" spans="3:24" x14ac:dyDescent="0.3">
      <c r="C95" s="12">
        <v>86</v>
      </c>
      <c r="D95" s="12">
        <v>9.9999999999999994E+161</v>
      </c>
      <c r="E95" s="12" t="s">
        <v>102</v>
      </c>
      <c r="F95" s="15">
        <f t="shared" si="38"/>
        <v>22000</v>
      </c>
      <c r="G95" s="15">
        <f t="shared" si="32"/>
        <v>18600</v>
      </c>
      <c r="O95" s="12"/>
      <c r="P95" s="13"/>
      <c r="Q95" s="12"/>
      <c r="R95" s="12"/>
      <c r="S95" s="12"/>
      <c r="T95" s="12"/>
    </row>
    <row r="96" spans="3:24" x14ac:dyDescent="0.3">
      <c r="C96" s="16">
        <v>87</v>
      </c>
      <c r="D96" s="12">
        <v>9.9999999999999994E+162</v>
      </c>
      <c r="E96" s="12" t="s">
        <v>103</v>
      </c>
      <c r="F96" s="15">
        <f t="shared" si="38"/>
        <v>22000</v>
      </c>
      <c r="G96" s="15">
        <f t="shared" si="32"/>
        <v>18700</v>
      </c>
      <c r="O96" s="12"/>
      <c r="P96" s="13"/>
      <c r="Q96" s="12"/>
      <c r="R96" s="12"/>
      <c r="S96" s="12"/>
      <c r="T96" s="12"/>
    </row>
    <row r="97" spans="3:20" x14ac:dyDescent="0.3">
      <c r="C97" s="12">
        <v>88</v>
      </c>
      <c r="D97" s="12">
        <v>1E+164</v>
      </c>
      <c r="E97" s="12" t="s">
        <v>104</v>
      </c>
      <c r="F97" s="15">
        <f t="shared" si="38"/>
        <v>23000</v>
      </c>
      <c r="G97" s="15">
        <f t="shared" si="32"/>
        <v>18800</v>
      </c>
      <c r="O97" s="12"/>
      <c r="P97" s="13"/>
      <c r="Q97" s="12"/>
      <c r="R97" s="12"/>
      <c r="S97" s="12"/>
      <c r="T97" s="12"/>
    </row>
    <row r="98" spans="3:20" x14ac:dyDescent="0.3">
      <c r="C98" s="12">
        <v>89</v>
      </c>
      <c r="D98" s="12">
        <v>1.0000000000000001E+165</v>
      </c>
      <c r="E98" s="12" t="s">
        <v>105</v>
      </c>
      <c r="F98" s="15">
        <f t="shared" si="38"/>
        <v>23000</v>
      </c>
      <c r="G98" s="15">
        <f t="shared" si="32"/>
        <v>18900</v>
      </c>
      <c r="O98" s="12"/>
      <c r="P98" s="13"/>
      <c r="Q98" s="12"/>
      <c r="R98" s="12"/>
      <c r="S98" s="12"/>
      <c r="T98" s="12"/>
    </row>
    <row r="99" spans="3:20" x14ac:dyDescent="0.3">
      <c r="C99" s="12">
        <v>90</v>
      </c>
      <c r="D99" s="12">
        <v>9.9999999999999994E+165</v>
      </c>
      <c r="E99" s="12" t="s">
        <v>106</v>
      </c>
      <c r="F99" s="15">
        <f t="shared" si="38"/>
        <v>23000</v>
      </c>
      <c r="G99" s="15">
        <f t="shared" si="32"/>
        <v>19000</v>
      </c>
      <c r="O99" s="12"/>
      <c r="P99" s="13"/>
      <c r="Q99" s="12"/>
      <c r="R99" s="12"/>
      <c r="S99" s="12"/>
      <c r="T99" s="12"/>
    </row>
    <row r="100" spans="3:20" x14ac:dyDescent="0.3">
      <c r="C100" s="12">
        <v>91</v>
      </c>
      <c r="D100" s="12">
        <v>1E+167</v>
      </c>
      <c r="E100" s="12" t="s">
        <v>107</v>
      </c>
      <c r="F100" s="15">
        <f t="shared" si="38"/>
        <v>23000</v>
      </c>
      <c r="G100" s="15">
        <f t="shared" si="32"/>
        <v>19100</v>
      </c>
      <c r="O100" s="12"/>
      <c r="P100" s="13"/>
      <c r="Q100" s="12"/>
      <c r="R100" s="12"/>
      <c r="S100" s="12"/>
      <c r="T100" s="12"/>
    </row>
    <row r="101" spans="3:20" x14ac:dyDescent="0.3">
      <c r="C101" s="12">
        <v>92</v>
      </c>
      <c r="D101" s="12">
        <v>9.9999999999999993E+167</v>
      </c>
      <c r="E101" s="12" t="s">
        <v>108</v>
      </c>
      <c r="F101" s="15">
        <f t="shared" si="38"/>
        <v>24000</v>
      </c>
      <c r="G101" s="15">
        <f t="shared" si="32"/>
        <v>19200</v>
      </c>
      <c r="O101" s="12"/>
      <c r="P101" s="13"/>
      <c r="Q101" s="12"/>
      <c r="R101" s="12"/>
      <c r="S101" s="12"/>
      <c r="T101" s="12"/>
    </row>
    <row r="102" spans="3:20" x14ac:dyDescent="0.3">
      <c r="C102" s="12">
        <v>93</v>
      </c>
      <c r="D102" s="12">
        <v>9.9999999999999993E+168</v>
      </c>
      <c r="E102" s="12" t="s">
        <v>109</v>
      </c>
      <c r="F102" s="15">
        <f t="shared" si="38"/>
        <v>24000</v>
      </c>
      <c r="G102" s="15">
        <f t="shared" si="32"/>
        <v>19300</v>
      </c>
      <c r="O102" s="12"/>
      <c r="P102" s="13"/>
      <c r="Q102" s="12"/>
      <c r="R102" s="12"/>
      <c r="S102" s="12"/>
      <c r="T102" s="12"/>
    </row>
    <row r="103" spans="3:20" x14ac:dyDescent="0.3">
      <c r="C103" s="12">
        <v>94</v>
      </c>
      <c r="D103" s="12">
        <v>9.999999999999999E+169</v>
      </c>
      <c r="E103" s="12" t="s">
        <v>110</v>
      </c>
      <c r="F103" s="15">
        <f t="shared" si="38"/>
        <v>24000</v>
      </c>
      <c r="G103" s="15">
        <f t="shared" si="32"/>
        <v>19400</v>
      </c>
      <c r="O103" s="12"/>
      <c r="P103" s="13"/>
      <c r="Q103" s="12"/>
      <c r="R103" s="12"/>
      <c r="S103" s="12"/>
      <c r="T103" s="12"/>
    </row>
    <row r="104" spans="3:20" x14ac:dyDescent="0.3">
      <c r="C104" s="12">
        <v>95</v>
      </c>
      <c r="D104" s="12">
        <v>9.9999999999999995E+170</v>
      </c>
      <c r="E104" s="12" t="s">
        <v>111</v>
      </c>
      <c r="F104" s="15">
        <f t="shared" si="38"/>
        <v>24000</v>
      </c>
      <c r="G104" s="15">
        <f t="shared" si="32"/>
        <v>19500</v>
      </c>
      <c r="O104" s="12"/>
      <c r="P104" s="13"/>
      <c r="Q104" s="12"/>
      <c r="R104" s="12"/>
      <c r="S104" s="12"/>
      <c r="T104" s="12"/>
    </row>
    <row r="105" spans="3:20" x14ac:dyDescent="0.3">
      <c r="O105" s="12"/>
      <c r="P105" s="13"/>
      <c r="Q105" s="12"/>
      <c r="R105" s="12"/>
      <c r="S105" s="12"/>
      <c r="T105" s="12"/>
    </row>
    <row r="106" spans="3:20" x14ac:dyDescent="0.3">
      <c r="O106" s="12"/>
      <c r="P106" s="13"/>
      <c r="Q106" s="12"/>
      <c r="R106" s="12"/>
      <c r="S106" s="12"/>
      <c r="T106" s="12"/>
    </row>
    <row r="107" spans="3:20" x14ac:dyDescent="0.3">
      <c r="O107" s="12"/>
      <c r="P107" s="13"/>
      <c r="Q107" s="12"/>
      <c r="R107" s="12"/>
      <c r="S107" s="12"/>
      <c r="T107" s="12"/>
    </row>
    <row r="108" spans="3:20" x14ac:dyDescent="0.3">
      <c r="O108" s="12"/>
      <c r="P108" s="13"/>
      <c r="Q108" s="12"/>
      <c r="R108" s="12"/>
      <c r="S108" s="12"/>
      <c r="T108" s="12"/>
    </row>
    <row r="109" spans="3:20" x14ac:dyDescent="0.3">
      <c r="O109" s="12"/>
      <c r="P109" s="13"/>
      <c r="Q109" s="12"/>
      <c r="R109" s="12"/>
      <c r="S109" s="12"/>
      <c r="T109" s="12"/>
    </row>
    <row r="110" spans="3:20" x14ac:dyDescent="0.3">
      <c r="O110" s="12"/>
      <c r="P110" s="13"/>
      <c r="Q110" s="12"/>
      <c r="R110" s="12"/>
      <c r="S110" s="12"/>
      <c r="T110" s="12"/>
    </row>
    <row r="111" spans="3:20" x14ac:dyDescent="0.3">
      <c r="O111" s="12"/>
      <c r="P111" s="13"/>
      <c r="Q111" s="12"/>
      <c r="R111" s="12"/>
      <c r="S111" s="12"/>
      <c r="T111" s="12"/>
    </row>
    <row r="112" spans="3:20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2024-05-13T09:33:49Z</dcterms:modified>
</cp:coreProperties>
</file>