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58BCE25-0518-4619-AAC6-2AFE22ABC7A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7" i="1" l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B74" i="1"/>
  <c r="D74" i="1"/>
  <c r="F74" i="1"/>
  <c r="G74" i="1"/>
  <c r="H74" i="1"/>
  <c r="I74" i="1"/>
  <c r="J74" i="1"/>
  <c r="K74" i="1"/>
  <c r="B75" i="1"/>
  <c r="B76" i="1" s="1"/>
  <c r="B77" i="1" s="1"/>
  <c r="D75" i="1"/>
  <c r="F75" i="1"/>
  <c r="G75" i="1"/>
  <c r="H75" i="1"/>
  <c r="I75" i="1"/>
  <c r="J75" i="1"/>
  <c r="K75" i="1"/>
  <c r="D76" i="1"/>
  <c r="D77" i="1" s="1"/>
  <c r="F76" i="1"/>
  <c r="G76" i="1"/>
  <c r="H76" i="1"/>
  <c r="I76" i="1"/>
  <c r="J76" i="1"/>
  <c r="K76" i="1"/>
  <c r="F77" i="1"/>
  <c r="G77" i="1"/>
  <c r="H77" i="1"/>
  <c r="I77" i="1"/>
  <c r="J77" i="1"/>
  <c r="K77" i="1"/>
  <c r="O78" i="5"/>
  <c r="P78" i="5" s="1"/>
  <c r="K73" i="1"/>
  <c r="K72" i="1"/>
  <c r="K71" i="1"/>
  <c r="K70" i="1"/>
  <c r="O77" i="5"/>
  <c r="P77" i="5" s="1"/>
  <c r="P76" i="5"/>
  <c r="O76" i="5"/>
  <c r="O75" i="5"/>
  <c r="P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O74" i="5"/>
  <c r="P74" i="5" s="1"/>
  <c r="O73" i="5"/>
  <c r="P73" i="5" s="1"/>
  <c r="O72" i="5"/>
  <c r="P72" i="5" s="1"/>
  <c r="O71" i="5"/>
  <c r="P71" i="5" s="1"/>
  <c r="O70" i="5"/>
  <c r="P70" i="5" s="1"/>
  <c r="P69" i="5"/>
  <c r="O69" i="5"/>
  <c r="O68" i="5"/>
  <c r="P68" i="5" s="1"/>
  <c r="O67" i="5"/>
  <c r="P67" i="5" s="1"/>
  <c r="O66" i="5"/>
  <c r="P66" i="5" s="1"/>
  <c r="P65" i="5"/>
  <c r="O65" i="5"/>
  <c r="O64" i="5"/>
  <c r="P64" i="5" s="1"/>
  <c r="O63" i="5"/>
  <c r="P63" i="5" s="1"/>
  <c r="O62" i="5"/>
  <c r="P62" i="5" s="1"/>
  <c r="P61" i="5"/>
  <c r="O61" i="5"/>
  <c r="O60" i="5"/>
  <c r="P60" i="5" s="1"/>
  <c r="O59" i="5"/>
  <c r="P59" i="5" s="1"/>
  <c r="O58" i="5"/>
  <c r="P58" i="5" s="1"/>
  <c r="P57" i="5"/>
  <c r="O57" i="5"/>
  <c r="O56" i="5"/>
  <c r="P56" i="5" s="1"/>
  <c r="O55" i="5"/>
  <c r="P55" i="5" s="1"/>
  <c r="O54" i="5"/>
  <c r="P54" i="5" s="1"/>
  <c r="P53" i="5"/>
  <c r="O53" i="5"/>
  <c r="O52" i="5"/>
  <c r="P52" i="5" s="1"/>
  <c r="O51" i="5"/>
  <c r="P51" i="5" s="1"/>
  <c r="I51" i="5"/>
  <c r="I59" i="5" s="1"/>
  <c r="I67" i="5" s="1"/>
  <c r="I75" i="5" s="1"/>
  <c r="I83" i="5" s="1"/>
  <c r="I91" i="5" s="1"/>
  <c r="I99" i="5" s="1"/>
  <c r="O50" i="5"/>
  <c r="P50" i="5" s="1"/>
  <c r="I50" i="5"/>
  <c r="I58" i="5" s="1"/>
  <c r="I66" i="5" s="1"/>
  <c r="I74" i="5" s="1"/>
  <c r="P49" i="5"/>
  <c r="O49" i="5"/>
  <c r="I49" i="5"/>
  <c r="I57" i="5" s="1"/>
  <c r="I65" i="5" s="1"/>
  <c r="I73" i="5" s="1"/>
  <c r="I81" i="5" s="1"/>
  <c r="I89" i="5" s="1"/>
  <c r="I97" i="5" s="1"/>
  <c r="O48" i="5"/>
  <c r="P48" i="5" s="1"/>
  <c r="I48" i="5"/>
  <c r="I56" i="5" s="1"/>
  <c r="I64" i="5" s="1"/>
  <c r="I72" i="5" s="1"/>
  <c r="I80" i="5" s="1"/>
  <c r="I88" i="5" s="1"/>
  <c r="I96" i="5" s="1"/>
  <c r="O47" i="5"/>
  <c r="P47" i="5" s="1"/>
  <c r="I47" i="5"/>
  <c r="I55" i="5" s="1"/>
  <c r="I63" i="5" s="1"/>
  <c r="I71" i="5" s="1"/>
  <c r="I79" i="5" s="1"/>
  <c r="I87" i="5" s="1"/>
  <c r="I95" i="5" s="1"/>
  <c r="I103" i="5" s="1"/>
  <c r="O46" i="5"/>
  <c r="P46" i="5" s="1"/>
  <c r="I46" i="5"/>
  <c r="I54" i="5" s="1"/>
  <c r="I62" i="5" s="1"/>
  <c r="I70" i="5" s="1"/>
  <c r="I78" i="5" s="1"/>
  <c r="I86" i="5" s="1"/>
  <c r="I94" i="5" s="1"/>
  <c r="I102" i="5" s="1"/>
  <c r="A46" i="5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P45" i="5"/>
  <c r="O45" i="5"/>
  <c r="I45" i="5"/>
  <c r="I53" i="5" s="1"/>
  <c r="I61" i="5" s="1"/>
  <c r="I69" i="5" s="1"/>
  <c r="I77" i="5" s="1"/>
  <c r="I85" i="5" s="1"/>
  <c r="I93" i="5" s="1"/>
  <c r="I101" i="5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A45" i="5"/>
  <c r="O44" i="5"/>
  <c r="P44" i="5" s="1"/>
  <c r="I44" i="5"/>
  <c r="I52" i="5" s="1"/>
  <c r="I60" i="5" s="1"/>
  <c r="I68" i="5" s="1"/>
  <c r="I76" i="5" s="1"/>
  <c r="I84" i="5" s="1"/>
  <c r="I92" i="5" s="1"/>
  <c r="I100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C44" i="5" s="1"/>
  <c r="A44" i="5"/>
  <c r="O43" i="5"/>
  <c r="P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Q17" i="5"/>
  <c r="P17" i="5"/>
  <c r="O17" i="5"/>
  <c r="N17" i="5"/>
  <c r="R17" i="5" s="1"/>
  <c r="C17" i="5"/>
  <c r="C16" i="5"/>
  <c r="C15" i="5"/>
  <c r="C14" i="5"/>
  <c r="Y12" i="5"/>
  <c r="X12" i="5"/>
  <c r="Q12" i="5"/>
  <c r="P12" i="5"/>
  <c r="O12" i="5"/>
  <c r="N12" i="5"/>
  <c r="N9" i="5"/>
  <c r="D72" i="5" l="1"/>
  <c r="E73" i="5"/>
  <c r="F75" i="5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Q15" i="5"/>
  <c r="P15" i="5"/>
  <c r="O15" i="5"/>
  <c r="N15" i="5"/>
  <c r="G75" i="5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N16" i="5"/>
  <c r="Q16" i="5"/>
  <c r="P16" i="5"/>
  <c r="O16" i="5"/>
  <c r="P5" i="5"/>
  <c r="Q22" i="5" s="1"/>
  <c r="I82" i="5"/>
  <c r="I90" i="5" s="1"/>
  <c r="I98" i="5" s="1"/>
  <c r="R12" i="5"/>
  <c r="Z12" i="5"/>
  <c r="D45" i="5"/>
  <c r="O25" i="5" l="1"/>
  <c r="Q25" i="5"/>
  <c r="N27" i="5"/>
  <c r="O26" i="5"/>
  <c r="O27" i="5"/>
  <c r="P26" i="5"/>
  <c r="E74" i="5"/>
  <c r="D73" i="5"/>
  <c r="Q26" i="5"/>
  <c r="R15" i="5"/>
  <c r="N25" i="5"/>
  <c r="R16" i="5"/>
  <c r="N26" i="5"/>
  <c r="N22" i="5"/>
  <c r="P22" i="5"/>
  <c r="O22" i="5"/>
  <c r="P25" i="5"/>
  <c r="Q27" i="5"/>
  <c r="C45" i="5"/>
  <c r="D46" i="5"/>
  <c r="W13" i="5"/>
  <c r="P27" i="5"/>
  <c r="X13" i="5" l="1"/>
  <c r="R25" i="5"/>
  <c r="D47" i="5"/>
  <c r="C46" i="5"/>
  <c r="E75" i="5"/>
  <c r="Q14" i="5"/>
  <c r="Q24" i="5" s="1"/>
  <c r="P14" i="5"/>
  <c r="P24" i="5" s="1"/>
  <c r="D74" i="5"/>
  <c r="O14" i="5"/>
  <c r="O24" i="5" s="1"/>
  <c r="N14" i="5"/>
  <c r="R27" i="5"/>
  <c r="S22" i="5"/>
  <c r="R22" i="5"/>
  <c r="R26" i="5"/>
  <c r="R14" i="5" l="1"/>
  <c r="N24" i="5"/>
  <c r="Q13" i="5"/>
  <c r="Q23" i="5" s="1"/>
  <c r="P13" i="5"/>
  <c r="P23" i="5" s="1"/>
  <c r="O13" i="5"/>
  <c r="O23" i="5" s="1"/>
  <c r="N13" i="5"/>
  <c r="D75" i="5"/>
  <c r="E76" i="5"/>
  <c r="Y13" i="5"/>
  <c r="C47" i="5"/>
  <c r="D48" i="5"/>
  <c r="R13" i="5" l="1"/>
  <c r="R18" i="5" s="1"/>
  <c r="N23" i="5"/>
  <c r="Z13" i="5"/>
  <c r="D76" i="5"/>
  <c r="E77" i="5"/>
  <c r="R24" i="5"/>
  <c r="C48" i="5"/>
  <c r="D49" i="5"/>
  <c r="E78" i="5" l="1"/>
  <c r="D77" i="5"/>
  <c r="S23" i="5"/>
  <c r="R23" i="5"/>
  <c r="R28" i="5" s="1"/>
  <c r="C49" i="5"/>
  <c r="D50" i="5"/>
  <c r="W14" i="5"/>
  <c r="X14" i="5" l="1"/>
  <c r="D51" i="5"/>
  <c r="C50" i="5"/>
  <c r="D78" i="5"/>
  <c r="E79" i="5"/>
  <c r="C51" i="5" l="1"/>
  <c r="D52" i="5"/>
  <c r="D79" i="5"/>
  <c r="E80" i="5"/>
  <c r="Y14" i="5"/>
  <c r="E81" i="5" l="1"/>
  <c r="D80" i="5"/>
  <c r="Z14" i="5"/>
  <c r="S24" i="5"/>
  <c r="C52" i="5"/>
  <c r="D53" i="5"/>
  <c r="C53" i="5" l="1"/>
  <c r="D54" i="5"/>
  <c r="W15" i="5"/>
  <c r="D81" i="5"/>
  <c r="E82" i="5"/>
  <c r="X15" i="5" l="1"/>
  <c r="E83" i="5"/>
  <c r="D82" i="5"/>
  <c r="D55" i="5"/>
  <c r="C54" i="5"/>
  <c r="C55" i="5" l="1"/>
  <c r="D56" i="5"/>
  <c r="D83" i="5"/>
  <c r="E84" i="5"/>
  <c r="Y15" i="5"/>
  <c r="Z15" i="5" l="1"/>
  <c r="S25" i="5"/>
  <c r="E85" i="5"/>
  <c r="D84" i="5"/>
  <c r="C56" i="5"/>
  <c r="D57" i="5"/>
  <c r="C57" i="5" l="1"/>
  <c r="D58" i="5"/>
  <c r="E86" i="5"/>
  <c r="D85" i="5"/>
  <c r="W16" i="5"/>
  <c r="X16" i="5" l="1"/>
  <c r="D86" i="5"/>
  <c r="E87" i="5"/>
  <c r="D59" i="5"/>
  <c r="C58" i="5"/>
  <c r="E88" i="5" l="1"/>
  <c r="D87" i="5"/>
  <c r="C59" i="5"/>
  <c r="D60" i="5"/>
  <c r="Y16" i="5"/>
  <c r="Z16" i="5" l="1"/>
  <c r="S26" i="5"/>
  <c r="C60" i="5"/>
  <c r="D61" i="5"/>
  <c r="D88" i="5"/>
  <c r="E89" i="5"/>
  <c r="E90" i="5" l="1"/>
  <c r="D89" i="5"/>
  <c r="C61" i="5"/>
  <c r="D62" i="5"/>
  <c r="W17" i="5"/>
  <c r="X17" i="5" l="1"/>
  <c r="D63" i="5"/>
  <c r="C62" i="5"/>
  <c r="D90" i="5"/>
  <c r="E91" i="5"/>
  <c r="D91" i="5" l="1"/>
  <c r="E92" i="5"/>
  <c r="C63" i="5"/>
  <c r="D64" i="5"/>
  <c r="Y17" i="5"/>
  <c r="Z17" i="5" l="1"/>
  <c r="S27" i="5"/>
  <c r="C64" i="5"/>
  <c r="D65" i="5"/>
  <c r="E93" i="5"/>
  <c r="D92" i="5"/>
  <c r="C65" i="5" l="1"/>
  <c r="D66" i="5"/>
  <c r="D93" i="5"/>
  <c r="E94" i="5"/>
  <c r="S28" i="5"/>
  <c r="W22" i="5" l="1"/>
  <c r="X22" i="5"/>
  <c r="Y22" i="5"/>
  <c r="Z22" i="5"/>
  <c r="W23" i="5"/>
  <c r="T22" i="5"/>
  <c r="X23" i="5"/>
  <c r="Y23" i="5"/>
  <c r="Z23" i="5"/>
  <c r="W24" i="5"/>
  <c r="T23" i="5"/>
  <c r="X24" i="5"/>
  <c r="Y24" i="5"/>
  <c r="T24" i="5"/>
  <c r="Z24" i="5"/>
  <c r="W25" i="5"/>
  <c r="X25" i="5"/>
  <c r="Y25" i="5"/>
  <c r="T25" i="5"/>
  <c r="Z25" i="5"/>
  <c r="W26" i="5"/>
  <c r="X26" i="5"/>
  <c r="Y26" i="5"/>
  <c r="Z26" i="5"/>
  <c r="T26" i="5"/>
  <c r="W27" i="5"/>
  <c r="X27" i="5"/>
  <c r="Y27" i="5"/>
  <c r="T27" i="5"/>
  <c r="E95" i="5"/>
  <c r="D94" i="5"/>
  <c r="Z27" i="5"/>
  <c r="D67" i="5"/>
  <c r="C66" i="5"/>
  <c r="C67" i="5" l="1"/>
  <c r="D68" i="5"/>
  <c r="D95" i="5"/>
  <c r="E96" i="5"/>
  <c r="D96" i="5" l="1"/>
  <c r="E97" i="5"/>
  <c r="C68" i="5"/>
  <c r="D69" i="5"/>
  <c r="C69" i="5" l="1"/>
  <c r="D70" i="5"/>
  <c r="E98" i="5"/>
  <c r="D97" i="5"/>
  <c r="D98" i="5" l="1"/>
  <c r="E99" i="5"/>
  <c r="C70" i="5"/>
  <c r="D71" i="5"/>
  <c r="C71" i="5" s="1"/>
  <c r="E100" i="5" l="1"/>
  <c r="D99" i="5"/>
  <c r="D100" i="5" l="1"/>
  <c r="E101" i="5"/>
  <c r="E102" i="5" l="1"/>
  <c r="D101" i="5"/>
  <c r="D102" i="5" l="1"/>
  <c r="E103" i="5"/>
  <c r="D103" i="5" s="1"/>
  <c r="F70" i="1" l="1"/>
  <c r="F71" i="1"/>
  <c r="F72" i="1"/>
  <c r="H72" i="1"/>
  <c r="F73" i="1"/>
  <c r="H65" i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49" i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G64" i="1" l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J45" i="1" l="1"/>
  <c r="F44" i="1"/>
  <c r="J44" i="1"/>
  <c r="J46" i="1"/>
  <c r="I45" i="1"/>
  <c r="I46" i="1" l="1"/>
  <c r="F46" i="1"/>
  <c r="J47" i="1"/>
  <c r="J48" i="1" l="1"/>
  <c r="I47" i="1"/>
  <c r="F47" i="1"/>
  <c r="I48" i="1" l="1"/>
  <c r="F48" i="1"/>
  <c r="J49" i="1"/>
  <c r="J50" i="1" l="1"/>
  <c r="I49" i="1"/>
  <c r="F49" i="1"/>
  <c r="I50" i="1" l="1"/>
  <c r="F50" i="1"/>
  <c r="J51" i="1"/>
  <c r="J52" i="1" l="1"/>
  <c r="I51" i="1"/>
  <c r="F51" i="1"/>
  <c r="I52" i="1" l="1"/>
  <c r="F52" i="1"/>
  <c r="J53" i="1"/>
  <c r="J54" i="1" l="1"/>
  <c r="I53" i="1"/>
  <c r="F53" i="1"/>
  <c r="I54" i="1" l="1"/>
  <c r="F54" i="1"/>
  <c r="J55" i="1"/>
  <c r="J56" i="1" l="1"/>
  <c r="I55" i="1"/>
  <c r="F55" i="1"/>
  <c r="I56" i="1" l="1"/>
  <c r="F56" i="1"/>
  <c r="J57" i="1"/>
  <c r="J58" i="1" l="1"/>
  <c r="I57" i="1"/>
  <c r="F57" i="1"/>
  <c r="J59" i="1" l="1"/>
  <c r="I59" i="1"/>
  <c r="I58" i="1"/>
  <c r="F58" i="1"/>
  <c r="J60" i="1" l="1"/>
  <c r="I60" i="1"/>
  <c r="F59" i="1"/>
  <c r="J61" i="1" l="1"/>
  <c r="I61" i="1"/>
  <c r="F60" i="1"/>
  <c r="J62" i="1" l="1"/>
  <c r="I62" i="1"/>
  <c r="F61" i="1"/>
  <c r="J63" i="1" l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<sst xmlns="http://schemas.openxmlformats.org/spreadsheetml/2006/main" count="159" uniqueCount="82">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</sst>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77"/>
  <sheetViews>
    <sheetView tabSelected="1" workbookViewId="0">
      <pane ySplit="1" topLeftCell="A2" activePane="bottomLeft" state="frozen"/>
      <selection pane="bottomLeft" activeCell="N59" sqref="N59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1" width="9.625" style="7" customWidth="1"/>
    <col min="12" max="12" width="9" style="7"/>
    <col min="13" max="13" width="20.375" customWidth="1"/>
    <col min="14" max="14" width="14" customWidth="1"/>
  </cols>
  <sheetData>
    <row r="1" spans="1:14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t="s">
        <v>40</v>
      </c>
      <c r="M1" s="7" t="s">
        <v>2</v>
      </c>
      <c r="N1" s="8" t="s">
        <v>39</v>
      </c>
    </row>
    <row r="2" spans="1:14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VLOOKUP(A2,Balance1!$B:$J,2,FALSE)</f>
        <v>0.999</v>
      </c>
      <c r="G2" s="10">
        <f>VLOOKUP(A2,Balance1!$B:$J,3,FALSE)</f>
        <v>1E-3</v>
      </c>
      <c r="H2" s="10">
        <f>VLOOKUP(A2,Balance1!$B:$J,4,FALSE)</f>
        <v>0</v>
      </c>
      <c r="I2" s="10">
        <f>VLOOKUP(A2,Balance1!$B:$J,5,FALSE)</f>
        <v>0</v>
      </c>
      <c r="J2" s="10">
        <f>VLOOKUP(A2,Balance1!$B:$J,6,FALSE)</f>
        <v>0</v>
      </c>
      <c r="K2" s="10">
        <v>0</v>
      </c>
      <c r="L2" s="9">
        <f>VLOOKUP(A2,Balance1!$B:$J,8,FALSE)</f>
        <v>10</v>
      </c>
      <c r="M2" s="1">
        <f>VLOOKUP(A2,Balance1!$B:$J,9,FALSE)</f>
        <v>9028</v>
      </c>
      <c r="N2" s="1">
        <f>VLOOKUP(A2,Balance1!$B:$K,10,FALSE)</f>
        <v>1</v>
      </c>
    </row>
    <row r="3" spans="1:14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VLOOKUP(A3,Balance1!$B:$J,2,FALSE)</f>
        <v>0.998</v>
      </c>
      <c r="G3" s="10">
        <f>VLOOKUP(A3,Balance1!$B:$J,3,FALSE)</f>
        <v>2E-3</v>
      </c>
      <c r="H3" s="10">
        <f>VLOOKUP(A3,Balance1!$B:$J,4,FALSE)</f>
        <v>0</v>
      </c>
      <c r="I3" s="10">
        <f>VLOOKUP(A3,Balance1!$B:$J,5,FALSE)</f>
        <v>0</v>
      </c>
      <c r="J3" s="10">
        <f>VLOOKUP(A3,Balance1!$B:$J,6,FALSE)</f>
        <v>0</v>
      </c>
      <c r="K3" s="10">
        <v>0</v>
      </c>
      <c r="L3" s="9">
        <f>VLOOKUP(A3,Balance1!$B:$J,8,FALSE)</f>
        <v>10</v>
      </c>
      <c r="M3" s="1">
        <f>VLOOKUP(A3,Balance1!$B:$J,9,FALSE)</f>
        <v>9028</v>
      </c>
      <c r="N3" s="1">
        <f>VLOOKUP(A3,Balance1!$B:$K,10,FALSE)</f>
        <v>1</v>
      </c>
    </row>
    <row r="4" spans="1:14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VLOOKUP(A4,Balance1!$B:$J,2,FALSE)</f>
        <v>0.997</v>
      </c>
      <c r="G4" s="10">
        <f>VLOOKUP(A4,Balance1!$B:$J,3,FALSE)</f>
        <v>3.0000000000000001E-3</v>
      </c>
      <c r="H4" s="10">
        <f>VLOOKUP(A4,Balance1!$B:$J,4,FALSE)</f>
        <v>0</v>
      </c>
      <c r="I4" s="10">
        <f>VLOOKUP(A4,Balance1!$B:$J,5,FALSE)</f>
        <v>0</v>
      </c>
      <c r="J4" s="10">
        <f>VLOOKUP(A4,Balance1!$B:$J,6,FALSE)</f>
        <v>0</v>
      </c>
      <c r="K4" s="10">
        <v>0</v>
      </c>
      <c r="L4" s="9">
        <f>VLOOKUP(A4,Balance1!$B:$J,8,FALSE)</f>
        <v>10</v>
      </c>
      <c r="M4" s="1">
        <f>VLOOKUP(A4,Balance1!$B:$J,9,FALSE)</f>
        <v>9028</v>
      </c>
      <c r="N4" s="1">
        <f>VLOOKUP(A4,Balance1!$B:$K,10,FALSE)</f>
        <v>1</v>
      </c>
    </row>
    <row r="5" spans="1:14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VLOOKUP(A5,Balance1!$B:$J,2,FALSE)</f>
        <v>0.996</v>
      </c>
      <c r="G5" s="10">
        <f>VLOOKUP(A5,Balance1!$B:$J,3,FALSE)</f>
        <v>4.0000000000000001E-3</v>
      </c>
      <c r="H5" s="10">
        <f>VLOOKUP(A5,Balance1!$B:$J,4,FALSE)</f>
        <v>0</v>
      </c>
      <c r="I5" s="10">
        <f>VLOOKUP(A5,Balance1!$B:$J,5,FALSE)</f>
        <v>0</v>
      </c>
      <c r="J5" s="10">
        <f>VLOOKUP(A5,Balance1!$B:$J,6,FALSE)</f>
        <v>0</v>
      </c>
      <c r="K5" s="10">
        <v>0</v>
      </c>
      <c r="L5" s="9">
        <f>VLOOKUP(A5,Balance1!$B:$J,8,FALSE)</f>
        <v>10</v>
      </c>
      <c r="M5" s="1">
        <f>VLOOKUP(A5,Balance1!$B:$J,9,FALSE)</f>
        <v>9028</v>
      </c>
      <c r="N5" s="1">
        <f>VLOOKUP(A5,Balance1!$B:$K,10,FALSE)</f>
        <v>1</v>
      </c>
    </row>
    <row r="6" spans="1:14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VLOOKUP(A6,Balance1!$B:$J,2,FALSE)</f>
        <v>0.995</v>
      </c>
      <c r="G6" s="10">
        <f>VLOOKUP(A6,Balance1!$B:$J,3,FALSE)</f>
        <v>5.0000000000000001E-3</v>
      </c>
      <c r="H6" s="10">
        <f>VLOOKUP(A6,Balance1!$B:$J,4,FALSE)</f>
        <v>0</v>
      </c>
      <c r="I6" s="10">
        <f>VLOOKUP(A6,Balance1!$B:$J,5,FALSE)</f>
        <v>0</v>
      </c>
      <c r="J6" s="10">
        <f>VLOOKUP(A6,Balance1!$B:$J,6,FALSE)</f>
        <v>0</v>
      </c>
      <c r="K6" s="10">
        <v>0</v>
      </c>
      <c r="L6" s="9">
        <f>VLOOKUP(A6,Balance1!$B:$J,8,FALSE)</f>
        <v>10</v>
      </c>
      <c r="M6" s="1">
        <f>VLOOKUP(A6,Balance1!$B:$J,9,FALSE)</f>
        <v>9028</v>
      </c>
      <c r="N6" s="1">
        <f>VLOOKUP(A6,Balance1!$B:$K,10,FALSE)</f>
        <v>1</v>
      </c>
    </row>
    <row r="7" spans="1:14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VLOOKUP(A7,Balance1!$B:$J,2,FALSE)</f>
        <v>0.99399999999999999</v>
      </c>
      <c r="G7" s="10">
        <f>VLOOKUP(A7,Balance1!$B:$J,3,FALSE)</f>
        <v>6.0000000000000001E-3</v>
      </c>
      <c r="H7" s="10">
        <f>VLOOKUP(A7,Balance1!$B:$J,4,FALSE)</f>
        <v>0</v>
      </c>
      <c r="I7" s="10">
        <f>VLOOKUP(A7,Balance1!$B:$J,5,FALSE)</f>
        <v>0</v>
      </c>
      <c r="J7" s="10">
        <f>VLOOKUP(A7,Balance1!$B:$J,6,FALSE)</f>
        <v>0</v>
      </c>
      <c r="K7" s="10">
        <v>0</v>
      </c>
      <c r="L7" s="9">
        <f>VLOOKUP(A7,Balance1!$B:$J,8,FALSE)</f>
        <v>10</v>
      </c>
      <c r="M7" s="1">
        <f>VLOOKUP(A7,Balance1!$B:$J,9,FALSE)</f>
        <v>9028</v>
      </c>
      <c r="N7" s="1">
        <f>VLOOKUP(A7,Balance1!$B:$K,10,FALSE)</f>
        <v>1</v>
      </c>
    </row>
    <row r="8" spans="1:14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VLOOKUP(A8,Balance1!$B:$J,2,FALSE)</f>
        <v>0.99299999999999999</v>
      </c>
      <c r="G8" s="10">
        <f>VLOOKUP(A8,Balance1!$B:$J,3,FALSE)</f>
        <v>7.0000000000000001E-3</v>
      </c>
      <c r="H8" s="10">
        <f>VLOOKUP(A8,Balance1!$B:$J,4,FALSE)</f>
        <v>0</v>
      </c>
      <c r="I8" s="10">
        <f>VLOOKUP(A8,Balance1!$B:$J,5,FALSE)</f>
        <v>0</v>
      </c>
      <c r="J8" s="10">
        <f>VLOOKUP(A8,Balance1!$B:$J,6,FALSE)</f>
        <v>0</v>
      </c>
      <c r="K8" s="10">
        <v>0</v>
      </c>
      <c r="L8" s="9">
        <f>VLOOKUP(A8,Balance1!$B:$J,8,FALSE)</f>
        <v>10</v>
      </c>
      <c r="M8" s="1">
        <f>VLOOKUP(A8,Balance1!$B:$J,9,FALSE)</f>
        <v>9028</v>
      </c>
      <c r="N8" s="1">
        <f>VLOOKUP(A8,Balance1!$B:$K,10,FALSE)</f>
        <v>1</v>
      </c>
    </row>
    <row r="9" spans="1:14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VLOOKUP(A9,Balance1!$B:$J,2,FALSE)</f>
        <v>0.99199999999999999</v>
      </c>
      <c r="G9" s="10">
        <f>VLOOKUP(A9,Balance1!$B:$J,3,FALSE)</f>
        <v>8.0000000000000002E-3</v>
      </c>
      <c r="H9" s="10">
        <f>VLOOKUP(A9,Balance1!$B:$J,4,FALSE)</f>
        <v>0</v>
      </c>
      <c r="I9" s="10">
        <f>VLOOKUP(A9,Balance1!$B:$J,5,FALSE)</f>
        <v>0</v>
      </c>
      <c r="J9" s="10">
        <f>VLOOKUP(A9,Balance1!$B:$J,6,FALSE)</f>
        <v>0</v>
      </c>
      <c r="K9" s="10">
        <v>0</v>
      </c>
      <c r="L9" s="9">
        <f>VLOOKUP(A9,Balance1!$B:$J,8,FALSE)</f>
        <v>10</v>
      </c>
      <c r="M9" s="1">
        <f>VLOOKUP(A9,Balance1!$B:$J,9,FALSE)</f>
        <v>9028</v>
      </c>
      <c r="N9" s="1">
        <f>VLOOKUP(A9,Balance1!$B:$K,10,FALSE)</f>
        <v>1</v>
      </c>
    </row>
    <row r="10" spans="1:14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VLOOKUP(A10,Balance1!$B:$J,2,FALSE)</f>
        <v>0.99099999999999999</v>
      </c>
      <c r="G10" s="10">
        <f>VLOOKUP(A10,Balance1!$B:$J,3,FALSE)</f>
        <v>8.9999999999999993E-3</v>
      </c>
      <c r="H10" s="10">
        <f>VLOOKUP(A10,Balance1!$B:$J,4,FALSE)</f>
        <v>0</v>
      </c>
      <c r="I10" s="10">
        <f>VLOOKUP(A10,Balance1!$B:$J,5,FALSE)</f>
        <v>0</v>
      </c>
      <c r="J10" s="10">
        <f>VLOOKUP(A10,Balance1!$B:$J,6,FALSE)</f>
        <v>0</v>
      </c>
      <c r="K10" s="10">
        <v>0</v>
      </c>
      <c r="L10" s="9">
        <f>VLOOKUP(A10,Balance1!$B:$J,8,FALSE)</f>
        <v>12</v>
      </c>
      <c r="M10" s="1">
        <f>VLOOKUP(A10,Balance1!$B:$J,9,FALSE)</f>
        <v>9028</v>
      </c>
      <c r="N10" s="1">
        <f>VLOOKUP(A10,Balance1!$B:$K,10,FALSE)</f>
        <v>1</v>
      </c>
    </row>
    <row r="11" spans="1:14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VLOOKUP(A11,Balance1!$B:$J,2,FALSE)</f>
        <v>0.9899</v>
      </c>
      <c r="G11" s="10">
        <f>VLOOKUP(A11,Balance1!$B:$J,3,FALSE)</f>
        <v>0.01</v>
      </c>
      <c r="H11" s="10">
        <f>VLOOKUP(A11,Balance1!$B:$J,4,FALSE)</f>
        <v>1E-4</v>
      </c>
      <c r="I11" s="10">
        <f>VLOOKUP(A11,Balance1!$B:$J,5,FALSE)</f>
        <v>0</v>
      </c>
      <c r="J11" s="10">
        <f>VLOOKUP(A11,Balance1!$B:$J,6,FALSE)</f>
        <v>0</v>
      </c>
      <c r="K11" s="10">
        <v>0</v>
      </c>
      <c r="L11" s="9">
        <f>VLOOKUP(A11,Balance1!$B:$J,8,FALSE)</f>
        <v>12</v>
      </c>
      <c r="M11" s="1">
        <f>VLOOKUP(A11,Balance1!$B:$J,9,FALSE)</f>
        <v>9028</v>
      </c>
      <c r="N11" s="1">
        <f>VLOOKUP(A11,Balance1!$B:$K,10,FALSE)</f>
        <v>1</v>
      </c>
    </row>
    <row r="12" spans="1:14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VLOOKUP(A12,Balance1!$B:$J,2,FALSE)</f>
        <v>0.98487999999999998</v>
      </c>
      <c r="G12" s="10">
        <f>VLOOKUP(A12,Balance1!$B:$J,3,FALSE)</f>
        <v>1.4999999999999999E-2</v>
      </c>
      <c r="H12" s="10">
        <f>VLOOKUP(A12,Balance1!$B:$J,4,FALSE)</f>
        <v>1.2E-4</v>
      </c>
      <c r="I12" s="10">
        <f>VLOOKUP(A12,Balance1!$B:$J,5,FALSE)</f>
        <v>0</v>
      </c>
      <c r="J12" s="10">
        <f>VLOOKUP(A12,Balance1!$B:$J,6,FALSE)</f>
        <v>0</v>
      </c>
      <c r="K12" s="10">
        <v>0</v>
      </c>
      <c r="L12" s="9">
        <f>VLOOKUP(A12,Balance1!$B:$J,8,FALSE)</f>
        <v>12</v>
      </c>
      <c r="M12" s="1">
        <f>VLOOKUP(A12,Balance1!$B:$J,9,FALSE)</f>
        <v>9028</v>
      </c>
      <c r="N12" s="1">
        <f>VLOOKUP(A12,Balance1!$B:$K,10,FALSE)</f>
        <v>1</v>
      </c>
    </row>
    <row r="13" spans="1:14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VLOOKUP(A13,Balance1!$B:$J,2,FALSE)</f>
        <v>0.97985999999999995</v>
      </c>
      <c r="G13" s="10">
        <f>VLOOKUP(A13,Balance1!$B:$J,3,FALSE)</f>
        <v>0.02</v>
      </c>
      <c r="H13" s="10">
        <f>VLOOKUP(A13,Balance1!$B:$J,4,FALSE)</f>
        <v>1.3999999999999999E-4</v>
      </c>
      <c r="I13" s="10">
        <f>VLOOKUP(A13,Balance1!$B:$J,5,FALSE)</f>
        <v>0</v>
      </c>
      <c r="J13" s="10">
        <f>VLOOKUP(A13,Balance1!$B:$J,6,FALSE)</f>
        <v>0</v>
      </c>
      <c r="K13" s="10">
        <v>0</v>
      </c>
      <c r="L13" s="9">
        <f>VLOOKUP(A13,Balance1!$B:$J,8,FALSE)</f>
        <v>12</v>
      </c>
      <c r="M13" s="1">
        <f>VLOOKUP(A13,Balance1!$B:$J,9,FALSE)</f>
        <v>9028</v>
      </c>
      <c r="N13" s="1">
        <f>VLOOKUP(A13,Balance1!$B:$K,10,FALSE)</f>
        <v>1</v>
      </c>
    </row>
    <row r="14" spans="1:14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VLOOKUP(A14,Balance1!$B:$J,2,FALSE)</f>
        <v>0.96984000000000004</v>
      </c>
      <c r="G14" s="10">
        <f>VLOOKUP(A14,Balance1!$B:$J,3,FALSE)</f>
        <v>0.03</v>
      </c>
      <c r="H14" s="10">
        <f>VLOOKUP(A14,Balance1!$B:$J,4,FALSE)</f>
        <v>1.6000000000000001E-4</v>
      </c>
      <c r="I14" s="10">
        <f>VLOOKUP(A14,Balance1!$B:$J,5,FALSE)</f>
        <v>0</v>
      </c>
      <c r="J14" s="10">
        <f>VLOOKUP(A14,Balance1!$B:$J,6,FALSE)</f>
        <v>0</v>
      </c>
      <c r="K14" s="10">
        <v>0</v>
      </c>
      <c r="L14" s="9">
        <f>VLOOKUP(A14,Balance1!$B:$J,8,FALSE)</f>
        <v>12</v>
      </c>
      <c r="M14" s="1">
        <f>VLOOKUP(A14,Balance1!$B:$J,9,FALSE)</f>
        <v>9028</v>
      </c>
      <c r="N14" s="1">
        <f>VLOOKUP(A14,Balance1!$B:$K,10,FALSE)</f>
        <v>1</v>
      </c>
    </row>
    <row r="15" spans="1:14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VLOOKUP(A15,Balance1!$B:$J,2,FALSE)</f>
        <v>0.95982000000000001</v>
      </c>
      <c r="G15" s="10">
        <f>VLOOKUP(A15,Balance1!$B:$J,3,FALSE)</f>
        <v>0.04</v>
      </c>
      <c r="H15" s="10">
        <f>VLOOKUP(A15,Balance1!$B:$J,4,FALSE)</f>
        <v>1.8000000000000001E-4</v>
      </c>
      <c r="I15" s="10">
        <f>VLOOKUP(A15,Balance1!$B:$J,5,FALSE)</f>
        <v>0</v>
      </c>
      <c r="J15" s="10">
        <f>VLOOKUP(A15,Balance1!$B:$J,6,FALSE)</f>
        <v>0</v>
      </c>
      <c r="K15" s="10">
        <v>0</v>
      </c>
      <c r="L15" s="9">
        <f>VLOOKUP(A15,Balance1!$B:$J,8,FALSE)</f>
        <v>12</v>
      </c>
      <c r="M15" s="1">
        <f>VLOOKUP(A15,Balance1!$B:$J,9,FALSE)</f>
        <v>9028</v>
      </c>
      <c r="N15" s="1">
        <f>VLOOKUP(A15,Balance1!$B:$K,10,FALSE)</f>
        <v>1</v>
      </c>
    </row>
    <row r="16" spans="1:14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VLOOKUP(A16,Balance1!$B:$J,2,FALSE)</f>
        <v>0.94979999999999998</v>
      </c>
      <c r="G16" s="10">
        <f>VLOOKUP(A16,Balance1!$B:$J,3,FALSE)</f>
        <v>0.05</v>
      </c>
      <c r="H16" s="10">
        <f>VLOOKUP(A16,Balance1!$B:$J,4,FALSE)</f>
        <v>2.0000000000000001E-4</v>
      </c>
      <c r="I16" s="10">
        <f>VLOOKUP(A16,Balance1!$B:$J,5,FALSE)</f>
        <v>0</v>
      </c>
      <c r="J16" s="10">
        <f>VLOOKUP(A16,Balance1!$B:$J,6,FALSE)</f>
        <v>0</v>
      </c>
      <c r="K16" s="10">
        <v>0</v>
      </c>
      <c r="L16" s="9">
        <f>VLOOKUP(A16,Balance1!$B:$J,8,FALSE)</f>
        <v>12</v>
      </c>
      <c r="M16" s="1">
        <f>VLOOKUP(A16,Balance1!$B:$J,9,FALSE)</f>
        <v>9028</v>
      </c>
      <c r="N16" s="1">
        <f>VLOOKUP(A16,Balance1!$B:$K,10,FALSE)</f>
        <v>1</v>
      </c>
    </row>
    <row r="17" spans="1:14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VLOOKUP(A17,Balance1!$B:$J,2,FALSE)</f>
        <v>0.93974999999999997</v>
      </c>
      <c r="G17" s="10">
        <f>VLOOKUP(A17,Balance1!$B:$J,3,FALSE)</f>
        <v>0.06</v>
      </c>
      <c r="H17" s="10">
        <f>VLOOKUP(A17,Balance1!$B:$J,4,FALSE)</f>
        <v>2.5000000000000001E-4</v>
      </c>
      <c r="I17" s="10">
        <f>VLOOKUP(A17,Balance1!$B:$J,5,FALSE)</f>
        <v>0</v>
      </c>
      <c r="J17" s="10">
        <f>VLOOKUP(A17,Balance1!$B:$J,6,FALSE)</f>
        <v>0</v>
      </c>
      <c r="K17" s="10">
        <v>0</v>
      </c>
      <c r="L17" s="9">
        <f>VLOOKUP(A17,Balance1!$B:$J,8,FALSE)</f>
        <v>12</v>
      </c>
      <c r="M17" s="1">
        <f>VLOOKUP(A17,Balance1!$B:$J,9,FALSE)</f>
        <v>9028</v>
      </c>
      <c r="N17" s="1">
        <f>VLOOKUP(A17,Balance1!$B:$K,10,FALSE)</f>
        <v>1</v>
      </c>
    </row>
    <row r="18" spans="1:14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VLOOKUP(A18,Balance1!$B:$J,2,FALSE)</f>
        <v>0.92969999999999997</v>
      </c>
      <c r="G18" s="10">
        <f>VLOOKUP(A18,Balance1!$B:$J,3,FALSE)</f>
        <v>7.0000000000000007E-2</v>
      </c>
      <c r="H18" s="10">
        <f>VLOOKUP(A18,Balance1!$B:$J,4,FALSE)</f>
        <v>2.9999999999999997E-4</v>
      </c>
      <c r="I18" s="10">
        <f>VLOOKUP(A18,Balance1!$B:$J,5,FALSE)</f>
        <v>0</v>
      </c>
      <c r="J18" s="10">
        <f>VLOOKUP(A18,Balance1!$B:$J,6,FALSE)</f>
        <v>0</v>
      </c>
      <c r="K18" s="10">
        <v>0</v>
      </c>
      <c r="L18" s="9">
        <f>VLOOKUP(A18,Balance1!$B:$J,8,FALSE)</f>
        <v>14</v>
      </c>
      <c r="M18" s="1">
        <f>VLOOKUP(A18,Balance1!$B:$J,9,FALSE)</f>
        <v>9028</v>
      </c>
      <c r="N18" s="1">
        <f>VLOOKUP(A18,Balance1!$B:$K,10,FALSE)</f>
        <v>1</v>
      </c>
    </row>
    <row r="19" spans="1:14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VLOOKUP(A19,Balance1!$B:$J,2,FALSE)</f>
        <v>0.91964999999999997</v>
      </c>
      <c r="G19" s="10">
        <f>VLOOKUP(A19,Balance1!$B:$J,3,FALSE)</f>
        <v>0.08</v>
      </c>
      <c r="H19" s="10">
        <f>VLOOKUP(A19,Balance1!$B:$J,4,FALSE)</f>
        <v>3.5E-4</v>
      </c>
      <c r="I19" s="10">
        <f>VLOOKUP(A19,Balance1!$B:$J,5,FALSE)</f>
        <v>0</v>
      </c>
      <c r="J19" s="10">
        <f>VLOOKUP(A19,Balance1!$B:$J,6,FALSE)</f>
        <v>0</v>
      </c>
      <c r="K19" s="10">
        <v>0</v>
      </c>
      <c r="L19" s="9">
        <f>VLOOKUP(A19,Balance1!$B:$J,8,FALSE)</f>
        <v>14</v>
      </c>
      <c r="M19" s="1">
        <f>VLOOKUP(A19,Balance1!$B:$J,9,FALSE)</f>
        <v>9028</v>
      </c>
      <c r="N19" s="1">
        <f>VLOOKUP(A19,Balance1!$B:$K,10,FALSE)</f>
        <v>1</v>
      </c>
    </row>
    <row r="20" spans="1:14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VLOOKUP(A20,Balance1!$B:$J,2,FALSE)</f>
        <v>0.90959999999999996</v>
      </c>
      <c r="G20" s="10">
        <f>VLOOKUP(A20,Balance1!$B:$J,3,FALSE)</f>
        <v>0.09</v>
      </c>
      <c r="H20" s="10">
        <f>VLOOKUP(A20,Balance1!$B:$J,4,FALSE)</f>
        <v>4.0000000000000002E-4</v>
      </c>
      <c r="I20" s="10">
        <f>VLOOKUP(A20,Balance1!$B:$J,5,FALSE)</f>
        <v>0</v>
      </c>
      <c r="J20" s="10">
        <f>VLOOKUP(A20,Balance1!$B:$J,6,FALSE)</f>
        <v>0</v>
      </c>
      <c r="K20" s="10">
        <v>0</v>
      </c>
      <c r="L20" s="9">
        <f>VLOOKUP(A20,Balance1!$B:$J,8,FALSE)</f>
        <v>14</v>
      </c>
      <c r="M20" s="1">
        <f>VLOOKUP(A20,Balance1!$B:$J,9,FALSE)</f>
        <v>9028</v>
      </c>
      <c r="N20" s="1">
        <f>VLOOKUP(A20,Balance1!$B:$K,10,FALSE)</f>
        <v>1</v>
      </c>
    </row>
    <row r="21" spans="1:14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VLOOKUP(A21,Balance1!$B:$J,2,FALSE)</f>
        <v>0.89949999999999997</v>
      </c>
      <c r="G21" s="10">
        <f>VLOOKUP(A21,Balance1!$B:$J,3,FALSE)</f>
        <v>0.1</v>
      </c>
      <c r="H21" s="10">
        <f>VLOOKUP(A21,Balance1!$B:$J,4,FALSE)</f>
        <v>5.0000000000000001E-4</v>
      </c>
      <c r="I21" s="10">
        <f>VLOOKUP(A21,Balance1!$B:$J,5,FALSE)</f>
        <v>0</v>
      </c>
      <c r="J21" s="10">
        <f>VLOOKUP(A21,Balance1!$B:$J,6,FALSE)</f>
        <v>0</v>
      </c>
      <c r="K21" s="10">
        <v>0</v>
      </c>
      <c r="L21" s="9">
        <f>VLOOKUP(A21,Balance1!$B:$J,8,FALSE)</f>
        <v>14</v>
      </c>
      <c r="M21" s="1">
        <f>VLOOKUP(A21,Balance1!$B:$J,9,FALSE)</f>
        <v>9028</v>
      </c>
      <c r="N21" s="1">
        <f>VLOOKUP(A21,Balance1!$B:$K,10,FALSE)</f>
        <v>1</v>
      </c>
    </row>
    <row r="22" spans="1:14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VLOOKUP(A22,Balance1!$B:$J,2,FALSE)</f>
        <v>0.86944500000000002</v>
      </c>
      <c r="G22" s="10">
        <f>VLOOKUP(A22,Balance1!$B:$J,3,FALSE)</f>
        <v>0.13</v>
      </c>
      <c r="H22" s="10">
        <f>VLOOKUP(A22,Balance1!$B:$J,4,FALSE)</f>
        <v>5.5000000000000003E-4</v>
      </c>
      <c r="I22" s="10">
        <f>VLOOKUP(A22,Balance1!$B:$J,5,FALSE)</f>
        <v>5.0000000000000004E-6</v>
      </c>
      <c r="J22" s="10">
        <f>VLOOKUP(A22,Balance1!$B:$J,6,FALSE)</f>
        <v>0</v>
      </c>
      <c r="K22" s="10">
        <v>0</v>
      </c>
      <c r="L22" s="9">
        <f>VLOOKUP(A22,Balance1!$B:$J,8,FALSE)</f>
        <v>14</v>
      </c>
      <c r="M22" s="1">
        <f>VLOOKUP(A22,Balance1!$B:$J,9,FALSE)</f>
        <v>9028</v>
      </c>
      <c r="N22" s="1">
        <f>VLOOKUP(A22,Balance1!$B:$K,10,FALSE)</f>
        <v>1</v>
      </c>
    </row>
    <row r="23" spans="1:14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VLOOKUP(A23,Balance1!$B:$J,2,FALSE)</f>
        <v>0.83938999999999997</v>
      </c>
      <c r="G23" s="10">
        <f>VLOOKUP(A23,Balance1!$B:$J,3,FALSE)</f>
        <v>0.16</v>
      </c>
      <c r="H23" s="10">
        <f>VLOOKUP(A23,Balance1!$B:$J,4,FALSE)</f>
        <v>5.9999999999999995E-4</v>
      </c>
      <c r="I23" s="10">
        <f>VLOOKUP(A23,Balance1!$B:$J,5,FALSE)</f>
        <v>1.0000000000000001E-5</v>
      </c>
      <c r="J23" s="10">
        <f>VLOOKUP(A23,Balance1!$B:$J,6,FALSE)</f>
        <v>0</v>
      </c>
      <c r="K23" s="10">
        <v>0</v>
      </c>
      <c r="L23" s="9">
        <f>VLOOKUP(A23,Balance1!$B:$J,8,FALSE)</f>
        <v>14</v>
      </c>
      <c r="M23" s="1">
        <f>VLOOKUP(A23,Balance1!$B:$J,9,FALSE)</f>
        <v>9028</v>
      </c>
      <c r="N23" s="1">
        <f>VLOOKUP(A23,Balance1!$B:$K,10,FALSE)</f>
        <v>1</v>
      </c>
    </row>
    <row r="24" spans="1:14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VLOOKUP(A24,Balance1!$B:$J,2,FALSE)</f>
        <v>0.80932999999999999</v>
      </c>
      <c r="G24" s="10">
        <f>VLOOKUP(A24,Balance1!$B:$J,3,FALSE)</f>
        <v>0.19</v>
      </c>
      <c r="H24" s="10">
        <f>VLOOKUP(A24,Balance1!$B:$J,4,FALSE)</f>
        <v>6.4999999999999997E-4</v>
      </c>
      <c r="I24" s="10">
        <f>VLOOKUP(A24,Balance1!$B:$J,5,FALSE)</f>
        <v>2.0000000000000002E-5</v>
      </c>
      <c r="J24" s="10">
        <f>VLOOKUP(A24,Balance1!$B:$J,6,FALSE)</f>
        <v>0</v>
      </c>
      <c r="K24" s="10">
        <v>0</v>
      </c>
      <c r="L24" s="9">
        <f>VLOOKUP(A24,Balance1!$B:$J,8,FALSE)</f>
        <v>14</v>
      </c>
      <c r="M24" s="1">
        <f>VLOOKUP(A24,Balance1!$B:$J,9,FALSE)</f>
        <v>9028</v>
      </c>
      <c r="N24" s="1">
        <f>VLOOKUP(A24,Balance1!$B:$K,10,FALSE)</f>
        <v>1</v>
      </c>
    </row>
    <row r="25" spans="1:14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VLOOKUP(A25,Balance1!$B:$J,2,FALSE)</f>
        <v>0.77927000000000002</v>
      </c>
      <c r="G25" s="10">
        <f>VLOOKUP(A25,Balance1!$B:$J,3,FALSE)</f>
        <v>0.22</v>
      </c>
      <c r="H25" s="10">
        <f>VLOOKUP(A25,Balance1!$B:$J,4,FALSE)</f>
        <v>6.9999999999999999E-4</v>
      </c>
      <c r="I25" s="10">
        <f>VLOOKUP(A25,Balance1!$B:$J,5,FALSE)</f>
        <v>3.0000000000000001E-5</v>
      </c>
      <c r="J25" s="10">
        <f>VLOOKUP(A25,Balance1!$B:$J,6,FALSE)</f>
        <v>0</v>
      </c>
      <c r="K25" s="10">
        <v>0</v>
      </c>
      <c r="L25" s="9">
        <f>VLOOKUP(A25,Balance1!$B:$J,8,FALSE)</f>
        <v>14</v>
      </c>
      <c r="M25" s="1">
        <f>VLOOKUP(A25,Balance1!$B:$J,9,FALSE)</f>
        <v>9028</v>
      </c>
      <c r="N25" s="1">
        <f>VLOOKUP(A25,Balance1!$B:$K,10,FALSE)</f>
        <v>1</v>
      </c>
    </row>
    <row r="26" spans="1:14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VLOOKUP(A26,Balance1!$B:$J,2,FALSE)</f>
        <v>0.74921000000000004</v>
      </c>
      <c r="G26" s="10">
        <f>VLOOKUP(A26,Balance1!$B:$J,3,FALSE)</f>
        <v>0.25</v>
      </c>
      <c r="H26" s="10">
        <f>VLOOKUP(A26,Balance1!$B:$J,4,FALSE)</f>
        <v>7.5000000000000002E-4</v>
      </c>
      <c r="I26" s="10">
        <f>VLOOKUP(A26,Balance1!$B:$J,5,FALSE)</f>
        <v>4.0000000000000003E-5</v>
      </c>
      <c r="J26" s="10">
        <f>VLOOKUP(A26,Balance1!$B:$J,6,FALSE)</f>
        <v>0</v>
      </c>
      <c r="K26" s="10">
        <v>0</v>
      </c>
      <c r="L26" s="9">
        <f>VLOOKUP(A26,Balance1!$B:$J,8,FALSE)</f>
        <v>17</v>
      </c>
      <c r="M26" s="1">
        <f>VLOOKUP(A26,Balance1!$B:$J,9,FALSE)</f>
        <v>9028</v>
      </c>
      <c r="N26" s="1">
        <f>VLOOKUP(A26,Balance1!$B:$K,10,FALSE)</f>
        <v>1</v>
      </c>
    </row>
    <row r="27" spans="1:14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VLOOKUP(A27,Balance1!$B:$J,2,FALSE)</f>
        <v>0.71914999999999996</v>
      </c>
      <c r="G27" s="10">
        <f>VLOOKUP(A27,Balance1!$B:$J,3,FALSE)</f>
        <v>0.28000000000000003</v>
      </c>
      <c r="H27" s="10">
        <f>VLOOKUP(A27,Balance1!$B:$J,4,FALSE)</f>
        <v>8.0000000000000004E-4</v>
      </c>
      <c r="I27" s="10">
        <f>VLOOKUP(A27,Balance1!$B:$J,5,FALSE)</f>
        <v>5.0000000000000002E-5</v>
      </c>
      <c r="J27" s="10">
        <f>VLOOKUP(A27,Balance1!$B:$J,6,FALSE)</f>
        <v>0</v>
      </c>
      <c r="K27" s="10">
        <v>0</v>
      </c>
      <c r="L27" s="9">
        <f>VLOOKUP(A27,Balance1!$B:$J,8,FALSE)</f>
        <v>17</v>
      </c>
      <c r="M27" s="1">
        <f>VLOOKUP(A27,Balance1!$B:$J,9,FALSE)</f>
        <v>9028</v>
      </c>
      <c r="N27" s="1">
        <f>VLOOKUP(A27,Balance1!$B:$K,10,FALSE)</f>
        <v>1</v>
      </c>
    </row>
    <row r="28" spans="1:14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VLOOKUP(A28,Balance1!$B:$J,2,FALSE)</f>
        <v>0.68908999999999998</v>
      </c>
      <c r="G28" s="10">
        <f>VLOOKUP(A28,Balance1!$B:$J,3,FALSE)</f>
        <v>0.31</v>
      </c>
      <c r="H28" s="10">
        <f>VLOOKUP(A28,Balance1!$B:$J,4,FALSE)</f>
        <v>8.4999999999999898E-4</v>
      </c>
      <c r="I28" s="10">
        <f>VLOOKUP(A28,Balance1!$B:$J,5,FALSE)</f>
        <v>6.0000000000000002E-5</v>
      </c>
      <c r="J28" s="10">
        <f>VLOOKUP(A28,Balance1!$B:$J,6,FALSE)</f>
        <v>0</v>
      </c>
      <c r="K28" s="10">
        <v>0</v>
      </c>
      <c r="L28" s="9">
        <f>VLOOKUP(A28,Balance1!$B:$J,8,FALSE)</f>
        <v>17</v>
      </c>
      <c r="M28" s="1">
        <f>VLOOKUP(A28,Balance1!$B:$J,9,FALSE)</f>
        <v>9028</v>
      </c>
      <c r="N28" s="1">
        <f>VLOOKUP(A28,Balance1!$B:$K,10,FALSE)</f>
        <v>1</v>
      </c>
    </row>
    <row r="29" spans="1:14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VLOOKUP(A29,Balance1!$B:$J,2,FALSE)</f>
        <v>0.65903</v>
      </c>
      <c r="G29" s="10">
        <f>VLOOKUP(A29,Balance1!$B:$J,3,FALSE)</f>
        <v>0.34</v>
      </c>
      <c r="H29" s="10">
        <f>VLOOKUP(A29,Balance1!$B:$J,4,FALSE)</f>
        <v>8.99999999999999E-4</v>
      </c>
      <c r="I29" s="10">
        <f>VLOOKUP(A29,Balance1!$B:$J,5,FALSE)</f>
        <v>6.9999999999999994E-5</v>
      </c>
      <c r="J29" s="10">
        <f>VLOOKUP(A29,Balance1!$B:$J,6,FALSE)</f>
        <v>0</v>
      </c>
      <c r="K29" s="10">
        <v>0</v>
      </c>
      <c r="L29" s="9">
        <f>VLOOKUP(A29,Balance1!$B:$J,8,FALSE)</f>
        <v>17</v>
      </c>
      <c r="M29" s="1">
        <f>VLOOKUP(A29,Balance1!$B:$J,9,FALSE)</f>
        <v>9028</v>
      </c>
      <c r="N29" s="1">
        <f>VLOOKUP(A29,Balance1!$B:$K,10,FALSE)</f>
        <v>1</v>
      </c>
    </row>
    <row r="30" spans="1:14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VLOOKUP(A30,Balance1!$B:$J,2,FALSE)</f>
        <v>0.62897000000000003</v>
      </c>
      <c r="G30" s="10">
        <f>VLOOKUP(A30,Balance1!$B:$J,3,FALSE)</f>
        <v>0.37</v>
      </c>
      <c r="H30" s="10">
        <f>VLOOKUP(A30,Balance1!$B:$J,4,FALSE)</f>
        <v>9.4999999999999902E-4</v>
      </c>
      <c r="I30" s="10">
        <f>VLOOKUP(A30,Balance1!$B:$J,5,FALSE)</f>
        <v>8.0000000000000007E-5</v>
      </c>
      <c r="J30" s="10">
        <f>VLOOKUP(A30,Balance1!$B:$J,6,FALSE)</f>
        <v>0</v>
      </c>
      <c r="K30" s="10">
        <v>0</v>
      </c>
      <c r="L30" s="9">
        <f>VLOOKUP(A30,Balance1!$B:$J,8,FALSE)</f>
        <v>17</v>
      </c>
      <c r="M30" s="1">
        <f>VLOOKUP(A30,Balance1!$B:$J,9,FALSE)</f>
        <v>9028</v>
      </c>
      <c r="N30" s="1">
        <f>VLOOKUP(A30,Balance1!$B:$K,10,FALSE)</f>
        <v>1</v>
      </c>
    </row>
    <row r="31" spans="1:14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VLOOKUP(A31,Balance1!$B:$J,2,FALSE)</f>
        <v>0.58989999999999998</v>
      </c>
      <c r="G31" s="10">
        <f>VLOOKUP(A31,Balance1!$B:$J,3,FALSE)</f>
        <v>0.4</v>
      </c>
      <c r="H31" s="10">
        <f>VLOOKUP(A31,Balance1!$B:$J,4,FALSE)</f>
        <v>0.01</v>
      </c>
      <c r="I31" s="10">
        <f>VLOOKUP(A31,Balance1!$B:$J,5,FALSE)</f>
        <v>1E-4</v>
      </c>
      <c r="J31" s="10">
        <f>VLOOKUP(A31,Balance1!$B:$J,6,FALSE)</f>
        <v>0</v>
      </c>
      <c r="K31" s="10">
        <v>0</v>
      </c>
      <c r="L31" s="9">
        <f>VLOOKUP(A31,Balance1!$B:$J,8,FALSE)</f>
        <v>17</v>
      </c>
      <c r="M31" s="1">
        <f>VLOOKUP(A31,Balance1!$B:$J,9,FALSE)</f>
        <v>9028</v>
      </c>
      <c r="N31" s="1">
        <f>VLOOKUP(A31,Balance1!$B:$K,10,FALSE)</f>
        <v>1</v>
      </c>
    </row>
    <row r="32" spans="1:14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VLOOKUP(A32,Balance1!$B:$J,2,FALSE)</f>
        <v>0.57686999999999999</v>
      </c>
      <c r="G32" s="10">
        <f>VLOOKUP(A32,Balance1!$B:$J,3,FALSE)</f>
        <v>0.41</v>
      </c>
      <c r="H32" s="10">
        <f>VLOOKUP(A32,Balance1!$B:$J,4,FALSE)</f>
        <v>1.2999999999999999E-2</v>
      </c>
      <c r="I32" s="10">
        <f>VLOOKUP(A32,Balance1!$B:$J,5,FALSE)</f>
        <v>1.2999999999999999E-4</v>
      </c>
      <c r="J32" s="10">
        <f>VLOOKUP(A32,Balance1!$B:$J,6,FALSE)</f>
        <v>0</v>
      </c>
      <c r="K32" s="10">
        <v>0</v>
      </c>
      <c r="L32" s="9">
        <f>VLOOKUP(A32,Balance1!$B:$J,8,FALSE)</f>
        <v>17</v>
      </c>
      <c r="M32" s="1">
        <f>VLOOKUP(A32,Balance1!$B:$J,9,FALSE)</f>
        <v>9028</v>
      </c>
      <c r="N32" s="1">
        <f>VLOOKUP(A32,Balance1!$B:$K,10,FALSE)</f>
        <v>1</v>
      </c>
    </row>
    <row r="33" spans="1:14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VLOOKUP(A33,Balance1!$B:$J,2,FALSE)</f>
        <v>0.56384000000000001</v>
      </c>
      <c r="G33" s="10">
        <f>VLOOKUP(A33,Balance1!$B:$J,3,FALSE)</f>
        <v>0.42</v>
      </c>
      <c r="H33" s="10">
        <f>VLOOKUP(A33,Balance1!$B:$J,4,FALSE)</f>
        <v>1.6E-2</v>
      </c>
      <c r="I33" s="10">
        <f>VLOOKUP(A33,Balance1!$B:$J,5,FALSE)</f>
        <v>1.6000000000000001E-4</v>
      </c>
      <c r="J33" s="10">
        <f>VLOOKUP(A33,Balance1!$B:$J,6,FALSE)</f>
        <v>0</v>
      </c>
      <c r="K33" s="10">
        <v>0</v>
      </c>
      <c r="L33" s="9">
        <f>VLOOKUP(A33,Balance1!$B:$J,8,FALSE)</f>
        <v>17</v>
      </c>
      <c r="M33" s="1">
        <f>VLOOKUP(A33,Balance1!$B:$J,9,FALSE)</f>
        <v>9028</v>
      </c>
      <c r="N33" s="1">
        <f>VLOOKUP(A33,Balance1!$B:$K,10,FALSE)</f>
        <v>1</v>
      </c>
    </row>
    <row r="34" spans="1:14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VLOOKUP(A34,Balance1!$B:$J,2,FALSE)</f>
        <v>0.55081000000000002</v>
      </c>
      <c r="G34" s="10">
        <f>VLOOKUP(A34,Balance1!$B:$J,3,FALSE)</f>
        <v>0.43</v>
      </c>
      <c r="H34" s="10">
        <f>VLOOKUP(A34,Balance1!$B:$J,4,FALSE)</f>
        <v>1.9E-2</v>
      </c>
      <c r="I34" s="10">
        <f>VLOOKUP(A34,Balance1!$B:$J,5,FALSE)</f>
        <v>1.9000000000000001E-4</v>
      </c>
      <c r="J34" s="10">
        <f>VLOOKUP(A34,Balance1!$B:$J,6,FALSE)</f>
        <v>0</v>
      </c>
      <c r="K34" s="10">
        <v>0</v>
      </c>
      <c r="L34" s="9">
        <f>VLOOKUP(A34,Balance1!$B:$J,8,FALSE)</f>
        <v>20</v>
      </c>
      <c r="M34" s="1">
        <f>VLOOKUP(A34,Balance1!$B:$J,9,FALSE)</f>
        <v>9028</v>
      </c>
      <c r="N34" s="1">
        <f>VLOOKUP(A34,Balance1!$B:$K,10,FALSE)</f>
        <v>2</v>
      </c>
    </row>
    <row r="35" spans="1:14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VLOOKUP(A35,Balance1!$B:$J,2,FALSE)</f>
        <v>0.53777999999999992</v>
      </c>
      <c r="G35" s="10">
        <f>VLOOKUP(A35,Balance1!$B:$J,3,FALSE)</f>
        <v>0.44</v>
      </c>
      <c r="H35" s="10">
        <f>VLOOKUP(A35,Balance1!$B:$J,4,FALSE)</f>
        <v>2.1999999999999999E-2</v>
      </c>
      <c r="I35" s="10">
        <f>VLOOKUP(A35,Balance1!$B:$J,5,FALSE)</f>
        <v>2.2000000000000001E-4</v>
      </c>
      <c r="J35" s="10">
        <f>VLOOKUP(A35,Balance1!$B:$J,6,FALSE)</f>
        <v>0</v>
      </c>
      <c r="K35" s="10">
        <v>0</v>
      </c>
      <c r="L35" s="9">
        <f>VLOOKUP(A35,Balance1!$B:$J,8,FALSE)</f>
        <v>20</v>
      </c>
      <c r="M35" s="1">
        <f>VLOOKUP(A35,Balance1!$B:$J,9,FALSE)</f>
        <v>9028</v>
      </c>
      <c r="N35" s="1">
        <f>VLOOKUP(A35,Balance1!$B:$K,10,FALSE)</f>
        <v>2</v>
      </c>
    </row>
    <row r="36" spans="1:14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VLOOKUP(A36,Balance1!$B:$J,2,FALSE)</f>
        <v>0.52475000000000005</v>
      </c>
      <c r="G36" s="10">
        <f>VLOOKUP(A36,Balance1!$B:$J,3,FALSE)</f>
        <v>0.45</v>
      </c>
      <c r="H36" s="10">
        <f>VLOOKUP(A36,Balance1!$B:$J,4,FALSE)</f>
        <v>2.5000000000000001E-2</v>
      </c>
      <c r="I36" s="10">
        <f>VLOOKUP(A36,Balance1!$B:$J,5,FALSE)</f>
        <v>2.5000000000000001E-4</v>
      </c>
      <c r="J36" s="10">
        <f>VLOOKUP(A36,Balance1!$B:$J,6,FALSE)</f>
        <v>0</v>
      </c>
      <c r="K36" s="10">
        <v>0</v>
      </c>
      <c r="L36" s="9">
        <f>VLOOKUP(A36,Balance1!$B:$J,8,FALSE)</f>
        <v>20</v>
      </c>
      <c r="M36" s="1">
        <f>VLOOKUP(A36,Balance1!$B:$J,9,FALSE)</f>
        <v>9028</v>
      </c>
      <c r="N36" s="1">
        <f>VLOOKUP(A36,Balance1!$B:$K,10,FALSE)</f>
        <v>2</v>
      </c>
    </row>
    <row r="37" spans="1:14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VLOOKUP(A37,Balance1!$B:$J,2,FALSE)</f>
        <v>0.50970000000000004</v>
      </c>
      <c r="G37" s="10">
        <f>VLOOKUP(A37,Balance1!$B:$J,3,FALSE)</f>
        <v>0.46</v>
      </c>
      <c r="H37" s="10">
        <f>VLOOKUP(A37,Balance1!$B:$J,4,FALSE)</f>
        <v>0.03</v>
      </c>
      <c r="I37" s="10">
        <f>VLOOKUP(A37,Balance1!$B:$J,5,FALSE)</f>
        <v>2.9999999999999997E-4</v>
      </c>
      <c r="J37" s="10">
        <f>VLOOKUP(A37,Balance1!$B:$J,6,FALSE)</f>
        <v>0</v>
      </c>
      <c r="K37" s="10">
        <v>0</v>
      </c>
      <c r="L37" s="9">
        <f>VLOOKUP(A37,Balance1!$B:$J,8,FALSE)</f>
        <v>20</v>
      </c>
      <c r="M37" s="1">
        <f>VLOOKUP(A37,Balance1!$B:$J,9,FALSE)</f>
        <v>9028</v>
      </c>
      <c r="N37" s="1">
        <f>VLOOKUP(A37,Balance1!$B:$K,10,FALSE)</f>
        <v>2</v>
      </c>
    </row>
    <row r="38" spans="1:14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VLOOKUP(A38,Balance1!$B:$J,2,FALSE)</f>
        <v>0.49465000000000003</v>
      </c>
      <c r="G38" s="10">
        <f>VLOOKUP(A38,Balance1!$B:$J,3,FALSE)</f>
        <v>0.47</v>
      </c>
      <c r="H38" s="10">
        <f>VLOOKUP(A38,Balance1!$B:$J,4,FALSE)</f>
        <v>3.5000000000000003E-2</v>
      </c>
      <c r="I38" s="10">
        <f>VLOOKUP(A38,Balance1!$B:$J,5,FALSE)</f>
        <v>3.5E-4</v>
      </c>
      <c r="J38" s="10">
        <f>VLOOKUP(A38,Balance1!$B:$J,6,FALSE)</f>
        <v>0</v>
      </c>
      <c r="K38" s="10">
        <v>0</v>
      </c>
      <c r="L38" s="9">
        <f>VLOOKUP(A38,Balance1!$B:$J,8,FALSE)</f>
        <v>20</v>
      </c>
      <c r="M38" s="1">
        <f>VLOOKUP(A38,Balance1!$B:$J,9,FALSE)</f>
        <v>9028</v>
      </c>
      <c r="N38" s="1">
        <f>VLOOKUP(A38,Balance1!$B:$K,10,FALSE)</f>
        <v>2</v>
      </c>
    </row>
    <row r="39" spans="1:14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VLOOKUP(A39,Balance1!$B:$J,2,FALSE)</f>
        <v>0.47960000000000003</v>
      </c>
      <c r="G39" s="10">
        <f>VLOOKUP(A39,Balance1!$B:$J,3,FALSE)</f>
        <v>0.48</v>
      </c>
      <c r="H39" s="10">
        <f>VLOOKUP(A39,Balance1!$B:$J,4,FALSE)</f>
        <v>0.04</v>
      </c>
      <c r="I39" s="10">
        <f>VLOOKUP(A39,Balance1!$B:$J,5,FALSE)</f>
        <v>4.0000000000000002E-4</v>
      </c>
      <c r="J39" s="10">
        <f>VLOOKUP(A39,Balance1!$B:$J,6,FALSE)</f>
        <v>0</v>
      </c>
      <c r="K39" s="10">
        <v>0</v>
      </c>
      <c r="L39" s="9">
        <f>VLOOKUP(A39,Balance1!$B:$J,8,FALSE)</f>
        <v>20</v>
      </c>
      <c r="M39" s="1">
        <f>VLOOKUP(A39,Balance1!$B:$J,9,FALSE)</f>
        <v>9028</v>
      </c>
      <c r="N39" s="1">
        <f>VLOOKUP(A39,Balance1!$B:$K,10,FALSE)</f>
        <v>2</v>
      </c>
    </row>
    <row r="40" spans="1:14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VLOOKUP(A40,Balance1!$B:$J,2,FALSE)</f>
        <v>0.46455000000000002</v>
      </c>
      <c r="G40" s="10">
        <f>VLOOKUP(A40,Balance1!$B:$J,3,FALSE)</f>
        <v>0.49</v>
      </c>
      <c r="H40" s="10">
        <f>VLOOKUP(A40,Balance1!$B:$J,4,FALSE)</f>
        <v>4.4999999999999998E-2</v>
      </c>
      <c r="I40" s="10">
        <f>VLOOKUP(A40,Balance1!$B:$J,5,FALSE)</f>
        <v>4.4999999999999999E-4</v>
      </c>
      <c r="J40" s="10">
        <f>VLOOKUP(A40,Balance1!$B:$J,6,FALSE)</f>
        <v>0</v>
      </c>
      <c r="K40" s="10">
        <v>0</v>
      </c>
      <c r="L40" s="9">
        <f>VLOOKUP(A40,Balance1!$B:$J,8,FALSE)</f>
        <v>20</v>
      </c>
      <c r="M40" s="1">
        <f>VLOOKUP(A40,Balance1!$B:$J,9,FALSE)</f>
        <v>9028</v>
      </c>
      <c r="N40" s="1">
        <f>VLOOKUP(A40,Balance1!$B:$K,10,FALSE)</f>
        <v>2</v>
      </c>
    </row>
    <row r="41" spans="1:14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VLOOKUP(A41,Balance1!$B:$J,2,FALSE)</f>
        <v>0.44950000000000001</v>
      </c>
      <c r="G41" s="10">
        <f>VLOOKUP(A41,Balance1!$B:$J,3,FALSE)</f>
        <v>0.5</v>
      </c>
      <c r="H41" s="10">
        <f>VLOOKUP(A41,Balance1!$B:$J,4,FALSE)</f>
        <v>0.05</v>
      </c>
      <c r="I41" s="10">
        <f>VLOOKUP(A41,Balance1!$B:$J,5,FALSE)</f>
        <v>5.0000000000000001E-4</v>
      </c>
      <c r="J41" s="10">
        <f>VLOOKUP(A41,Balance1!$B:$J,6,FALSE)</f>
        <v>0</v>
      </c>
      <c r="K41" s="10">
        <v>0</v>
      </c>
      <c r="L41" s="9">
        <f>VLOOKUP(A41,Balance1!$B:$J,8,FALSE)</f>
        <v>20</v>
      </c>
      <c r="M41" s="1">
        <f>VLOOKUP(A41,Balance1!$B:$J,9,FALSE)</f>
        <v>9028</v>
      </c>
      <c r="N41" s="1">
        <f>VLOOKUP(A41,Balance1!$B:$K,10,FALSE)</f>
        <v>2</v>
      </c>
    </row>
    <row r="42" spans="1:14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VLOOKUP(A42,Balance1!$B:$J,2,FALSE)</f>
        <v>0.42489999999999994</v>
      </c>
      <c r="G42" s="10">
        <f>VLOOKUP(A42,Balance1!$B:$J,3,FALSE)</f>
        <v>0.51</v>
      </c>
      <c r="H42" s="10">
        <f>VLOOKUP(A42,Balance1!$B:$J,4,FALSE)</f>
        <v>5.5E-2</v>
      </c>
      <c r="I42" s="10">
        <f>VLOOKUP(A42,Balance1!$B:$J,5,FALSE)</f>
        <v>0.01</v>
      </c>
      <c r="J42" s="10">
        <f>VLOOKUP(A42,Balance1!$B:$J,6,FALSE)</f>
        <v>1E-4</v>
      </c>
      <c r="K42" s="10">
        <v>0</v>
      </c>
      <c r="L42" s="9">
        <f>VLOOKUP(A42,Balance1!$B:$J,8,FALSE)</f>
        <v>24</v>
      </c>
      <c r="M42" s="1">
        <f>VLOOKUP(A42,Balance1!$B:$J,9,FALSE)</f>
        <v>9028</v>
      </c>
      <c r="N42" s="1">
        <f>VLOOKUP(A42,Balance1!$B:$K,10,FALSE)</f>
        <v>2</v>
      </c>
    </row>
    <row r="43" spans="1:14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VLOOKUP(A43,Balance1!$B:$J,2,FALSE)</f>
        <v>0.4093</v>
      </c>
      <c r="G43" s="10">
        <f>VLOOKUP(A43,Balance1!$B:$J,3,FALSE)</f>
        <v>0.52</v>
      </c>
      <c r="H43" s="10">
        <f>VLOOKUP(A43,Balance1!$B:$J,4,FALSE)</f>
        <v>0.06</v>
      </c>
      <c r="I43" s="10">
        <f>VLOOKUP(A43,Balance1!$B:$J,5,FALSE)</f>
        <v>1.0500000000000001E-2</v>
      </c>
      <c r="J43" s="10">
        <f>VLOOKUP(A43,Balance1!$B:$J,6,FALSE)</f>
        <v>2.0000000000000001E-4</v>
      </c>
      <c r="K43" s="10">
        <v>0</v>
      </c>
      <c r="L43" s="9">
        <f>VLOOKUP(A43,Balance1!$B:$J,8,FALSE)</f>
        <v>24</v>
      </c>
      <c r="M43" s="1">
        <f>VLOOKUP(A43,Balance1!$B:$J,9,FALSE)</f>
        <v>9028</v>
      </c>
      <c r="N43" s="1">
        <f>VLOOKUP(A43,Balance1!$B:$K,10,FALSE)</f>
        <v>2</v>
      </c>
    </row>
    <row r="44" spans="1:14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VLOOKUP(A44,Balance1!$B:$J,2,FALSE)</f>
        <v>0.39370000000000005</v>
      </c>
      <c r="G44" s="10">
        <f>VLOOKUP(A44,Balance1!$B:$J,3,FALSE)</f>
        <v>0.53</v>
      </c>
      <c r="H44" s="10">
        <f>VLOOKUP(A44,Balance1!$B:$J,4,FALSE)</f>
        <v>6.5000000000000002E-2</v>
      </c>
      <c r="I44" s="10">
        <f>VLOOKUP(A44,Balance1!$B:$J,5,FALSE)</f>
        <v>1.1000000000000001E-2</v>
      </c>
      <c r="J44" s="10">
        <f>VLOOKUP(A44,Balance1!$B:$J,6,FALSE)</f>
        <v>3.0000000000000003E-4</v>
      </c>
      <c r="K44" s="10">
        <v>0</v>
      </c>
      <c r="L44" s="9">
        <f>VLOOKUP(A44,Balance1!$B:$J,8,FALSE)</f>
        <v>24</v>
      </c>
      <c r="M44" s="1">
        <f>VLOOKUP(A44,Balance1!$B:$J,9,FALSE)</f>
        <v>9028</v>
      </c>
      <c r="N44" s="1">
        <f>VLOOKUP(A44,Balance1!$B:$K,10,FALSE)</f>
        <v>2</v>
      </c>
    </row>
    <row r="45" spans="1:14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VLOOKUP(A45,Balance1!$B:$J,2,FALSE)</f>
        <v>0.37809999999999999</v>
      </c>
      <c r="G45" s="10">
        <f>VLOOKUP(A45,Balance1!$B:$J,3,FALSE)</f>
        <v>0.54</v>
      </c>
      <c r="H45" s="10">
        <f>VLOOKUP(A45,Balance1!$B:$J,4,FALSE)</f>
        <v>7.0000000000000007E-2</v>
      </c>
      <c r="I45" s="10">
        <f>VLOOKUP(A45,Balance1!$B:$J,5,FALSE)</f>
        <v>1.1500000000000002E-2</v>
      </c>
      <c r="J45" s="10">
        <f>VLOOKUP(A45,Balance1!$B:$J,6,FALSE)</f>
        <v>4.0000000000000002E-4</v>
      </c>
      <c r="K45" s="10">
        <v>0</v>
      </c>
      <c r="L45" s="9">
        <f>VLOOKUP(A45,Balance1!$B:$J,8,FALSE)</f>
        <v>24</v>
      </c>
      <c r="M45" s="1">
        <f>VLOOKUP(A45,Balance1!$B:$J,9,FALSE)</f>
        <v>9028</v>
      </c>
      <c r="N45" s="1">
        <f>VLOOKUP(A45,Balance1!$B:$K,10,FALSE)</f>
        <v>2</v>
      </c>
    </row>
    <row r="46" spans="1:14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VLOOKUP(A46,Balance1!$B:$J,2,FALSE)</f>
        <v>0.36250000000000004</v>
      </c>
      <c r="G46" s="10">
        <f>VLOOKUP(A46,Balance1!$B:$J,3,FALSE)</f>
        <v>0.55000000000000004</v>
      </c>
      <c r="H46" s="10">
        <f>VLOOKUP(A46,Balance1!$B:$J,4,FALSE)</f>
        <v>7.5000000000000011E-2</v>
      </c>
      <c r="I46" s="10">
        <f>VLOOKUP(A46,Balance1!$B:$J,5,FALSE)</f>
        <v>1.2000000000000002E-2</v>
      </c>
      <c r="J46" s="10">
        <f>VLOOKUP(A46,Balance1!$B:$J,6,FALSE)</f>
        <v>5.0000000000000001E-4</v>
      </c>
      <c r="K46" s="10">
        <v>0</v>
      </c>
      <c r="L46" s="9">
        <f>VLOOKUP(A46,Balance1!$B:$J,8,FALSE)</f>
        <v>24</v>
      </c>
      <c r="M46" s="1">
        <f>VLOOKUP(A46,Balance1!$B:$J,9,FALSE)</f>
        <v>9028</v>
      </c>
      <c r="N46" s="1">
        <f>VLOOKUP(A46,Balance1!$B:$K,10,FALSE)</f>
        <v>2</v>
      </c>
    </row>
    <row r="47" spans="1:14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VLOOKUP(A47,Balance1!$B:$J,2,FALSE)</f>
        <v>0.34689999999999988</v>
      </c>
      <c r="G47" s="10">
        <f>VLOOKUP(A47,Balance1!$B:$J,3,FALSE)</f>
        <v>0.56000000000000005</v>
      </c>
      <c r="H47" s="10">
        <f>VLOOKUP(A47,Balance1!$B:$J,4,FALSE)</f>
        <v>8.0000000000000016E-2</v>
      </c>
      <c r="I47" s="10">
        <f>VLOOKUP(A47,Balance1!$B:$J,5,FALSE)</f>
        <v>1.2500000000000002E-2</v>
      </c>
      <c r="J47" s="10">
        <f>VLOOKUP(A47,Balance1!$B:$J,6,FALSE)</f>
        <v>6.0000000000000006E-4</v>
      </c>
      <c r="K47" s="10">
        <v>0</v>
      </c>
      <c r="L47" s="9">
        <f>VLOOKUP(A47,Balance1!$B:$J,8,FALSE)</f>
        <v>24</v>
      </c>
      <c r="M47" s="1">
        <f>VLOOKUP(A47,Balance1!$B:$J,9,FALSE)</f>
        <v>9028</v>
      </c>
      <c r="N47" s="1">
        <f>VLOOKUP(A47,Balance1!$B:$K,10,FALSE)</f>
        <v>2</v>
      </c>
    </row>
    <row r="48" spans="1:14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VLOOKUP(A48,Balance1!$B:$J,2,FALSE)</f>
        <v>0.33129999999999993</v>
      </c>
      <c r="G48" s="10">
        <f>VLOOKUP(A48,Balance1!$B:$J,3,FALSE)</f>
        <v>0.57000000000000006</v>
      </c>
      <c r="H48" s="10">
        <f>VLOOKUP(A48,Balance1!$B:$J,4,FALSE)</f>
        <v>8.500000000000002E-2</v>
      </c>
      <c r="I48" s="10">
        <f>VLOOKUP(A48,Balance1!$B:$J,5,FALSE)</f>
        <v>1.3000000000000003E-2</v>
      </c>
      <c r="J48" s="10">
        <f>VLOOKUP(A48,Balance1!$B:$J,6,FALSE)</f>
        <v>7.000000000000001E-4</v>
      </c>
      <c r="K48" s="10">
        <v>0</v>
      </c>
      <c r="L48" s="9">
        <f>VLOOKUP(A48,Balance1!$B:$J,8,FALSE)</f>
        <v>24</v>
      </c>
      <c r="M48" s="1">
        <f>VLOOKUP(A48,Balance1!$B:$J,9,FALSE)</f>
        <v>9028</v>
      </c>
      <c r="N48" s="1">
        <f>VLOOKUP(A48,Balance1!$B:$K,10,FALSE)</f>
        <v>2</v>
      </c>
    </row>
    <row r="49" spans="1:14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VLOOKUP(A49,Balance1!$B:$J,2,FALSE)</f>
        <v>0.31569999999999987</v>
      </c>
      <c r="G49" s="10">
        <f>VLOOKUP(A49,Balance1!$B:$J,3,FALSE)</f>
        <v>0.58000000000000007</v>
      </c>
      <c r="H49" s="10">
        <f>VLOOKUP(A49,Balance1!$B:$J,4,FALSE)</f>
        <v>9.0000000000000024E-2</v>
      </c>
      <c r="I49" s="10">
        <f>VLOOKUP(A49,Balance1!$B:$J,5,FALSE)</f>
        <v>1.3500000000000003E-2</v>
      </c>
      <c r="J49" s="10">
        <f>VLOOKUP(A49,Balance1!$B:$J,6,FALSE)</f>
        <v>8.0000000000000015E-4</v>
      </c>
      <c r="K49" s="10">
        <v>0</v>
      </c>
      <c r="L49" s="9">
        <f>VLOOKUP(A49,Balance1!$B:$J,8,FALSE)</f>
        <v>24</v>
      </c>
      <c r="M49" s="1">
        <f>VLOOKUP(A49,Balance1!$B:$J,9,FALSE)</f>
        <v>9028</v>
      </c>
      <c r="N49" s="1">
        <f>VLOOKUP(A49,Balance1!$B:$K,10,FALSE)</f>
        <v>2</v>
      </c>
    </row>
    <row r="50" spans="1:14" x14ac:dyDescent="0.3">
      <c r="A50">
        <v>48</v>
      </c>
      <c r="B50" s="25" t="str">
        <f t="shared" ref="B50:B77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VLOOKUP(A50,Balance1!$B:$J,2,FALSE)</f>
        <v>0.30009999999999992</v>
      </c>
      <c r="G50" s="10">
        <f>VLOOKUP(A50,Balance1!$B:$J,3,FALSE)</f>
        <v>0.59000000000000008</v>
      </c>
      <c r="H50" s="10">
        <f>VLOOKUP(A50,Balance1!$B:$J,4,FALSE)</f>
        <v>9.5000000000000029E-2</v>
      </c>
      <c r="I50" s="10">
        <f>VLOOKUP(A50,Balance1!$B:$J,5,FALSE)</f>
        <v>1.4000000000000004E-2</v>
      </c>
      <c r="J50" s="10">
        <f>VLOOKUP(A50,Balance1!$B:$J,6,FALSE)</f>
        <v>9.0000000000000019E-4</v>
      </c>
      <c r="K50" s="10">
        <v>0</v>
      </c>
      <c r="L50" s="9">
        <f>VLOOKUP(A50,Balance1!$B:$J,8,FALSE)</f>
        <v>28</v>
      </c>
      <c r="M50" s="1">
        <f>VLOOKUP(A50,Balance1!$B:$J,9,FALSE)</f>
        <v>9028</v>
      </c>
      <c r="N50" s="1">
        <f>VLOOKUP(A50,Balance1!$B:$K,10,FALSE)</f>
        <v>2</v>
      </c>
    </row>
    <row r="51" spans="1:14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VLOOKUP(A51,Balance1!$B:$J,2,FALSE)</f>
        <v>0.28449999999999986</v>
      </c>
      <c r="G51" s="10">
        <f>VLOOKUP(A51,Balance1!$B:$J,3,FALSE)</f>
        <v>0.60000000000000009</v>
      </c>
      <c r="H51" s="10">
        <f>VLOOKUP(A51,Balance1!$B:$J,4,FALSE)</f>
        <v>0.10000000000000003</v>
      </c>
      <c r="I51" s="10">
        <f>VLOOKUP(A51,Balance1!$B:$J,5,FALSE)</f>
        <v>1.4500000000000004E-2</v>
      </c>
      <c r="J51" s="10">
        <f>VLOOKUP(A51,Balance1!$B:$J,6,FALSE)</f>
        <v>1.0000000000000002E-3</v>
      </c>
      <c r="K51" s="10">
        <v>0</v>
      </c>
      <c r="L51" s="9">
        <f>VLOOKUP(A51,Balance1!$B:$J,8,FALSE)</f>
        <v>28</v>
      </c>
      <c r="M51" s="1">
        <f>VLOOKUP(A51,Balance1!$B:$J,9,FALSE)</f>
        <v>9028</v>
      </c>
      <c r="N51" s="1">
        <f>VLOOKUP(A51,Balance1!$B:$K,10,FALSE)</f>
        <v>2</v>
      </c>
    </row>
    <row r="52" spans="1:14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VLOOKUP(A52,Balance1!$B:$J,2,FALSE)</f>
        <v>0.26889999999999992</v>
      </c>
      <c r="G52" s="10">
        <f>VLOOKUP(A52,Balance1!$B:$J,3,FALSE)</f>
        <v>0.6100000000000001</v>
      </c>
      <c r="H52" s="10">
        <f>VLOOKUP(A52,Balance1!$B:$J,4,FALSE)</f>
        <v>0.10500000000000004</v>
      </c>
      <c r="I52" s="10">
        <f>VLOOKUP(A52,Balance1!$B:$J,5,FALSE)</f>
        <v>1.5000000000000005E-2</v>
      </c>
      <c r="J52" s="10">
        <f>VLOOKUP(A52,Balance1!$B:$J,6,FALSE)</f>
        <v>1.1000000000000003E-3</v>
      </c>
      <c r="K52" s="10">
        <v>0</v>
      </c>
      <c r="L52" s="9">
        <f>VLOOKUP(A52,Balance1!$B:$J,8,FALSE)</f>
        <v>28</v>
      </c>
      <c r="M52" s="1">
        <f>VLOOKUP(A52,Balance1!$B:$J,9,FALSE)</f>
        <v>9028</v>
      </c>
      <c r="N52" s="1">
        <f>VLOOKUP(A52,Balance1!$B:$K,10,FALSE)</f>
        <v>2</v>
      </c>
    </row>
    <row r="53" spans="1:14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VLOOKUP(A53,Balance1!$B:$J,2,FALSE)</f>
        <v>0.25329999999999986</v>
      </c>
      <c r="G53" s="10">
        <f>VLOOKUP(A53,Balance1!$B:$J,3,FALSE)</f>
        <v>0.62000000000000011</v>
      </c>
      <c r="H53" s="10">
        <f>VLOOKUP(A53,Balance1!$B:$J,4,FALSE)</f>
        <v>0.11000000000000004</v>
      </c>
      <c r="I53" s="10">
        <f>VLOOKUP(A53,Balance1!$B:$J,5,FALSE)</f>
        <v>1.5500000000000005E-2</v>
      </c>
      <c r="J53" s="10">
        <f>VLOOKUP(A53,Balance1!$B:$J,6,FALSE)</f>
        <v>1.2000000000000003E-3</v>
      </c>
      <c r="K53" s="10">
        <v>0</v>
      </c>
      <c r="L53" s="9">
        <f>VLOOKUP(A53,Balance1!$B:$J,8,FALSE)</f>
        <v>28</v>
      </c>
      <c r="M53" s="1">
        <f>VLOOKUP(A53,Balance1!$B:$J,9,FALSE)</f>
        <v>9028</v>
      </c>
      <c r="N53" s="1">
        <f>VLOOKUP(A53,Balance1!$B:$K,10,FALSE)</f>
        <v>2</v>
      </c>
    </row>
    <row r="54" spans="1:14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VLOOKUP(A54,Balance1!$B:$J,2,FALSE)</f>
        <v>0.23769999999999991</v>
      </c>
      <c r="G54" s="10">
        <f>VLOOKUP(A54,Balance1!$B:$J,3,FALSE)</f>
        <v>0.63000000000000012</v>
      </c>
      <c r="H54" s="10">
        <f>VLOOKUP(A54,Balance1!$B:$J,4,FALSE)</f>
        <v>0.11500000000000005</v>
      </c>
      <c r="I54" s="10">
        <f>VLOOKUP(A54,Balance1!$B:$J,5,FALSE)</f>
        <v>1.6000000000000004E-2</v>
      </c>
      <c r="J54" s="10">
        <f>VLOOKUP(A54,Balance1!$B:$J,6,FALSE)</f>
        <v>1.3000000000000004E-3</v>
      </c>
      <c r="K54" s="10">
        <v>0</v>
      </c>
      <c r="L54" s="9">
        <f>VLOOKUP(A54,Balance1!$B:$J,8,FALSE)</f>
        <v>28</v>
      </c>
      <c r="M54" s="1">
        <f>VLOOKUP(A54,Balance1!$B:$J,9,FALSE)</f>
        <v>9028</v>
      </c>
      <c r="N54" s="1">
        <f>VLOOKUP(A54,Balance1!$B:$K,10,FALSE)</f>
        <v>2</v>
      </c>
    </row>
    <row r="55" spans="1:14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VLOOKUP(A55,Balance1!$B:$J,2,FALSE)</f>
        <v>0.22209999999999985</v>
      </c>
      <c r="G55" s="10">
        <f>VLOOKUP(A55,Balance1!$B:$J,3,FALSE)</f>
        <v>0.64000000000000012</v>
      </c>
      <c r="H55" s="10">
        <f>VLOOKUP(A55,Balance1!$B:$J,4,FALSE)</f>
        <v>0.12000000000000005</v>
      </c>
      <c r="I55" s="10">
        <f>VLOOKUP(A55,Balance1!$B:$J,5,FALSE)</f>
        <v>1.6500000000000004E-2</v>
      </c>
      <c r="J55" s="10">
        <f>VLOOKUP(A55,Balance1!$B:$J,6,FALSE)</f>
        <v>1.4000000000000004E-3</v>
      </c>
      <c r="K55" s="10">
        <v>0</v>
      </c>
      <c r="L55" s="9">
        <f>VLOOKUP(A55,Balance1!$B:$J,8,FALSE)</f>
        <v>28</v>
      </c>
      <c r="M55" s="1">
        <f>VLOOKUP(A55,Balance1!$B:$J,9,FALSE)</f>
        <v>9028</v>
      </c>
      <c r="N55" s="1">
        <f>VLOOKUP(A55,Balance1!$B:$K,10,FALSE)</f>
        <v>2</v>
      </c>
    </row>
    <row r="56" spans="1:14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VLOOKUP(A56,Balance1!$B:$J,2,FALSE)</f>
        <v>0.20649999999999991</v>
      </c>
      <c r="G56" s="10">
        <f>VLOOKUP(A56,Balance1!$B:$J,3,FALSE)</f>
        <v>0.65000000000000013</v>
      </c>
      <c r="H56" s="10">
        <f>VLOOKUP(A56,Balance1!$B:$J,4,FALSE)</f>
        <v>0.12500000000000006</v>
      </c>
      <c r="I56" s="10">
        <f>VLOOKUP(A56,Balance1!$B:$J,5,FALSE)</f>
        <v>1.7000000000000005E-2</v>
      </c>
      <c r="J56" s="10">
        <f>VLOOKUP(A56,Balance1!$B:$J,6,FALSE)</f>
        <v>1.5000000000000005E-3</v>
      </c>
      <c r="K56" s="10">
        <v>0</v>
      </c>
      <c r="L56" s="9">
        <f>VLOOKUP(A56,Balance1!$B:$J,8,FALSE)</f>
        <v>28</v>
      </c>
      <c r="M56" s="1">
        <f>VLOOKUP(A56,Balance1!$B:$J,9,FALSE)</f>
        <v>9028</v>
      </c>
      <c r="N56" s="1">
        <f>VLOOKUP(A56,Balance1!$B:$K,10,FALSE)</f>
        <v>2</v>
      </c>
    </row>
    <row r="57" spans="1:14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VLOOKUP(A57,Balance1!$B:$J,2,FALSE)</f>
        <v>0.19089999999999974</v>
      </c>
      <c r="G57" s="10">
        <f>VLOOKUP(A57,Balance1!$B:$J,3,FALSE)</f>
        <v>0.66000000000000014</v>
      </c>
      <c r="H57" s="10">
        <f>VLOOKUP(A57,Balance1!$B:$J,4,FALSE)</f>
        <v>0.13000000000000006</v>
      </c>
      <c r="I57" s="10">
        <f>VLOOKUP(A57,Balance1!$B:$J,5,FALSE)</f>
        <v>1.7500000000000005E-2</v>
      </c>
      <c r="J57" s="10">
        <f>VLOOKUP(A57,Balance1!$B:$J,6,FALSE)</f>
        <v>1.6000000000000005E-3</v>
      </c>
      <c r="K57" s="10">
        <v>0</v>
      </c>
      <c r="L57" s="9">
        <f>VLOOKUP(A57,Balance1!$B:$J,8,FALSE)</f>
        <v>28</v>
      </c>
      <c r="M57" s="1">
        <f>VLOOKUP(A57,Balance1!$B:$J,9,FALSE)</f>
        <v>9028</v>
      </c>
      <c r="N57" s="1">
        <f>VLOOKUP(A57,Balance1!$B:$K,10,FALSE)</f>
        <v>2</v>
      </c>
    </row>
    <row r="58" spans="1:14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VLOOKUP(A58,Balance1!$B:$J,2,FALSE)</f>
        <v>0.17529999999999979</v>
      </c>
      <c r="G58" s="10">
        <f>VLOOKUP(A58,Balance1!$B:$J,3,FALSE)</f>
        <v>0.67000000000000015</v>
      </c>
      <c r="H58" s="10">
        <f>VLOOKUP(A58,Balance1!$B:$J,4,FALSE)</f>
        <v>0.13500000000000006</v>
      </c>
      <c r="I58" s="10">
        <f>VLOOKUP(A58,Balance1!$B:$J,5,FALSE)</f>
        <v>1.8000000000000006E-2</v>
      </c>
      <c r="J58" s="10">
        <f>VLOOKUP(A58,Balance1!$B:$J,6,FALSE)</f>
        <v>1.7000000000000006E-3</v>
      </c>
      <c r="K58" s="10">
        <v>0</v>
      </c>
      <c r="L58" s="9">
        <f>VLOOKUP(A58,Balance1!$B:$J,8,FALSE)</f>
        <v>32</v>
      </c>
      <c r="M58" s="1">
        <f>VLOOKUP(A58,Balance1!$B:$J,9,FALSE)</f>
        <v>9028</v>
      </c>
      <c r="N58" s="1">
        <f>VLOOKUP(A58,Balance1!$B:$K,10,FALSE)</f>
        <v>2</v>
      </c>
    </row>
    <row r="59" spans="1:14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VLOOKUP(A59,Balance1!$B:$J,2,FALSE)</f>
        <v>0.15969999999999973</v>
      </c>
      <c r="G59" s="10">
        <f>VLOOKUP(A59,Balance1!$B:$J,3,FALSE)</f>
        <v>0.68000000000000016</v>
      </c>
      <c r="H59" s="10">
        <f>VLOOKUP(A59,Balance1!$B:$J,4,FALSE)</f>
        <v>0.14000000000000007</v>
      </c>
      <c r="I59" s="10">
        <f>VLOOKUP(A59,Balance1!$B:$J,5,FALSE)</f>
        <v>1.8500000000000006E-2</v>
      </c>
      <c r="J59" s="10">
        <f>VLOOKUP(A59,Balance1!$B:$J,6,FALSE)</f>
        <v>1.8000000000000006E-3</v>
      </c>
      <c r="K59" s="10">
        <v>0</v>
      </c>
      <c r="L59" s="9">
        <f>VLOOKUP(A59,Balance1!$B:$J,8,FALSE)</f>
        <v>32</v>
      </c>
      <c r="M59" s="1">
        <f>VLOOKUP(A59,Balance1!$B:$J,9,FALSE)</f>
        <v>9028</v>
      </c>
      <c r="N59" s="1">
        <f>VLOOKUP(A59,Balance1!$B:$K,10,FALSE)</f>
        <v>2</v>
      </c>
    </row>
    <row r="60" spans="1:14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VLOOKUP(A60,Balance1!$B:$J,2,FALSE)</f>
        <v>0.14409999999999978</v>
      </c>
      <c r="G60" s="10">
        <f>VLOOKUP(A60,Balance1!$B:$J,3,FALSE)</f>
        <v>0.69000000000000017</v>
      </c>
      <c r="H60" s="10">
        <f>VLOOKUP(A60,Balance1!$B:$J,4,FALSE)</f>
        <v>0.14500000000000007</v>
      </c>
      <c r="I60" s="10">
        <f>VLOOKUP(A60,Balance1!$B:$J,5,FALSE)</f>
        <v>1.9000000000000006E-2</v>
      </c>
      <c r="J60" s="10">
        <f>VLOOKUP(A60,Balance1!$B:$J,6,FALSE)</f>
        <v>1.9000000000000006E-3</v>
      </c>
      <c r="K60" s="10">
        <v>0</v>
      </c>
      <c r="L60" s="9">
        <f>VLOOKUP(A60,Balance1!$B:$J,8,FALSE)</f>
        <v>32</v>
      </c>
      <c r="M60" s="1">
        <f>VLOOKUP(A60,Balance1!$B:$J,9,FALSE)</f>
        <v>9028</v>
      </c>
      <c r="N60" s="1">
        <f>VLOOKUP(A60,Balance1!$B:$K,10,FALSE)</f>
        <v>2</v>
      </c>
    </row>
    <row r="61" spans="1:14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VLOOKUP(A61,Balance1!$B:$J,2,FALSE)</f>
        <v>0.12849999999999973</v>
      </c>
      <c r="G61" s="10">
        <f>VLOOKUP(A61,Balance1!$B:$J,3,FALSE)</f>
        <v>0.70000000000000018</v>
      </c>
      <c r="H61" s="10">
        <f>VLOOKUP(A61,Balance1!$B:$J,4,FALSE)</f>
        <v>0.15000000000000008</v>
      </c>
      <c r="I61" s="10">
        <f>VLOOKUP(A61,Balance1!$B:$J,5,FALSE)</f>
        <v>1.9500000000000007E-2</v>
      </c>
      <c r="J61" s="10">
        <f>VLOOKUP(A61,Balance1!$B:$J,6,FALSE)</f>
        <v>2.0000000000000005E-3</v>
      </c>
      <c r="K61" s="10">
        <v>0</v>
      </c>
      <c r="L61" s="9">
        <f>VLOOKUP(A61,Balance1!$B:$J,8,FALSE)</f>
        <v>32</v>
      </c>
      <c r="M61" s="1">
        <f>VLOOKUP(A61,Balance1!$B:$J,9,FALSE)</f>
        <v>9028</v>
      </c>
      <c r="N61" s="1">
        <f>VLOOKUP(A61,Balance1!$B:$K,10,FALSE)</f>
        <v>2</v>
      </c>
    </row>
    <row r="62" spans="1:14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VLOOKUP(A62,Balance1!$B:$J,2,FALSE)</f>
        <v>0.11289999999999978</v>
      </c>
      <c r="G62" s="10">
        <f>VLOOKUP(A62,Balance1!$B:$J,3,FALSE)</f>
        <v>0.71000000000000019</v>
      </c>
      <c r="H62" s="10">
        <f>VLOOKUP(A62,Balance1!$B:$J,4,FALSE)</f>
        <v>0.15500000000000008</v>
      </c>
      <c r="I62" s="10">
        <f>VLOOKUP(A62,Balance1!$B:$J,5,FALSE)</f>
        <v>2.0000000000000007E-2</v>
      </c>
      <c r="J62" s="10">
        <f>VLOOKUP(A62,Balance1!$B:$J,6,FALSE)</f>
        <v>2.1000000000000003E-3</v>
      </c>
      <c r="K62" s="10">
        <v>0</v>
      </c>
      <c r="L62" s="9">
        <f>VLOOKUP(A62,Balance1!$B:$J,8,FALSE)</f>
        <v>32</v>
      </c>
      <c r="M62" s="1">
        <f>VLOOKUP(A62,Balance1!$B:$J,9,FALSE)</f>
        <v>9028</v>
      </c>
      <c r="N62" s="1">
        <f>VLOOKUP(A62,Balance1!$B:$K,10,FALSE)</f>
        <v>2</v>
      </c>
    </row>
    <row r="63" spans="1:14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VLOOKUP(A63,Balance1!$B:$J,2,FALSE)</f>
        <v>9.729999999999972E-2</v>
      </c>
      <c r="G63" s="10">
        <f>VLOOKUP(A63,Balance1!$B:$J,3,FALSE)</f>
        <v>0.7200000000000002</v>
      </c>
      <c r="H63" s="10">
        <f>VLOOKUP(A63,Balance1!$B:$J,4,FALSE)</f>
        <v>0.16000000000000009</v>
      </c>
      <c r="I63" s="10">
        <f>VLOOKUP(A63,Balance1!$B:$J,5,FALSE)</f>
        <v>2.0500000000000008E-2</v>
      </c>
      <c r="J63" s="10">
        <f>VLOOKUP(A63,Balance1!$B:$J,6,FALSE)</f>
        <v>2.2000000000000001E-3</v>
      </c>
      <c r="K63" s="10">
        <v>0</v>
      </c>
      <c r="L63" s="9">
        <f>VLOOKUP(A63,Balance1!$B:$J,8,FALSE)</f>
        <v>32</v>
      </c>
      <c r="M63" s="1">
        <f>VLOOKUP(A63,Balance1!$B:$J,9,FALSE)</f>
        <v>9028</v>
      </c>
      <c r="N63" s="1">
        <f>VLOOKUP(A63,Balance1!$B:$K,10,FALSE)</f>
        <v>2</v>
      </c>
    </row>
    <row r="64" spans="1:14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VLOOKUP(A64,Balance1!$B:$J,2,FALSE)</f>
        <v>8.1699999999999773E-2</v>
      </c>
      <c r="G64" s="10">
        <f>VLOOKUP(A64,Balance1!$B:$J,3,FALSE)</f>
        <v>0.7300000000000002</v>
      </c>
      <c r="H64" s="10">
        <f>VLOOKUP(A64,Balance1!$B:$J,4,FALSE)</f>
        <v>0.16500000000000009</v>
      </c>
      <c r="I64" s="10">
        <f>VLOOKUP(A64,Balance1!$B:$J,5,FALSE)</f>
        <v>2.1000000000000008E-2</v>
      </c>
      <c r="J64" s="10">
        <f>VLOOKUP(A64,Balance1!$B:$J,6,FALSE)</f>
        <v>2.3E-3</v>
      </c>
      <c r="K64" s="10">
        <v>0</v>
      </c>
      <c r="L64" s="9">
        <f>VLOOKUP(A64,Balance1!$B:$J,8,FALSE)</f>
        <v>32</v>
      </c>
      <c r="M64" s="1">
        <f>VLOOKUP(A64,Balance1!$B:$J,9,FALSE)</f>
        <v>9028</v>
      </c>
      <c r="N64" s="1">
        <f>VLOOKUP(A64,Balance1!$B:$K,10,FALSE)</f>
        <v>2</v>
      </c>
    </row>
    <row r="65" spans="1:14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VLOOKUP(A65,Balance1!$B:$J,2,FALSE)</f>
        <v>6.6099999999999715E-2</v>
      </c>
      <c r="G65" s="10">
        <f>VLOOKUP(A65,Balance1!$B:$J,3,FALSE)</f>
        <v>0.74000000000000021</v>
      </c>
      <c r="H65" s="10">
        <f>VLOOKUP(A65,Balance1!$B:$J,4,FALSE)</f>
        <v>0.1700000000000001</v>
      </c>
      <c r="I65" s="10">
        <f>VLOOKUP(A65,Balance1!$B:$J,5,FALSE)</f>
        <v>2.1500000000000009E-2</v>
      </c>
      <c r="J65" s="10">
        <f>VLOOKUP(A65,Balance1!$B:$J,6,FALSE)</f>
        <v>2.3999999999999998E-3</v>
      </c>
      <c r="K65" s="10">
        <v>0</v>
      </c>
      <c r="L65" s="9">
        <f>VLOOKUP(A65,Balance1!$B:$J,8,FALSE)</f>
        <v>32</v>
      </c>
      <c r="M65" s="1">
        <f>VLOOKUP(A65,Balance1!$B:$J,9,FALSE)</f>
        <v>9028</v>
      </c>
      <c r="N65" s="1">
        <f>VLOOKUP(A65,Balance1!$B:$K,10,FALSE)</f>
        <v>2</v>
      </c>
    </row>
    <row r="66" spans="1:14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VLOOKUP(A66,Balance1!$B:$J,2,FALSE)</f>
        <v>5.0499999999999767E-2</v>
      </c>
      <c r="G66" s="10">
        <f>VLOOKUP(A66,Balance1!$B:$J,3,FALSE)</f>
        <v>0.75000000000000022</v>
      </c>
      <c r="H66" s="10">
        <f>VLOOKUP(A66,Balance1!$B:$J,4,FALSE)</f>
        <v>0.1750000000000001</v>
      </c>
      <c r="I66" s="10">
        <f>VLOOKUP(A66,Balance1!$B:$J,5,FALSE)</f>
        <v>2.2000000000000009E-2</v>
      </c>
      <c r="J66" s="10">
        <f>VLOOKUP(A66,Balance1!$B:$J,6,FALSE)</f>
        <v>2.4999999999999996E-3</v>
      </c>
      <c r="K66" s="10">
        <v>0</v>
      </c>
      <c r="L66" s="9">
        <f>VLOOKUP(A66,Balance1!$B:$J,8,FALSE)</f>
        <v>37</v>
      </c>
      <c r="M66" s="1">
        <f>VLOOKUP(A66,Balance1!$B:$J,9,FALSE)</f>
        <v>9028</v>
      </c>
      <c r="N66" s="1">
        <f>VLOOKUP(A66,Balance1!$B:$K,10,FALSE)</f>
        <v>3</v>
      </c>
    </row>
    <row r="67" spans="1:14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VLOOKUP(A67,Balance1!$B:$J,2,FALSE)</f>
        <v>3.4899999999999598E-2</v>
      </c>
      <c r="G67" s="10">
        <f>VLOOKUP(A67,Balance1!$B:$J,3,FALSE)</f>
        <v>0.76000000000000023</v>
      </c>
      <c r="H67" s="10">
        <f>VLOOKUP(A67,Balance1!$B:$J,4,FALSE)</f>
        <v>0.1800000000000001</v>
      </c>
      <c r="I67" s="10">
        <f>VLOOKUP(A67,Balance1!$B:$J,5,FALSE)</f>
        <v>2.250000000000001E-2</v>
      </c>
      <c r="J67" s="10">
        <f>VLOOKUP(A67,Balance1!$B:$J,6,FALSE)</f>
        <v>2.5999999999999994E-3</v>
      </c>
      <c r="K67" s="10">
        <v>0</v>
      </c>
      <c r="L67" s="9">
        <f>VLOOKUP(A67,Balance1!$B:$J,8,FALSE)</f>
        <v>37</v>
      </c>
      <c r="M67" s="1">
        <f>VLOOKUP(A67,Balance1!$B:$J,9,FALSE)</f>
        <v>9028</v>
      </c>
      <c r="N67" s="1">
        <f>VLOOKUP(A67,Balance1!$B:$K,10,FALSE)</f>
        <v>3</v>
      </c>
    </row>
    <row r="68" spans="1:14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VLOOKUP(A68,Balance1!$B:$J,2,FALSE)</f>
        <v>1.9299999999999651E-2</v>
      </c>
      <c r="G68" s="10">
        <f>VLOOKUP(A68,Balance1!$B:$J,3,FALSE)</f>
        <v>0.77000000000000024</v>
      </c>
      <c r="H68" s="10">
        <f>VLOOKUP(A68,Balance1!$B:$J,4,FALSE)</f>
        <v>0.18500000000000011</v>
      </c>
      <c r="I68" s="10">
        <f>VLOOKUP(A68,Balance1!$B:$J,5,FALSE)</f>
        <v>2.300000000000001E-2</v>
      </c>
      <c r="J68" s="10">
        <f>VLOOKUP(A68,Balance1!$B:$J,6,FALSE)</f>
        <v>2.6999999999999993E-3</v>
      </c>
      <c r="K68" s="10">
        <v>0</v>
      </c>
      <c r="L68" s="9">
        <f>VLOOKUP(A68,Balance1!$B:$J,8,FALSE)</f>
        <v>37</v>
      </c>
      <c r="M68" s="1">
        <f>VLOOKUP(A68,Balance1!$B:$J,9,FALSE)</f>
        <v>9028</v>
      </c>
      <c r="N68" s="1">
        <f>VLOOKUP(A68,Balance1!$B:$K,10,FALSE)</f>
        <v>3</v>
      </c>
    </row>
    <row r="69" spans="1:14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VLOOKUP(A69,Balance1!$B:$J,2,FALSE)</f>
        <v>3.6999999999995925E-3</v>
      </c>
      <c r="G69" s="10">
        <f>VLOOKUP(A69,Balance1!$B:$J,3,FALSE)</f>
        <v>0.78000000000000025</v>
      </c>
      <c r="H69" s="10">
        <f>VLOOKUP(A69,Balance1!$B:$J,4,FALSE)</f>
        <v>0.19000000000000011</v>
      </c>
      <c r="I69" s="10">
        <f>VLOOKUP(A69,Balance1!$B:$J,5,FALSE)</f>
        <v>2.350000000000001E-2</v>
      </c>
      <c r="J69" s="10">
        <f>VLOOKUP(A69,Balance1!$B:$J,6,FALSE)</f>
        <v>2.7999999999999991E-3</v>
      </c>
      <c r="K69" s="10">
        <v>0</v>
      </c>
      <c r="L69" s="9">
        <f>VLOOKUP(A69,Balance1!$B:$J,8,FALSE)</f>
        <v>37</v>
      </c>
      <c r="M69" s="1">
        <f>VLOOKUP(A69,Balance1!$B:$J,9,FALSE)</f>
        <v>9028</v>
      </c>
      <c r="N69" s="1">
        <f>VLOOKUP(A69,Balance1!$B:$K,10,FALSE)</f>
        <v>3</v>
      </c>
    </row>
    <row r="70" spans="1:14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VLOOKUP(A70,Balance1!$B:$J,2,FALSE)</f>
        <v>0</v>
      </c>
      <c r="G70" s="10">
        <f>VLOOKUP(A70,Balance1!$B:$J,3,FALSE)</f>
        <v>0.7780999999999999</v>
      </c>
      <c r="H70" s="10">
        <f>VLOOKUP(A70,Balance1!$B:$J,4,FALSE)</f>
        <v>0.19500000000000012</v>
      </c>
      <c r="I70" s="10">
        <f>VLOOKUP(A70,Balance1!$B:$J,5,FALSE)</f>
        <v>2.4000000000000011E-2</v>
      </c>
      <c r="J70" s="10">
        <f>VLOOKUP(A70,Balance1!$B:$J,6,FALSE)</f>
        <v>2.8999999999999989E-3</v>
      </c>
      <c r="K70" s="10">
        <f>VLOOKUP(A70,Balance1!$B:$J,7,FALSE)</f>
        <v>0</v>
      </c>
      <c r="L70" s="9">
        <f>VLOOKUP(A70,Balance1!$B:$J,8,FALSE)</f>
        <v>37</v>
      </c>
      <c r="M70" s="1">
        <f>VLOOKUP(A70,Balance1!$B:$J,9,FALSE)</f>
        <v>9028</v>
      </c>
      <c r="N70" s="1">
        <f>VLOOKUP(A70,Balance1!$B:$K,10,FALSE)</f>
        <v>3</v>
      </c>
    </row>
    <row r="71" spans="1:14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VLOOKUP(A71,Balance1!$B:$J,2,FALSE)</f>
        <v>0</v>
      </c>
      <c r="G71" s="10">
        <f>VLOOKUP(A71,Balance1!$B:$J,3,FALSE)</f>
        <v>0.77249999999999985</v>
      </c>
      <c r="H71" s="10">
        <f>VLOOKUP(A71,Balance1!$B:$J,4,FALSE)</f>
        <v>0.20000000000000012</v>
      </c>
      <c r="I71" s="10">
        <f>VLOOKUP(A71,Balance1!$B:$J,5,FALSE)</f>
        <v>2.4500000000000011E-2</v>
      </c>
      <c r="J71" s="10">
        <f>VLOOKUP(A71,Balance1!$B:$J,6,FALSE)</f>
        <v>2.9999999999999988E-3</v>
      </c>
      <c r="K71" s="10">
        <f>VLOOKUP(A71,Balance1!$B:$J,7,FALSE)</f>
        <v>0</v>
      </c>
      <c r="L71" s="9">
        <f>VLOOKUP(A71,Balance1!$B:$J,8,FALSE)</f>
        <v>37</v>
      </c>
      <c r="M71" s="1">
        <f>VLOOKUP(A71,Balance1!$B:$J,9,FALSE)</f>
        <v>9028</v>
      </c>
      <c r="N71" s="1">
        <f>VLOOKUP(A71,Balance1!$B:$K,10,FALSE)</f>
        <v>3</v>
      </c>
    </row>
    <row r="72" spans="1:14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VLOOKUP(A72,Balance1!$B:$J,2,FALSE)</f>
        <v>0</v>
      </c>
      <c r="G72" s="10">
        <f>VLOOKUP(A72,Balance1!$B:$J,3,FALSE)</f>
        <v>0.76679999999999993</v>
      </c>
      <c r="H72" s="10">
        <f>VLOOKUP(A72,Balance1!$B:$J,4,FALSE)</f>
        <v>0.20500000000000013</v>
      </c>
      <c r="I72" s="10">
        <f>VLOOKUP(A72,Balance1!$B:$J,5,FALSE)</f>
        <v>2.5000000000000012E-2</v>
      </c>
      <c r="J72" s="10">
        <f>VLOOKUP(A72,Balance1!$B:$J,6,FALSE)</f>
        <v>3.0999999999999986E-3</v>
      </c>
      <c r="K72" s="10">
        <f>VLOOKUP(A72,Balance1!$B:$J,7,FALSE)</f>
        <v>1E-4</v>
      </c>
      <c r="L72" s="9">
        <f>VLOOKUP(A72,Balance1!$B:$J,8,FALSE)</f>
        <v>37</v>
      </c>
      <c r="M72" s="1">
        <f>VLOOKUP(A72,Balance1!$B:$J,9,FALSE)</f>
        <v>9028</v>
      </c>
      <c r="N72" s="1">
        <f>VLOOKUP(A72,Balance1!$B:$K,10,FALSE)</f>
        <v>3</v>
      </c>
    </row>
    <row r="73" spans="1:14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VLOOKUP(A73,Balance1!$B:$J,2,FALSE)</f>
        <v>0</v>
      </c>
      <c r="G73" s="10">
        <f>VLOOKUP(A73,Balance1!$B:$J,3,FALSE)</f>
        <v>0.76109999999999989</v>
      </c>
      <c r="H73" s="10">
        <f>VLOOKUP(A73,Balance1!$B:$J,4,FALSE)</f>
        <v>0.21000000000000013</v>
      </c>
      <c r="I73" s="10">
        <f>VLOOKUP(A73,Balance1!$B:$J,5,FALSE)</f>
        <v>2.5500000000000012E-2</v>
      </c>
      <c r="J73" s="10">
        <f>VLOOKUP(A73,Balance1!$B:$J,6,FALSE)</f>
        <v>3.1999999999999984E-3</v>
      </c>
      <c r="K73" s="10">
        <f>VLOOKUP(A73,Balance1!$B:$J,7,FALSE)</f>
        <v>2.0000000000000001E-4</v>
      </c>
      <c r="L73" s="9">
        <f>VLOOKUP(A73,Balance1!$B:$J,8,FALSE)</f>
        <v>37</v>
      </c>
      <c r="M73" s="1">
        <f>VLOOKUP(A73,Balance1!$B:$J,9,FALSE)</f>
        <v>9028</v>
      </c>
      <c r="N73" s="1">
        <f>VLOOKUP(A73,Balance1!$B:$K,10,FALSE)</f>
        <v>3</v>
      </c>
    </row>
    <row r="74" spans="1:14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VLOOKUP(A74,Balance1!$B:$J,2,FALSE)</f>
        <v>0</v>
      </c>
      <c r="G74" s="10">
        <f>VLOOKUP(A74,Balance1!$B:$J,3,FALSE)</f>
        <v>0.75539999999999985</v>
      </c>
      <c r="H74" s="10">
        <f>VLOOKUP(A74,Balance1!$B:$J,4,FALSE)</f>
        <v>0.21500000000000014</v>
      </c>
      <c r="I74" s="10">
        <f>VLOOKUP(A74,Balance1!$B:$J,5,FALSE)</f>
        <v>2.6000000000000013E-2</v>
      </c>
      <c r="J74" s="10">
        <f>VLOOKUP(A74,Balance1!$B:$J,6,FALSE)</f>
        <v>3.2999999999999982E-3</v>
      </c>
      <c r="K74" s="10">
        <f>VLOOKUP(A74,Balance1!$B:$J,7,FALSE)</f>
        <v>3.0000000000000003E-4</v>
      </c>
      <c r="L74" s="9">
        <f>VLOOKUP(A74,Balance1!$B:$J,8,FALSE)</f>
        <v>42</v>
      </c>
      <c r="M74" s="1">
        <f>VLOOKUP(A74,Balance1!$B:$J,9,FALSE)</f>
        <v>9028</v>
      </c>
      <c r="N74" s="1">
        <f>VLOOKUP(A74,Balance1!$B:$K,10,FALSE)</f>
        <v>3</v>
      </c>
    </row>
    <row r="75" spans="1:14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VLOOKUP(A75,Balance1!$B:$J,2,FALSE)</f>
        <v>0</v>
      </c>
      <c r="G75" s="10">
        <f>VLOOKUP(A75,Balance1!$B:$J,3,FALSE)</f>
        <v>0.74969999999999981</v>
      </c>
      <c r="H75" s="10">
        <f>VLOOKUP(A75,Balance1!$B:$J,4,FALSE)</f>
        <v>0.22000000000000014</v>
      </c>
      <c r="I75" s="10">
        <f>VLOOKUP(A75,Balance1!$B:$J,5,FALSE)</f>
        <v>2.6500000000000013E-2</v>
      </c>
      <c r="J75" s="10">
        <f>VLOOKUP(A75,Balance1!$B:$J,6,FALSE)</f>
        <v>3.3999999999999981E-3</v>
      </c>
      <c r="K75" s="10">
        <f>VLOOKUP(A75,Balance1!$B:$J,7,FALSE)</f>
        <v>4.0000000000000002E-4</v>
      </c>
      <c r="L75" s="9">
        <f>VLOOKUP(A75,Balance1!$B:$J,8,FALSE)</f>
        <v>42</v>
      </c>
      <c r="M75" s="1">
        <f>VLOOKUP(A75,Balance1!$B:$J,9,FALSE)</f>
        <v>9028</v>
      </c>
      <c r="N75" s="1">
        <f>VLOOKUP(A75,Balance1!$B:$K,10,FALSE)</f>
        <v>3</v>
      </c>
    </row>
    <row r="76" spans="1:14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VLOOKUP(A76,Balance1!$B:$J,2,FALSE)</f>
        <v>0</v>
      </c>
      <c r="G76" s="10">
        <f>VLOOKUP(A76,Balance1!$B:$J,3,FALSE)</f>
        <v>0.74399999999999977</v>
      </c>
      <c r="H76" s="10">
        <f>VLOOKUP(A76,Balance1!$B:$J,4,FALSE)</f>
        <v>0.22500000000000014</v>
      </c>
      <c r="I76" s="10">
        <f>VLOOKUP(A76,Balance1!$B:$J,5,FALSE)</f>
        <v>2.7000000000000014E-2</v>
      </c>
      <c r="J76" s="10">
        <f>VLOOKUP(A76,Balance1!$B:$J,6,FALSE)</f>
        <v>3.4999999999999979E-3</v>
      </c>
      <c r="K76" s="10">
        <f>VLOOKUP(A76,Balance1!$B:$J,7,FALSE)</f>
        <v>5.0000000000000001E-4</v>
      </c>
      <c r="L76" s="9">
        <f>VLOOKUP(A76,Balance1!$B:$J,8,FALSE)</f>
        <v>42</v>
      </c>
      <c r="M76" s="1">
        <f>VLOOKUP(A76,Balance1!$B:$J,9,FALSE)</f>
        <v>9028</v>
      </c>
      <c r="N76" s="1">
        <f>VLOOKUP(A76,Balance1!$B:$K,10,FALSE)</f>
        <v>3</v>
      </c>
    </row>
    <row r="77" spans="1:14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VLOOKUP(A77,Balance1!$B:$J,2,FALSE)</f>
        <v>0</v>
      </c>
      <c r="G77" s="10">
        <f>VLOOKUP(A77,Balance1!$B:$J,3,FALSE)</f>
        <v>0.73829999999999985</v>
      </c>
      <c r="H77" s="10">
        <f>VLOOKUP(A77,Balance1!$B:$J,4,FALSE)</f>
        <v>0.23000000000000015</v>
      </c>
      <c r="I77" s="10">
        <f>VLOOKUP(A77,Balance1!$B:$J,5,FALSE)</f>
        <v>2.7500000000000014E-2</v>
      </c>
      <c r="J77" s="10">
        <f>VLOOKUP(A77,Balance1!$B:$J,6,FALSE)</f>
        <v>3.5999999999999977E-3</v>
      </c>
      <c r="K77" s="10">
        <f>VLOOKUP(A77,Balance1!$B:$J,7,FALSE)</f>
        <v>6.0000000000000006E-4</v>
      </c>
      <c r="L77" s="9">
        <f>VLOOKUP(A77,Balance1!$B:$J,8,FALSE)</f>
        <v>42</v>
      </c>
      <c r="M77" s="1">
        <f>VLOOKUP(A77,Balance1!$B:$J,9,FALSE)</f>
        <v>9028</v>
      </c>
      <c r="N77" s="1">
        <f>VLOOKUP(A77,Balance1!$B:$K,10,FALSE)</f>
        <v>3</v>
      </c>
    </row>
  </sheetData>
  <phoneticPr fontId="1" type="noConversion"/>
  <conditionalFormatting sqref="A1:N1048576">
    <cfRule type="expression" dxfId="5" priority="1">
      <formula>MOD(ROW()-1,4)=0</formula>
    </cfRule>
  </conditionalFormatting>
  <conditionalFormatting sqref="D2:E77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A103"/>
  <sheetViews>
    <sheetView topLeftCell="A72" workbookViewId="0">
      <selection activeCell="I79" sqref="I79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8" width="9.625" style="7" customWidth="1"/>
    <col min="9" max="9" width="10.5" style="7" bestFit="1" customWidth="1"/>
    <col min="10" max="10" width="20.375" customWidth="1"/>
    <col min="11" max="12" width="14" customWidth="1"/>
    <col min="17" max="17" width="9.5" bestFit="1" customWidth="1"/>
    <col min="26" max="26" width="12.75" bestFit="1" customWidth="1"/>
  </cols>
  <sheetData>
    <row r="2" spans="1:27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M2" t="s">
        <v>69</v>
      </c>
      <c r="N2">
        <v>70</v>
      </c>
    </row>
    <row r="3" spans="1:27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t="s">
        <v>40</v>
      </c>
      <c r="J3" s="7" t="s">
        <v>2</v>
      </c>
      <c r="K3" s="8" t="s">
        <v>39</v>
      </c>
      <c r="L3" s="8"/>
      <c r="Q3" s="7"/>
    </row>
    <row r="4" spans="1:27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9">
        <v>10</v>
      </c>
      <c r="J4" s="1">
        <v>9028</v>
      </c>
      <c r="K4">
        <v>1</v>
      </c>
      <c r="L4" s="7"/>
      <c r="M4" t="s">
        <v>58</v>
      </c>
      <c r="N4" t="s">
        <v>46</v>
      </c>
      <c r="P4" t="s">
        <v>65</v>
      </c>
    </row>
    <row r="5" spans="1:27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9">
        <v>10</v>
      </c>
      <c r="J5" s="1">
        <v>9028</v>
      </c>
      <c r="K5">
        <v>1</v>
      </c>
      <c r="L5" s="7"/>
      <c r="M5">
        <v>1</v>
      </c>
      <c r="N5">
        <v>40</v>
      </c>
      <c r="P5">
        <f>VLOOKUP($N$2,$B:$I,8,FALSE)*4</f>
        <v>148</v>
      </c>
    </row>
    <row r="6" spans="1:27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9">
        <v>10</v>
      </c>
      <c r="J6" s="1">
        <v>9028</v>
      </c>
      <c r="K6">
        <v>1</v>
      </c>
      <c r="L6" s="7"/>
      <c r="M6">
        <v>2</v>
      </c>
      <c r="N6">
        <v>30</v>
      </c>
    </row>
    <row r="7" spans="1:27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9">
        <v>10</v>
      </c>
      <c r="J7" s="1">
        <v>9028</v>
      </c>
      <c r="K7">
        <v>1</v>
      </c>
      <c r="L7" s="7"/>
      <c r="M7">
        <v>3</v>
      </c>
      <c r="N7">
        <v>20</v>
      </c>
    </row>
    <row r="8" spans="1:27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9">
        <v>10</v>
      </c>
      <c r="J8" s="1">
        <v>9028</v>
      </c>
      <c r="K8">
        <v>1</v>
      </c>
      <c r="L8" s="7"/>
      <c r="M8" s="21">
        <v>4</v>
      </c>
      <c r="N8" s="21">
        <v>10</v>
      </c>
    </row>
    <row r="9" spans="1:27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9">
        <v>10</v>
      </c>
      <c r="J9" s="1">
        <v>9028</v>
      </c>
      <c r="K9">
        <v>1</v>
      </c>
      <c r="L9" s="7"/>
      <c r="N9">
        <f>SUM(N5:N8)</f>
        <v>100</v>
      </c>
    </row>
    <row r="10" spans="1:27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9">
        <v>10</v>
      </c>
      <c r="J10" s="1">
        <v>9028</v>
      </c>
      <c r="K10">
        <v>1</v>
      </c>
      <c r="L10" s="7"/>
      <c r="M10" t="s">
        <v>72</v>
      </c>
    </row>
    <row r="11" spans="1:27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9">
        <v>10</v>
      </c>
      <c r="J11" s="1">
        <v>9028</v>
      </c>
      <c r="K11">
        <v>1</v>
      </c>
      <c r="L11" s="7"/>
      <c r="M11" t="s">
        <v>45</v>
      </c>
      <c r="N11">
        <v>1</v>
      </c>
      <c r="O11">
        <v>2</v>
      </c>
      <c r="P11">
        <v>3</v>
      </c>
      <c r="Q11">
        <v>4</v>
      </c>
      <c r="R11" t="s">
        <v>47</v>
      </c>
      <c r="V11" t="s">
        <v>45</v>
      </c>
      <c r="W11">
        <v>1</v>
      </c>
      <c r="X11">
        <v>2</v>
      </c>
      <c r="Y11">
        <v>3</v>
      </c>
      <c r="Z11">
        <v>4</v>
      </c>
      <c r="AA11" t="s">
        <v>48</v>
      </c>
    </row>
    <row r="12" spans="1:27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9">
        <v>12</v>
      </c>
      <c r="J12" s="1">
        <v>9028</v>
      </c>
      <c r="K12">
        <v>1</v>
      </c>
      <c r="L12" s="7"/>
      <c r="M12" t="s">
        <v>49</v>
      </c>
      <c r="N12">
        <f>VLOOKUP($N$2,$B:$I,2,FALSE)*$N$5</f>
        <v>0</v>
      </c>
      <c r="O12">
        <f>VLOOKUP($N$2,$B:$I,2,FALSE)*$N$6</f>
        <v>0</v>
      </c>
      <c r="P12">
        <f>VLOOKUP($N$2,$B:$I,2,FALSE)*$N$7</f>
        <v>0</v>
      </c>
      <c r="Q12">
        <f>VLOOKUP($N$2,$B:$I,2,FALSE)*$N$8</f>
        <v>0</v>
      </c>
      <c r="R12">
        <f>SUM(N12:Q12)</f>
        <v>0</v>
      </c>
      <c r="V12" t="s">
        <v>49</v>
      </c>
      <c r="W12" s="22">
        <v>1</v>
      </c>
      <c r="X12" s="22">
        <f>W12*AA12</f>
        <v>2</v>
      </c>
      <c r="Y12" s="22">
        <f>X12*AA12</f>
        <v>4</v>
      </c>
      <c r="Z12" s="22">
        <f>Y12*AA12</f>
        <v>8</v>
      </c>
      <c r="AA12">
        <v>2</v>
      </c>
    </row>
    <row r="13" spans="1:27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7">
        <v>12</v>
      </c>
      <c r="J13" s="15">
        <v>9028</v>
      </c>
      <c r="K13" s="14">
        <v>1</v>
      </c>
      <c r="L13" s="7"/>
      <c r="M13" t="s">
        <v>50</v>
      </c>
      <c r="N13">
        <f>VLOOKUP($N$2,$B:$I,3,FALSE)*$N$5</f>
        <v>30.671999999999997</v>
      </c>
      <c r="O13">
        <f>VLOOKUP($N$2,$B:$I,3,FALSE)*$N$6</f>
        <v>23.003999999999998</v>
      </c>
      <c r="P13">
        <f>VLOOKUP($N$2,$B:$I,3,FALSE)*$N$7</f>
        <v>15.335999999999999</v>
      </c>
      <c r="Q13">
        <f>VLOOKUP($N$2,$B:$I,3,FALSE)*$N$8</f>
        <v>7.6679999999999993</v>
      </c>
      <c r="R13">
        <f t="shared" ref="R13:R17" si="0">SUM(N13:Q13)</f>
        <v>76.680000000000007</v>
      </c>
      <c r="V13" t="s">
        <v>50</v>
      </c>
      <c r="W13" s="22">
        <f>Z12*AA12</f>
        <v>16</v>
      </c>
      <c r="X13" s="22">
        <f t="shared" ref="X13:X17" si="1">W13*AA13</f>
        <v>32</v>
      </c>
      <c r="Y13" s="22">
        <f t="shared" ref="Y13:Y17" si="2">X13*AA13</f>
        <v>64</v>
      </c>
      <c r="Z13" s="22">
        <f t="shared" ref="Z13:Z17" si="3">Y13*AA13</f>
        <v>128</v>
      </c>
      <c r="AA13">
        <v>2</v>
      </c>
    </row>
    <row r="14" spans="1:27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9">
        <v>12</v>
      </c>
      <c r="J14" s="1">
        <v>9028</v>
      </c>
      <c r="K14">
        <v>1</v>
      </c>
      <c r="L14" s="7"/>
      <c r="M14" t="s">
        <v>51</v>
      </c>
      <c r="N14">
        <f>VLOOKUP($N$2,$B:$I,4,FALSE)*$N$5</f>
        <v>8.2000000000000046</v>
      </c>
      <c r="O14">
        <f>VLOOKUP($N$2,$B:$I,4,FALSE)*$N$6</f>
        <v>6.1500000000000039</v>
      </c>
      <c r="P14">
        <f>VLOOKUP($N$2,$B:$I,4,FALSE)*$N$7</f>
        <v>4.1000000000000023</v>
      </c>
      <c r="Q14">
        <f>VLOOKUP($N$2,$B:$I,4,FALSE)*$N$8</f>
        <v>2.0500000000000012</v>
      </c>
      <c r="R14">
        <f t="shared" si="0"/>
        <v>20.500000000000011</v>
      </c>
      <c r="V14" t="s">
        <v>51</v>
      </c>
      <c r="W14" s="22">
        <f>Z13*AA13</f>
        <v>256</v>
      </c>
      <c r="X14" s="22">
        <f t="shared" si="1"/>
        <v>512</v>
      </c>
      <c r="Y14" s="22">
        <f t="shared" si="2"/>
        <v>1024</v>
      </c>
      <c r="Z14" s="22">
        <f t="shared" si="3"/>
        <v>2048</v>
      </c>
      <c r="AA14">
        <v>2</v>
      </c>
    </row>
    <row r="15" spans="1:27" x14ac:dyDescent="0.3">
      <c r="B15">
        <v>11</v>
      </c>
      <c r="C15" s="11">
        <f t="shared" ref="C15:C43" si="4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9">
        <v>12</v>
      </c>
      <c r="J15" s="1">
        <v>9028</v>
      </c>
      <c r="K15">
        <v>1</v>
      </c>
      <c r="L15" s="7"/>
      <c r="M15" t="s">
        <v>52</v>
      </c>
      <c r="N15">
        <f>VLOOKUP($N$2,$B:$I,5,FALSE)*$N$5</f>
        <v>1.0000000000000004</v>
      </c>
      <c r="O15">
        <f>VLOOKUP($N$2,$B:$I,5,FALSE)*$N$6</f>
        <v>0.75000000000000033</v>
      </c>
      <c r="P15">
        <f>VLOOKUP($N$2,$B:$I,5,FALSE)*$N$7</f>
        <v>0.50000000000000022</v>
      </c>
      <c r="Q15">
        <f>VLOOKUP($N$2,$B:$I,5,FALSE)*$N$8</f>
        <v>0.25000000000000011</v>
      </c>
      <c r="R15">
        <f t="shared" si="0"/>
        <v>2.5000000000000009</v>
      </c>
      <c r="V15" t="s">
        <v>52</v>
      </c>
      <c r="W15" s="22">
        <f>Z14*AA14</f>
        <v>4096</v>
      </c>
      <c r="X15" s="22">
        <f t="shared" si="1"/>
        <v>8192</v>
      </c>
      <c r="Y15" s="22">
        <f t="shared" si="2"/>
        <v>16384</v>
      </c>
      <c r="Z15" s="22">
        <f t="shared" si="3"/>
        <v>32768</v>
      </c>
      <c r="AA15">
        <v>2</v>
      </c>
    </row>
    <row r="16" spans="1:27" x14ac:dyDescent="0.3">
      <c r="B16">
        <v>12</v>
      </c>
      <c r="C16" s="11">
        <f t="shared" si="4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9">
        <v>12</v>
      </c>
      <c r="J16" s="1">
        <v>9028</v>
      </c>
      <c r="K16">
        <v>1</v>
      </c>
      <c r="L16" s="7"/>
      <c r="M16" t="s">
        <v>53</v>
      </c>
      <c r="N16">
        <f>VLOOKUP($N$2,$B:$I,6,FALSE)*$N$5</f>
        <v>0.12399999999999994</v>
      </c>
      <c r="O16">
        <f>VLOOKUP($N$2,$B:$I,6,FALSE)*$N$6</f>
        <v>9.2999999999999958E-2</v>
      </c>
      <c r="P16">
        <f>VLOOKUP($N$2,$B:$I,6,FALSE)*$N$7</f>
        <v>6.1999999999999972E-2</v>
      </c>
      <c r="Q16">
        <f>VLOOKUP($N$2,$B:$I,6,FALSE)*$N$8</f>
        <v>3.0999999999999986E-2</v>
      </c>
      <c r="R16">
        <f t="shared" si="0"/>
        <v>0.30999999999999989</v>
      </c>
      <c r="V16" t="s">
        <v>53</v>
      </c>
      <c r="W16" s="22">
        <f>Z15*AA15</f>
        <v>65536</v>
      </c>
      <c r="X16" s="22">
        <f t="shared" si="1"/>
        <v>131072</v>
      </c>
      <c r="Y16" s="22">
        <f t="shared" si="2"/>
        <v>262144</v>
      </c>
      <c r="Z16" s="22">
        <f t="shared" si="3"/>
        <v>524288</v>
      </c>
      <c r="AA16">
        <v>2</v>
      </c>
    </row>
    <row r="17" spans="2:27" x14ac:dyDescent="0.3">
      <c r="B17">
        <v>13</v>
      </c>
      <c r="C17" s="11">
        <f t="shared" si="4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9">
        <v>12</v>
      </c>
      <c r="J17" s="1">
        <v>9028</v>
      </c>
      <c r="K17">
        <v>1</v>
      </c>
      <c r="L17" s="7"/>
      <c r="M17" t="s">
        <v>54</v>
      </c>
      <c r="N17">
        <f>VLOOKUP($N$2,$B:$I,7,FALSE)*$N$5</f>
        <v>4.0000000000000001E-3</v>
      </c>
      <c r="O17">
        <f>VLOOKUP($N$2,$B:$I,7,FALSE)*$N$6</f>
        <v>3.0000000000000001E-3</v>
      </c>
      <c r="P17">
        <f>VLOOKUP($N$2,$B:$I,7,FALSE)*$N$7</f>
        <v>2E-3</v>
      </c>
      <c r="Q17">
        <f>VLOOKUP($N$2,$B:$I,7,FALSE)*$N$8</f>
        <v>1E-3</v>
      </c>
      <c r="R17">
        <f t="shared" si="0"/>
        <v>1.0000000000000002E-2</v>
      </c>
      <c r="V17" t="s">
        <v>54</v>
      </c>
      <c r="W17" s="22">
        <f>Z16*AA16</f>
        <v>1048576</v>
      </c>
      <c r="X17" s="22">
        <f t="shared" si="1"/>
        <v>2097152</v>
      </c>
      <c r="Y17" s="22">
        <f t="shared" si="2"/>
        <v>4194304</v>
      </c>
      <c r="Z17" s="22">
        <f t="shared" si="3"/>
        <v>8388608</v>
      </c>
      <c r="AA17">
        <v>2</v>
      </c>
    </row>
    <row r="18" spans="2:27" x14ac:dyDescent="0.3">
      <c r="B18">
        <v>14</v>
      </c>
      <c r="C18" s="11">
        <f t="shared" si="4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9">
        <v>12</v>
      </c>
      <c r="J18" s="1">
        <v>9028</v>
      </c>
      <c r="K18">
        <v>1</v>
      </c>
      <c r="L18" s="7"/>
      <c r="Q18" t="s">
        <v>70</v>
      </c>
      <c r="R18">
        <f>SUM(R12:R17)</f>
        <v>100.00000000000003</v>
      </c>
    </row>
    <row r="19" spans="2:27" x14ac:dyDescent="0.3">
      <c r="B19">
        <v>15</v>
      </c>
      <c r="C19" s="11">
        <f t="shared" si="4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9">
        <v>12</v>
      </c>
      <c r="J19" s="1">
        <v>9028</v>
      </c>
      <c r="K19">
        <v>1</v>
      </c>
      <c r="L19" s="7"/>
    </row>
    <row r="20" spans="2:27" x14ac:dyDescent="0.3">
      <c r="B20">
        <v>16</v>
      </c>
      <c r="C20" s="11">
        <f t="shared" si="4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9">
        <v>14</v>
      </c>
      <c r="J20" s="1">
        <v>9028</v>
      </c>
      <c r="K20">
        <v>1</v>
      </c>
      <c r="L20" s="7"/>
      <c r="M20" t="s">
        <v>71</v>
      </c>
      <c r="V20" t="s">
        <v>55</v>
      </c>
    </row>
    <row r="21" spans="2:27" x14ac:dyDescent="0.3">
      <c r="B21">
        <v>17</v>
      </c>
      <c r="C21" s="11">
        <f t="shared" si="4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9">
        <v>14</v>
      </c>
      <c r="J21" s="1">
        <v>9028</v>
      </c>
      <c r="K21">
        <v>1</v>
      </c>
      <c r="L21" s="7"/>
      <c r="M21" t="s">
        <v>56</v>
      </c>
      <c r="N21">
        <v>1</v>
      </c>
      <c r="O21">
        <v>2</v>
      </c>
      <c r="P21">
        <v>3</v>
      </c>
      <c r="Q21">
        <v>4</v>
      </c>
      <c r="R21" t="s">
        <v>47</v>
      </c>
      <c r="S21" t="s">
        <v>57</v>
      </c>
      <c r="V21" t="s">
        <v>45</v>
      </c>
      <c r="W21">
        <v>4</v>
      </c>
      <c r="X21">
        <v>3</v>
      </c>
      <c r="Y21">
        <v>2</v>
      </c>
      <c r="Z21">
        <v>1</v>
      </c>
    </row>
    <row r="22" spans="2:27" x14ac:dyDescent="0.3">
      <c r="B22">
        <v>18</v>
      </c>
      <c r="C22" s="11">
        <f t="shared" si="4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9">
        <v>14</v>
      </c>
      <c r="J22" s="1">
        <v>9028</v>
      </c>
      <c r="K22">
        <v>1</v>
      </c>
      <c r="L22" s="7"/>
      <c r="M22" t="s">
        <v>59</v>
      </c>
      <c r="N22">
        <f>N12*$P$5/100</f>
        <v>0</v>
      </c>
      <c r="O22">
        <f t="shared" ref="O22:Q22" si="5">O12*$P$5/100</f>
        <v>0</v>
      </c>
      <c r="P22">
        <f t="shared" si="5"/>
        <v>0</v>
      </c>
      <c r="Q22">
        <f t="shared" si="5"/>
        <v>0</v>
      </c>
      <c r="R22">
        <f>SUM(N22:Q22)</f>
        <v>0</v>
      </c>
      <c r="S22" s="22">
        <f>N22*W12+O22*X12+P22*Y12+Q22*Z12</f>
        <v>0</v>
      </c>
      <c r="T22">
        <f>S22/$S$28</f>
        <v>0</v>
      </c>
      <c r="V22" t="s">
        <v>49</v>
      </c>
      <c r="W22">
        <f>W12/$S$28</f>
        <v>5.4691237599177536E-6</v>
      </c>
      <c r="X22">
        <f t="shared" ref="X22:Z22" si="6">X12/$S$28</f>
        <v>1.0938247519835507E-5</v>
      </c>
      <c r="Y22">
        <f t="shared" si="6"/>
        <v>2.1876495039671014E-5</v>
      </c>
      <c r="Z22">
        <f t="shared" si="6"/>
        <v>4.3752990079342029E-5</v>
      </c>
    </row>
    <row r="23" spans="2:27" ht="17.25" thickBot="1" x14ac:dyDescent="0.35">
      <c r="B23" s="14">
        <v>19</v>
      </c>
      <c r="C23" s="18">
        <f t="shared" si="4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7">
        <v>14</v>
      </c>
      <c r="J23" s="15">
        <v>9028</v>
      </c>
      <c r="K23" s="14">
        <v>1</v>
      </c>
      <c r="L23" s="7"/>
      <c r="M23" t="s">
        <v>60</v>
      </c>
      <c r="N23">
        <f t="shared" ref="N23:Q27" si="7">N13*$P$5/100</f>
        <v>45.394559999999991</v>
      </c>
      <c r="O23">
        <f t="shared" si="7"/>
        <v>34.045919999999995</v>
      </c>
      <c r="P23">
        <f t="shared" si="7"/>
        <v>22.697279999999996</v>
      </c>
      <c r="Q23">
        <f t="shared" si="7"/>
        <v>11.348639999999998</v>
      </c>
      <c r="R23">
        <f t="shared" ref="R23:R27" si="8">SUM(N23:Q23)</f>
        <v>113.48639999999997</v>
      </c>
      <c r="S23" s="22">
        <f>N23*W13+O23*X13+P23*Y13+Q23*Z13</f>
        <v>4721.034239999999</v>
      </c>
      <c r="T23">
        <f t="shared" ref="T23:T27" si="9">S23/$S$28</f>
        <v>2.5819920533369251E-2</v>
      </c>
      <c r="V23" t="s">
        <v>50</v>
      </c>
      <c r="W23">
        <f t="shared" ref="W23:Z27" si="10">W13/$S$28</f>
        <v>8.7505980158684058E-5</v>
      </c>
      <c r="X23">
        <f t="shared" si="10"/>
        <v>1.7501196031736812E-4</v>
      </c>
      <c r="Y23">
        <f t="shared" si="10"/>
        <v>3.5002392063473623E-4</v>
      </c>
      <c r="Z23">
        <f t="shared" si="10"/>
        <v>7.0004784126947246E-4</v>
      </c>
    </row>
    <row r="24" spans="2:27" x14ac:dyDescent="0.3">
      <c r="B24">
        <v>20</v>
      </c>
      <c r="C24" s="12">
        <f t="shared" si="4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9">
        <v>14</v>
      </c>
      <c r="J24" s="1">
        <v>9028</v>
      </c>
      <c r="K24">
        <v>1</v>
      </c>
      <c r="L24" s="7"/>
      <c r="M24" t="s">
        <v>61</v>
      </c>
      <c r="N24">
        <f t="shared" si="7"/>
        <v>12.136000000000006</v>
      </c>
      <c r="O24">
        <f t="shared" si="7"/>
        <v>9.1020000000000056</v>
      </c>
      <c r="P24">
        <f t="shared" si="7"/>
        <v>6.0680000000000032</v>
      </c>
      <c r="Q24">
        <f t="shared" si="7"/>
        <v>3.0340000000000016</v>
      </c>
      <c r="R24">
        <f t="shared" si="8"/>
        <v>30.340000000000021</v>
      </c>
      <c r="S24" s="22">
        <f t="shared" ref="S24:S27" si="11">N24*W14+O24*X14+P24*Y14+Q24*Z14</f>
        <v>20194.304000000011</v>
      </c>
      <c r="T24">
        <f t="shared" si="9"/>
        <v>0.11044514782140219</v>
      </c>
      <c r="V24" t="s">
        <v>51</v>
      </c>
      <c r="W24">
        <f t="shared" si="10"/>
        <v>1.4000956825389449E-3</v>
      </c>
      <c r="X24">
        <f t="shared" si="10"/>
        <v>2.8001913650778898E-3</v>
      </c>
      <c r="Y24">
        <f t="shared" si="10"/>
        <v>5.6003827301557797E-3</v>
      </c>
      <c r="Z24">
        <f t="shared" si="10"/>
        <v>1.1200765460311559E-2</v>
      </c>
    </row>
    <row r="25" spans="2:27" x14ac:dyDescent="0.3">
      <c r="B25">
        <v>21</v>
      </c>
      <c r="C25" s="12">
        <f t="shared" si="4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9">
        <v>14</v>
      </c>
      <c r="J25" s="1">
        <v>9028</v>
      </c>
      <c r="K25">
        <v>1</v>
      </c>
      <c r="L25" s="7"/>
      <c r="M25" t="s">
        <v>62</v>
      </c>
      <c r="N25">
        <f t="shared" si="7"/>
        <v>1.4800000000000006</v>
      </c>
      <c r="O25">
        <f t="shared" si="7"/>
        <v>1.1100000000000003</v>
      </c>
      <c r="P25">
        <f t="shared" si="7"/>
        <v>0.74000000000000032</v>
      </c>
      <c r="Q25">
        <f t="shared" si="7"/>
        <v>0.37000000000000016</v>
      </c>
      <c r="R25">
        <f t="shared" si="8"/>
        <v>3.7000000000000011</v>
      </c>
      <c r="S25" s="22">
        <f t="shared" si="11"/>
        <v>39403.520000000011</v>
      </c>
      <c r="T25">
        <f t="shared" si="9"/>
        <v>0.21550272745639448</v>
      </c>
      <c r="V25" t="s">
        <v>52</v>
      </c>
      <c r="W25">
        <f t="shared" si="10"/>
        <v>2.2401530920623119E-2</v>
      </c>
      <c r="X25">
        <f t="shared" si="10"/>
        <v>4.4803061841246238E-2</v>
      </c>
      <c r="Y25">
        <f t="shared" si="10"/>
        <v>8.9606123682492475E-2</v>
      </c>
      <c r="Z25">
        <f t="shared" si="10"/>
        <v>0.17921224736498495</v>
      </c>
    </row>
    <row r="26" spans="2:27" x14ac:dyDescent="0.3">
      <c r="B26">
        <v>22</v>
      </c>
      <c r="C26" s="12">
        <f t="shared" si="4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9">
        <v>14</v>
      </c>
      <c r="J26" s="1">
        <v>9028</v>
      </c>
      <c r="K26">
        <v>1</v>
      </c>
      <c r="L26" s="7"/>
      <c r="M26" t="s">
        <v>63</v>
      </c>
      <c r="N26">
        <f t="shared" si="7"/>
        <v>0.18351999999999993</v>
      </c>
      <c r="O26">
        <f t="shared" si="7"/>
        <v>0.13763999999999993</v>
      </c>
      <c r="P26">
        <f t="shared" si="7"/>
        <v>9.1759999999999967E-2</v>
      </c>
      <c r="Q26">
        <f t="shared" si="7"/>
        <v>4.5879999999999983E-2</v>
      </c>
      <c r="R26">
        <f t="shared" si="8"/>
        <v>0.45879999999999982</v>
      </c>
      <c r="S26" s="22">
        <f t="shared" si="11"/>
        <v>78176.583679999967</v>
      </c>
      <c r="T26">
        <f t="shared" si="9"/>
        <v>0.42755741127348634</v>
      </c>
      <c r="V26" t="s">
        <v>53</v>
      </c>
      <c r="W26">
        <f t="shared" si="10"/>
        <v>0.3584244947299699</v>
      </c>
      <c r="X26">
        <f t="shared" si="10"/>
        <v>0.7168489894599398</v>
      </c>
      <c r="Y26">
        <f t="shared" si="10"/>
        <v>1.4336979789198796</v>
      </c>
      <c r="Z26">
        <f t="shared" si="10"/>
        <v>2.8673959578397592</v>
      </c>
    </row>
    <row r="27" spans="2:27" x14ac:dyDescent="0.3">
      <c r="B27">
        <v>23</v>
      </c>
      <c r="C27" s="12">
        <f t="shared" si="4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9">
        <v>14</v>
      </c>
      <c r="J27" s="1">
        <v>9028</v>
      </c>
      <c r="K27">
        <v>1</v>
      </c>
      <c r="L27" s="7"/>
      <c r="M27" t="s">
        <v>64</v>
      </c>
      <c r="N27">
        <f t="shared" si="7"/>
        <v>5.9199999999999999E-3</v>
      </c>
      <c r="O27">
        <f t="shared" si="7"/>
        <v>4.4400000000000004E-3</v>
      </c>
      <c r="P27">
        <f t="shared" si="7"/>
        <v>2.96E-3</v>
      </c>
      <c r="Q27">
        <f t="shared" si="7"/>
        <v>1.48E-3</v>
      </c>
      <c r="R27">
        <f t="shared" si="8"/>
        <v>1.4800000000000002E-2</v>
      </c>
      <c r="S27" s="22">
        <f t="shared" si="11"/>
        <v>40349.20448</v>
      </c>
      <c r="T27">
        <f t="shared" si="9"/>
        <v>0.22067479291534786</v>
      </c>
      <c r="V27" t="s">
        <v>54</v>
      </c>
      <c r="W27">
        <f t="shared" si="10"/>
        <v>5.7347919156795184</v>
      </c>
      <c r="X27">
        <f t="shared" si="10"/>
        <v>11.469583831359037</v>
      </c>
      <c r="Y27">
        <f t="shared" si="10"/>
        <v>22.939167662718074</v>
      </c>
      <c r="Z27">
        <f t="shared" si="10"/>
        <v>45.878335325436147</v>
      </c>
    </row>
    <row r="28" spans="2:27" x14ac:dyDescent="0.3">
      <c r="B28">
        <v>24</v>
      </c>
      <c r="C28" s="12">
        <f t="shared" si="4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9">
        <v>17</v>
      </c>
      <c r="J28" s="1">
        <v>9028</v>
      </c>
      <c r="K28">
        <v>1</v>
      </c>
      <c r="L28" s="7"/>
      <c r="Q28" t="s">
        <v>70</v>
      </c>
      <c r="R28">
        <f>SUM(R22:R27)</f>
        <v>148</v>
      </c>
      <c r="S28" s="22">
        <f>SUM(S22:S27)</f>
        <v>182844.64639999997</v>
      </c>
    </row>
    <row r="29" spans="2:27" x14ac:dyDescent="0.3">
      <c r="B29">
        <v>25</v>
      </c>
      <c r="C29" s="12">
        <f t="shared" si="4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9">
        <v>17</v>
      </c>
      <c r="J29" s="1">
        <v>9028</v>
      </c>
      <c r="K29">
        <v>1</v>
      </c>
      <c r="L29" s="7"/>
      <c r="Q29" s="24" t="s">
        <v>73</v>
      </c>
      <c r="S29" s="22"/>
    </row>
    <row r="30" spans="2:27" x14ac:dyDescent="0.3">
      <c r="B30">
        <v>26</v>
      </c>
      <c r="C30" s="12">
        <f t="shared" si="4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9">
        <v>17</v>
      </c>
      <c r="J30" s="1">
        <v>9028</v>
      </c>
      <c r="K30">
        <v>1</v>
      </c>
      <c r="L30" s="7"/>
    </row>
    <row r="31" spans="2:27" x14ac:dyDescent="0.3">
      <c r="B31">
        <v>27</v>
      </c>
      <c r="C31" s="12">
        <f t="shared" si="4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9">
        <v>17</v>
      </c>
      <c r="J31" s="1">
        <v>9028</v>
      </c>
      <c r="K31">
        <v>1</v>
      </c>
      <c r="L31" s="7"/>
    </row>
    <row r="32" spans="2:27" x14ac:dyDescent="0.3">
      <c r="B32">
        <v>28</v>
      </c>
      <c r="C32" s="12">
        <f t="shared" si="4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9">
        <v>17</v>
      </c>
      <c r="J32" s="1">
        <v>9028</v>
      </c>
      <c r="K32">
        <v>1</v>
      </c>
      <c r="L32" s="7"/>
    </row>
    <row r="33" spans="1:26" ht="17.25" thickBot="1" x14ac:dyDescent="0.35">
      <c r="B33" s="14">
        <v>29</v>
      </c>
      <c r="C33" s="19">
        <f t="shared" si="4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7">
        <v>17</v>
      </c>
      <c r="J33" s="15">
        <v>9028</v>
      </c>
      <c r="K33" s="14">
        <v>1</v>
      </c>
      <c r="L33" s="7"/>
    </row>
    <row r="34" spans="1:26" x14ac:dyDescent="0.3">
      <c r="B34">
        <v>30</v>
      </c>
      <c r="C34" s="13">
        <f t="shared" si="4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9">
        <v>17</v>
      </c>
      <c r="J34" s="1">
        <v>9028</v>
      </c>
      <c r="K34">
        <v>1</v>
      </c>
      <c r="L34" s="7"/>
    </row>
    <row r="35" spans="1:26" x14ac:dyDescent="0.3">
      <c r="B35">
        <v>31</v>
      </c>
      <c r="C35" s="13">
        <f t="shared" si="4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9">
        <v>17</v>
      </c>
      <c r="J35" s="1">
        <v>9028</v>
      </c>
      <c r="K35">
        <v>1</v>
      </c>
      <c r="L35" s="7"/>
    </row>
    <row r="36" spans="1:26" x14ac:dyDescent="0.3">
      <c r="B36">
        <v>32</v>
      </c>
      <c r="C36" s="13">
        <f t="shared" si="4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9">
        <v>20</v>
      </c>
      <c r="J36" s="1">
        <v>9028</v>
      </c>
      <c r="K36">
        <v>2</v>
      </c>
      <c r="L36" s="7"/>
    </row>
    <row r="37" spans="1:26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9">
        <v>20</v>
      </c>
      <c r="J37" s="1">
        <v>9028</v>
      </c>
      <c r="K37">
        <v>2</v>
      </c>
      <c r="L37" s="7"/>
    </row>
    <row r="38" spans="1:26" x14ac:dyDescent="0.3">
      <c r="B38">
        <v>34</v>
      </c>
      <c r="C38" s="13">
        <f t="shared" si="4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9">
        <v>20</v>
      </c>
      <c r="J38" s="1">
        <v>9028</v>
      </c>
      <c r="K38">
        <v>2</v>
      </c>
      <c r="L38" s="7"/>
    </row>
    <row r="39" spans="1:26" x14ac:dyDescent="0.3">
      <c r="B39">
        <v>35</v>
      </c>
      <c r="C39" s="13">
        <f t="shared" si="4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9">
        <v>20</v>
      </c>
      <c r="J39" s="1">
        <v>9028</v>
      </c>
      <c r="K39">
        <v>2</v>
      </c>
      <c r="L39" s="7"/>
    </row>
    <row r="40" spans="1:26" x14ac:dyDescent="0.3">
      <c r="B40">
        <v>36</v>
      </c>
      <c r="C40" s="13">
        <f t="shared" si="4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9">
        <v>20</v>
      </c>
      <c r="J40" s="1">
        <v>9028</v>
      </c>
      <c r="K40">
        <v>2</v>
      </c>
      <c r="L40" s="7"/>
    </row>
    <row r="41" spans="1:26" x14ac:dyDescent="0.3">
      <c r="B41">
        <v>37</v>
      </c>
      <c r="C41" s="13">
        <f t="shared" si="4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9">
        <v>20</v>
      </c>
      <c r="J41" s="1">
        <v>9028</v>
      </c>
      <c r="K41">
        <v>2</v>
      </c>
      <c r="L41" s="7"/>
      <c r="M41" s="3" t="s">
        <v>6</v>
      </c>
      <c r="N41" s="3"/>
      <c r="O41" s="2"/>
      <c r="P41" s="2"/>
    </row>
    <row r="42" spans="1:26" ht="17.25" thickBot="1" x14ac:dyDescent="0.35">
      <c r="A42">
        <v>1.0000000000000002E+110</v>
      </c>
      <c r="B42">
        <v>38</v>
      </c>
      <c r="C42" s="13">
        <f t="shared" si="4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9">
        <v>20</v>
      </c>
      <c r="J42" s="1">
        <v>9028</v>
      </c>
      <c r="K42">
        <v>2</v>
      </c>
      <c r="L42" s="7"/>
      <c r="M42" s="4" t="s">
        <v>7</v>
      </c>
      <c r="N42" s="4" t="s">
        <v>8</v>
      </c>
      <c r="O42" s="4"/>
      <c r="P42" s="4"/>
      <c r="S42" s="22"/>
    </row>
    <row r="43" spans="1:26" ht="18" thickTop="1" thickBot="1" x14ac:dyDescent="0.35">
      <c r="A43">
        <v>1.0000000000000002E+111</v>
      </c>
      <c r="B43" s="14">
        <v>39</v>
      </c>
      <c r="C43" s="20">
        <f t="shared" si="4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17">
        <v>20</v>
      </c>
      <c r="J43" s="15">
        <v>9028</v>
      </c>
      <c r="K43" s="14">
        <v>2</v>
      </c>
      <c r="L43" s="7"/>
      <c r="M43" s="5" t="s">
        <v>9</v>
      </c>
      <c r="N43" s="5">
        <v>4</v>
      </c>
      <c r="O43" s="6">
        <f t="shared" ref="O43:O77" si="12">POWER(10,N43)</f>
        <v>10000</v>
      </c>
      <c r="P43" s="6" t="str">
        <f t="shared" ref="P43:P77" si="13">RIGHT(O43,N43)</f>
        <v>0000</v>
      </c>
      <c r="S43" s="22"/>
    </row>
    <row r="44" spans="1:26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9">
        <f>I36+4</f>
        <v>24</v>
      </c>
      <c r="J44" s="1">
        <v>9028</v>
      </c>
      <c r="K44">
        <v>2</v>
      </c>
      <c r="L44" s="7"/>
      <c r="M44" s="5" t="s">
        <v>11</v>
      </c>
      <c r="N44" s="5">
        <v>8</v>
      </c>
      <c r="O44" s="6">
        <f t="shared" si="12"/>
        <v>100000000</v>
      </c>
      <c r="P44" s="6" t="str">
        <f t="shared" si="13"/>
        <v>00000000</v>
      </c>
      <c r="S44" s="22"/>
    </row>
    <row r="45" spans="1:26" x14ac:dyDescent="0.3">
      <c r="A45">
        <f t="shared" ref="A45:A103" si="14">A44*10</f>
        <v>1.0000000000000002E+113</v>
      </c>
      <c r="B45">
        <v>41</v>
      </c>
      <c r="C45" s="23">
        <f t="shared" ref="C45:C71" si="15">100%-(D45+E45+F45+G45)</f>
        <v>0.4093</v>
      </c>
      <c r="D45" s="7">
        <f t="shared" ref="D45:D71" si="16">D44+0.01</f>
        <v>0.52</v>
      </c>
      <c r="E45" s="7">
        <f t="shared" ref="E45:E103" si="17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9">
        <f t="shared" ref="I45:I67" si="18">I37+4</f>
        <v>24</v>
      </c>
      <c r="J45" s="1">
        <v>9028</v>
      </c>
      <c r="K45">
        <v>2</v>
      </c>
      <c r="L45" s="7"/>
      <c r="M45" s="5" t="s">
        <v>12</v>
      </c>
      <c r="N45" s="5">
        <v>12</v>
      </c>
      <c r="O45" s="6">
        <f t="shared" si="12"/>
        <v>1000000000000</v>
      </c>
      <c r="P45" s="6" t="str">
        <f t="shared" si="13"/>
        <v>000000000000</v>
      </c>
      <c r="S45" s="22"/>
    </row>
    <row r="46" spans="1:26" x14ac:dyDescent="0.3">
      <c r="A46">
        <f t="shared" si="14"/>
        <v>1.0000000000000002E+114</v>
      </c>
      <c r="B46">
        <v>42</v>
      </c>
      <c r="C46" s="23">
        <f t="shared" si="15"/>
        <v>0.39370000000000005</v>
      </c>
      <c r="D46" s="7">
        <f t="shared" si="16"/>
        <v>0.53</v>
      </c>
      <c r="E46" s="7">
        <f t="shared" si="17"/>
        <v>6.5000000000000002E-2</v>
      </c>
      <c r="F46" s="7">
        <f t="shared" ref="F46:F103" si="19">F45+0.0005</f>
        <v>1.1000000000000001E-2</v>
      </c>
      <c r="G46" s="7">
        <f t="shared" ref="G46:G61" si="20">G45+0.0001</f>
        <v>3.0000000000000003E-4</v>
      </c>
      <c r="H46" s="7">
        <v>0</v>
      </c>
      <c r="I46" s="9">
        <f t="shared" si="18"/>
        <v>24</v>
      </c>
      <c r="J46" s="1">
        <v>9028</v>
      </c>
      <c r="K46">
        <v>2</v>
      </c>
      <c r="L46" s="7"/>
      <c r="M46" s="5" t="s">
        <v>13</v>
      </c>
      <c r="N46" s="5">
        <v>16</v>
      </c>
      <c r="O46" s="6">
        <f t="shared" si="12"/>
        <v>1E+16</v>
      </c>
      <c r="P46" s="6" t="str">
        <f t="shared" si="13"/>
        <v>0000000000000000</v>
      </c>
      <c r="S46" s="22"/>
    </row>
    <row r="47" spans="1:26" x14ac:dyDescent="0.3">
      <c r="A47">
        <f t="shared" si="14"/>
        <v>1.0000000000000002E+115</v>
      </c>
      <c r="B47">
        <v>43</v>
      </c>
      <c r="C47" s="23">
        <f t="shared" si="15"/>
        <v>0.37809999999999999</v>
      </c>
      <c r="D47" s="7">
        <f t="shared" si="16"/>
        <v>0.54</v>
      </c>
      <c r="E47" s="7">
        <f t="shared" si="17"/>
        <v>7.0000000000000007E-2</v>
      </c>
      <c r="F47" s="7">
        <f t="shared" si="19"/>
        <v>1.1500000000000002E-2</v>
      </c>
      <c r="G47" s="7">
        <f t="shared" si="20"/>
        <v>4.0000000000000002E-4</v>
      </c>
      <c r="H47" s="7">
        <v>0</v>
      </c>
      <c r="I47" s="9">
        <f t="shared" si="18"/>
        <v>24</v>
      </c>
      <c r="J47" s="1">
        <v>9028</v>
      </c>
      <c r="K47">
        <v>2</v>
      </c>
      <c r="L47" s="7"/>
      <c r="M47" s="5" t="s">
        <v>14</v>
      </c>
      <c r="N47" s="5">
        <v>20</v>
      </c>
      <c r="O47" s="6">
        <f t="shared" si="12"/>
        <v>1E+20</v>
      </c>
      <c r="P47" s="6" t="str">
        <f t="shared" si="13"/>
        <v>1E+20</v>
      </c>
      <c r="S47" s="22"/>
    </row>
    <row r="48" spans="1:26" x14ac:dyDescent="0.3">
      <c r="A48">
        <f t="shared" si="14"/>
        <v>1.0000000000000002E+116</v>
      </c>
      <c r="B48">
        <v>44</v>
      </c>
      <c r="C48" s="23">
        <f t="shared" si="15"/>
        <v>0.36250000000000004</v>
      </c>
      <c r="D48" s="7">
        <f t="shared" si="16"/>
        <v>0.55000000000000004</v>
      </c>
      <c r="E48" s="7">
        <f t="shared" si="17"/>
        <v>7.5000000000000011E-2</v>
      </c>
      <c r="F48" s="7">
        <f t="shared" si="19"/>
        <v>1.2000000000000002E-2</v>
      </c>
      <c r="G48" s="7">
        <f t="shared" si="20"/>
        <v>5.0000000000000001E-4</v>
      </c>
      <c r="H48" s="7">
        <v>0</v>
      </c>
      <c r="I48" s="9">
        <f t="shared" si="18"/>
        <v>24</v>
      </c>
      <c r="J48" s="1">
        <v>9028</v>
      </c>
      <c r="K48">
        <v>2</v>
      </c>
      <c r="L48" s="7"/>
      <c r="M48" s="5" t="s">
        <v>15</v>
      </c>
      <c r="N48" s="5">
        <v>24</v>
      </c>
      <c r="O48" s="6">
        <f t="shared" si="12"/>
        <v>9.9999999999999998E+23</v>
      </c>
      <c r="P48" s="6" t="str">
        <f t="shared" si="13"/>
        <v>1E+24</v>
      </c>
      <c r="S48" s="22"/>
      <c r="W48" s="22"/>
      <c r="X48" s="22"/>
      <c r="Y48" s="22"/>
      <c r="Z48" s="22"/>
    </row>
    <row r="49" spans="1:19" x14ac:dyDescent="0.3">
      <c r="A49">
        <f t="shared" si="14"/>
        <v>1.0000000000000002E+117</v>
      </c>
      <c r="B49">
        <v>45</v>
      </c>
      <c r="C49" s="23">
        <f t="shared" si="15"/>
        <v>0.34689999999999988</v>
      </c>
      <c r="D49" s="7">
        <f t="shared" si="16"/>
        <v>0.56000000000000005</v>
      </c>
      <c r="E49" s="7">
        <f t="shared" si="17"/>
        <v>8.0000000000000016E-2</v>
      </c>
      <c r="F49" s="7">
        <f t="shared" si="19"/>
        <v>1.2500000000000002E-2</v>
      </c>
      <c r="G49" s="7">
        <f t="shared" si="20"/>
        <v>6.0000000000000006E-4</v>
      </c>
      <c r="H49" s="7">
        <v>0</v>
      </c>
      <c r="I49" s="9">
        <f t="shared" si="18"/>
        <v>24</v>
      </c>
      <c r="J49" s="1">
        <v>9028</v>
      </c>
      <c r="K49">
        <v>2</v>
      </c>
      <c r="L49" s="7"/>
      <c r="M49" s="5" t="s">
        <v>16</v>
      </c>
      <c r="N49" s="5">
        <v>28</v>
      </c>
      <c r="O49" s="6">
        <f t="shared" si="12"/>
        <v>9.9999999999999996E+27</v>
      </c>
      <c r="P49" s="6" t="str">
        <f t="shared" si="13"/>
        <v>1E+28</v>
      </c>
      <c r="S49" s="22"/>
    </row>
    <row r="50" spans="1:19" x14ac:dyDescent="0.3">
      <c r="A50">
        <f t="shared" si="14"/>
        <v>1.0000000000000002E+118</v>
      </c>
      <c r="B50">
        <v>46</v>
      </c>
      <c r="C50" s="23">
        <f t="shared" si="15"/>
        <v>0.33129999999999993</v>
      </c>
      <c r="D50" s="7">
        <f t="shared" si="16"/>
        <v>0.57000000000000006</v>
      </c>
      <c r="E50" s="7">
        <f t="shared" si="17"/>
        <v>8.500000000000002E-2</v>
      </c>
      <c r="F50" s="7">
        <f t="shared" si="19"/>
        <v>1.3000000000000003E-2</v>
      </c>
      <c r="G50" s="7">
        <f t="shared" si="20"/>
        <v>7.000000000000001E-4</v>
      </c>
      <c r="H50" s="7">
        <v>0</v>
      </c>
      <c r="I50" s="9">
        <f t="shared" si="18"/>
        <v>24</v>
      </c>
      <c r="J50" s="1">
        <v>9028</v>
      </c>
      <c r="K50">
        <v>2</v>
      </c>
      <c r="L50" s="7"/>
      <c r="M50" s="5" t="s">
        <v>17</v>
      </c>
      <c r="N50" s="5">
        <v>32</v>
      </c>
      <c r="O50" s="6">
        <f t="shared" si="12"/>
        <v>1.0000000000000001E+32</v>
      </c>
      <c r="P50" s="6" t="str">
        <f t="shared" si="13"/>
        <v>1E+32</v>
      </c>
    </row>
    <row r="51" spans="1:19" x14ac:dyDescent="0.3">
      <c r="A51">
        <f t="shared" si="14"/>
        <v>1.0000000000000001E+119</v>
      </c>
      <c r="B51">
        <v>47</v>
      </c>
      <c r="C51" s="23">
        <f t="shared" si="15"/>
        <v>0.31569999999999987</v>
      </c>
      <c r="D51" s="7">
        <f t="shared" si="16"/>
        <v>0.58000000000000007</v>
      </c>
      <c r="E51" s="7">
        <f t="shared" si="17"/>
        <v>9.0000000000000024E-2</v>
      </c>
      <c r="F51" s="7">
        <f t="shared" si="19"/>
        <v>1.3500000000000003E-2</v>
      </c>
      <c r="G51" s="7">
        <f t="shared" si="20"/>
        <v>8.0000000000000015E-4</v>
      </c>
      <c r="H51" s="7">
        <v>0</v>
      </c>
      <c r="I51" s="9">
        <f t="shared" si="18"/>
        <v>24</v>
      </c>
      <c r="J51" s="1">
        <v>9028</v>
      </c>
      <c r="K51">
        <v>2</v>
      </c>
      <c r="L51" s="7"/>
      <c r="M51" s="5" t="s">
        <v>18</v>
      </c>
      <c r="N51" s="5">
        <v>36</v>
      </c>
      <c r="O51" s="6">
        <f t="shared" si="12"/>
        <v>1E+36</v>
      </c>
      <c r="P51" s="6" t="str">
        <f t="shared" si="13"/>
        <v>1E+36</v>
      </c>
    </row>
    <row r="52" spans="1:19" x14ac:dyDescent="0.3">
      <c r="A52">
        <f t="shared" si="14"/>
        <v>1.0000000000000001E+120</v>
      </c>
      <c r="B52">
        <v>48</v>
      </c>
      <c r="C52" s="23">
        <f t="shared" si="15"/>
        <v>0.30009999999999992</v>
      </c>
      <c r="D52" s="7">
        <f t="shared" si="16"/>
        <v>0.59000000000000008</v>
      </c>
      <c r="E52" s="7">
        <f t="shared" si="17"/>
        <v>9.5000000000000029E-2</v>
      </c>
      <c r="F52" s="7">
        <f t="shared" si="19"/>
        <v>1.4000000000000004E-2</v>
      </c>
      <c r="G52" s="7">
        <f t="shared" si="20"/>
        <v>9.0000000000000019E-4</v>
      </c>
      <c r="H52" s="7">
        <v>0</v>
      </c>
      <c r="I52" s="9">
        <f t="shared" si="18"/>
        <v>28</v>
      </c>
      <c r="J52" s="1">
        <v>9028</v>
      </c>
      <c r="K52">
        <v>2</v>
      </c>
      <c r="L52" s="7"/>
      <c r="M52" s="5" t="s">
        <v>19</v>
      </c>
      <c r="N52" s="5">
        <v>40</v>
      </c>
      <c r="O52" s="6">
        <f t="shared" si="12"/>
        <v>1E+40</v>
      </c>
      <c r="P52" s="6" t="str">
        <f t="shared" si="13"/>
        <v>1E+40</v>
      </c>
    </row>
    <row r="53" spans="1:19" ht="17.25" thickBot="1" x14ac:dyDescent="0.35">
      <c r="A53">
        <f t="shared" si="14"/>
        <v>1.0000000000000002E+121</v>
      </c>
      <c r="B53" s="14">
        <v>49</v>
      </c>
      <c r="C53" s="23">
        <f t="shared" si="15"/>
        <v>0.28449999999999986</v>
      </c>
      <c r="D53" s="7">
        <f t="shared" si="16"/>
        <v>0.60000000000000009</v>
      </c>
      <c r="E53" s="7">
        <f t="shared" si="17"/>
        <v>0.10000000000000003</v>
      </c>
      <c r="F53" s="7">
        <f t="shared" si="19"/>
        <v>1.4500000000000004E-2</v>
      </c>
      <c r="G53" s="7">
        <f t="shared" si="20"/>
        <v>1.0000000000000002E-3</v>
      </c>
      <c r="H53" s="7">
        <v>0</v>
      </c>
      <c r="I53" s="9">
        <f t="shared" si="18"/>
        <v>28</v>
      </c>
      <c r="J53" s="1">
        <v>9028</v>
      </c>
      <c r="K53">
        <v>2</v>
      </c>
      <c r="L53" s="7"/>
      <c r="M53" s="5" t="s">
        <v>20</v>
      </c>
      <c r="N53" s="5">
        <v>44</v>
      </c>
      <c r="O53" s="6">
        <f t="shared" si="12"/>
        <v>1.0000000000000001E+44</v>
      </c>
      <c r="P53" s="6" t="str">
        <f t="shared" si="13"/>
        <v>1E+44</v>
      </c>
    </row>
    <row r="54" spans="1:19" x14ac:dyDescent="0.3">
      <c r="A54">
        <f t="shared" si="14"/>
        <v>1.0000000000000002E+122</v>
      </c>
      <c r="B54">
        <v>50</v>
      </c>
      <c r="C54" s="23">
        <f t="shared" si="15"/>
        <v>0.26889999999999992</v>
      </c>
      <c r="D54" s="7">
        <f t="shared" si="16"/>
        <v>0.6100000000000001</v>
      </c>
      <c r="E54" s="7">
        <f t="shared" si="17"/>
        <v>0.10500000000000004</v>
      </c>
      <c r="F54" s="7">
        <f t="shared" si="19"/>
        <v>1.5000000000000005E-2</v>
      </c>
      <c r="G54" s="7">
        <f t="shared" si="20"/>
        <v>1.1000000000000003E-3</v>
      </c>
      <c r="H54" s="7">
        <v>0</v>
      </c>
      <c r="I54" s="9">
        <f t="shared" si="18"/>
        <v>28</v>
      </c>
      <c r="J54" s="1">
        <v>9028</v>
      </c>
      <c r="K54">
        <v>2</v>
      </c>
      <c r="L54" s="7"/>
      <c r="M54" s="5" t="s">
        <v>21</v>
      </c>
      <c r="N54" s="5">
        <v>48</v>
      </c>
      <c r="O54" s="6">
        <f t="shared" si="12"/>
        <v>1E+48</v>
      </c>
      <c r="P54" s="6" t="str">
        <f t="shared" si="13"/>
        <v>1E+48</v>
      </c>
    </row>
    <row r="55" spans="1:19" x14ac:dyDescent="0.3">
      <c r="A55">
        <f t="shared" si="14"/>
        <v>1.0000000000000001E+123</v>
      </c>
      <c r="B55">
        <v>51</v>
      </c>
      <c r="C55" s="23">
        <f t="shared" si="15"/>
        <v>0.25329999999999986</v>
      </c>
      <c r="D55" s="7">
        <f t="shared" si="16"/>
        <v>0.62000000000000011</v>
      </c>
      <c r="E55" s="7">
        <f t="shared" si="17"/>
        <v>0.11000000000000004</v>
      </c>
      <c r="F55" s="7">
        <f t="shared" si="19"/>
        <v>1.5500000000000005E-2</v>
      </c>
      <c r="G55" s="7">
        <f t="shared" si="20"/>
        <v>1.2000000000000003E-3</v>
      </c>
      <c r="H55" s="7">
        <v>0</v>
      </c>
      <c r="I55" s="9">
        <f t="shared" si="18"/>
        <v>28</v>
      </c>
      <c r="J55" s="1">
        <v>9028</v>
      </c>
      <c r="K55">
        <v>2</v>
      </c>
      <c r="L55" s="7"/>
      <c r="M55" s="5" t="s">
        <v>23</v>
      </c>
      <c r="N55" s="5">
        <v>52</v>
      </c>
      <c r="O55" s="6">
        <f t="shared" si="12"/>
        <v>9.9999999999999999E+51</v>
      </c>
      <c r="P55" s="6" t="str">
        <f t="shared" si="13"/>
        <v>1E+52</v>
      </c>
    </row>
    <row r="56" spans="1:19" x14ac:dyDescent="0.3">
      <c r="A56">
        <f t="shared" si="14"/>
        <v>1.0000000000000001E+124</v>
      </c>
      <c r="B56">
        <v>52</v>
      </c>
      <c r="C56" s="23">
        <f t="shared" si="15"/>
        <v>0.23769999999999991</v>
      </c>
      <c r="D56" s="7">
        <f t="shared" si="16"/>
        <v>0.63000000000000012</v>
      </c>
      <c r="E56" s="7">
        <f t="shared" si="17"/>
        <v>0.11500000000000005</v>
      </c>
      <c r="F56" s="7">
        <f t="shared" si="19"/>
        <v>1.6000000000000004E-2</v>
      </c>
      <c r="G56" s="7">
        <f t="shared" si="20"/>
        <v>1.3000000000000004E-3</v>
      </c>
      <c r="H56" s="7">
        <v>0</v>
      </c>
      <c r="I56" s="9">
        <f t="shared" si="18"/>
        <v>28</v>
      </c>
      <c r="J56" s="1">
        <v>9028</v>
      </c>
      <c r="K56">
        <v>2</v>
      </c>
      <c r="L56" s="7"/>
      <c r="M56" s="5" t="s">
        <v>24</v>
      </c>
      <c r="N56" s="5">
        <v>56</v>
      </c>
      <c r="O56" s="6">
        <f t="shared" si="12"/>
        <v>1.0000000000000001E+56</v>
      </c>
      <c r="P56" s="6" t="str">
        <f t="shared" si="13"/>
        <v>1E+56</v>
      </c>
    </row>
    <row r="57" spans="1:19" x14ac:dyDescent="0.3">
      <c r="A57">
        <f t="shared" si="14"/>
        <v>1.0000000000000001E+125</v>
      </c>
      <c r="B57">
        <v>53</v>
      </c>
      <c r="C57" s="23">
        <f t="shared" si="15"/>
        <v>0.22209999999999985</v>
      </c>
      <c r="D57" s="7">
        <f t="shared" si="16"/>
        <v>0.64000000000000012</v>
      </c>
      <c r="E57" s="7">
        <f t="shared" si="17"/>
        <v>0.12000000000000005</v>
      </c>
      <c r="F57" s="7">
        <f t="shared" si="19"/>
        <v>1.6500000000000004E-2</v>
      </c>
      <c r="G57" s="7">
        <f t="shared" si="20"/>
        <v>1.4000000000000004E-3</v>
      </c>
      <c r="H57" s="7">
        <v>0</v>
      </c>
      <c r="I57" s="9">
        <f t="shared" si="18"/>
        <v>28</v>
      </c>
      <c r="J57" s="1">
        <v>9028</v>
      </c>
      <c r="K57">
        <v>2</v>
      </c>
      <c r="L57" s="7"/>
      <c r="M57" s="5" t="s">
        <v>25</v>
      </c>
      <c r="N57" s="5">
        <v>60</v>
      </c>
      <c r="O57" s="6">
        <f t="shared" si="12"/>
        <v>9.9999999999999995E+59</v>
      </c>
      <c r="P57" s="6" t="str">
        <f t="shared" si="13"/>
        <v>1E+60</v>
      </c>
    </row>
    <row r="58" spans="1:19" x14ac:dyDescent="0.3">
      <c r="A58">
        <f t="shared" si="14"/>
        <v>1.0000000000000001E+126</v>
      </c>
      <c r="B58">
        <v>54</v>
      </c>
      <c r="C58" s="23">
        <f t="shared" si="15"/>
        <v>0.20649999999999991</v>
      </c>
      <c r="D58" s="7">
        <f t="shared" si="16"/>
        <v>0.65000000000000013</v>
      </c>
      <c r="E58" s="7">
        <f t="shared" si="17"/>
        <v>0.12500000000000006</v>
      </c>
      <c r="F58" s="7">
        <f t="shared" si="19"/>
        <v>1.7000000000000005E-2</v>
      </c>
      <c r="G58" s="7">
        <f t="shared" si="20"/>
        <v>1.5000000000000005E-3</v>
      </c>
      <c r="H58" s="7">
        <v>0</v>
      </c>
      <c r="I58" s="9">
        <f t="shared" si="18"/>
        <v>28</v>
      </c>
      <c r="J58" s="1">
        <v>9028</v>
      </c>
      <c r="K58">
        <v>2</v>
      </c>
      <c r="L58" s="7"/>
      <c r="M58" s="5" t="s">
        <v>26</v>
      </c>
      <c r="N58" s="5">
        <v>64</v>
      </c>
      <c r="O58" s="6">
        <f t="shared" si="12"/>
        <v>1E+64</v>
      </c>
      <c r="P58" s="6" t="str">
        <f t="shared" si="13"/>
        <v>1E+64</v>
      </c>
    </row>
    <row r="59" spans="1:19" x14ac:dyDescent="0.3">
      <c r="A59">
        <f t="shared" si="14"/>
        <v>1.0000000000000001E+127</v>
      </c>
      <c r="B59">
        <v>55</v>
      </c>
      <c r="C59" s="23">
        <f t="shared" si="15"/>
        <v>0.19089999999999974</v>
      </c>
      <c r="D59" s="7">
        <f t="shared" si="16"/>
        <v>0.66000000000000014</v>
      </c>
      <c r="E59" s="7">
        <f t="shared" si="17"/>
        <v>0.13000000000000006</v>
      </c>
      <c r="F59" s="7">
        <f t="shared" si="19"/>
        <v>1.7500000000000005E-2</v>
      </c>
      <c r="G59" s="7">
        <f t="shared" si="20"/>
        <v>1.6000000000000005E-3</v>
      </c>
      <c r="H59" s="7">
        <v>0</v>
      </c>
      <c r="I59" s="9">
        <f t="shared" si="18"/>
        <v>28</v>
      </c>
      <c r="J59" s="1">
        <v>9028</v>
      </c>
      <c r="K59">
        <v>2</v>
      </c>
      <c r="L59" s="7"/>
      <c r="M59" s="5" t="s">
        <v>27</v>
      </c>
      <c r="N59" s="5">
        <v>68</v>
      </c>
      <c r="O59" s="6">
        <f t="shared" si="12"/>
        <v>9.9999999999999995E+67</v>
      </c>
      <c r="P59" s="6" t="str">
        <f t="shared" si="13"/>
        <v>1E+68</v>
      </c>
    </row>
    <row r="60" spans="1:19" x14ac:dyDescent="0.3">
      <c r="A60">
        <f t="shared" si="14"/>
        <v>1.0000000000000001E+128</v>
      </c>
      <c r="B60">
        <v>56</v>
      </c>
      <c r="C60" s="23">
        <f t="shared" si="15"/>
        <v>0.17529999999999979</v>
      </c>
      <c r="D60" s="7">
        <f t="shared" si="16"/>
        <v>0.67000000000000015</v>
      </c>
      <c r="E60" s="7">
        <f t="shared" si="17"/>
        <v>0.13500000000000006</v>
      </c>
      <c r="F60" s="7">
        <f t="shared" si="19"/>
        <v>1.8000000000000006E-2</v>
      </c>
      <c r="G60" s="7">
        <f t="shared" si="20"/>
        <v>1.7000000000000006E-3</v>
      </c>
      <c r="H60" s="7">
        <v>0</v>
      </c>
      <c r="I60" s="9">
        <f t="shared" si="18"/>
        <v>32</v>
      </c>
      <c r="J60" s="1">
        <v>9028</v>
      </c>
      <c r="K60">
        <v>2</v>
      </c>
      <c r="L60" s="7"/>
      <c r="M60" s="5" t="s">
        <v>28</v>
      </c>
      <c r="N60" s="5">
        <v>72</v>
      </c>
      <c r="O60" s="6">
        <f t="shared" si="12"/>
        <v>9.9999999999999994E+71</v>
      </c>
      <c r="P60" s="6" t="str">
        <f t="shared" si="13"/>
        <v>1E+72</v>
      </c>
    </row>
    <row r="61" spans="1:19" x14ac:dyDescent="0.3">
      <c r="A61">
        <f t="shared" si="14"/>
        <v>1E+129</v>
      </c>
      <c r="B61">
        <v>57</v>
      </c>
      <c r="C61" s="23">
        <f t="shared" si="15"/>
        <v>0.15969999999999973</v>
      </c>
      <c r="D61" s="7">
        <f t="shared" si="16"/>
        <v>0.68000000000000016</v>
      </c>
      <c r="E61" s="7">
        <f t="shared" si="17"/>
        <v>0.14000000000000007</v>
      </c>
      <c r="F61" s="7">
        <f t="shared" si="19"/>
        <v>1.8500000000000006E-2</v>
      </c>
      <c r="G61" s="7">
        <f t="shared" si="20"/>
        <v>1.8000000000000006E-3</v>
      </c>
      <c r="H61" s="7">
        <v>0</v>
      </c>
      <c r="I61" s="9">
        <f t="shared" si="18"/>
        <v>32</v>
      </c>
      <c r="J61" s="1">
        <v>9028</v>
      </c>
      <c r="K61">
        <v>2</v>
      </c>
      <c r="L61" s="7"/>
      <c r="M61" s="5" t="s">
        <v>29</v>
      </c>
      <c r="N61" s="5">
        <v>76</v>
      </c>
      <c r="O61" s="6">
        <f t="shared" si="12"/>
        <v>1E+76</v>
      </c>
      <c r="P61" s="6" t="str">
        <f t="shared" si="13"/>
        <v>1E+76</v>
      </c>
    </row>
    <row r="62" spans="1:19" x14ac:dyDescent="0.3">
      <c r="A62">
        <f t="shared" si="14"/>
        <v>1.0000000000000001E+130</v>
      </c>
      <c r="B62">
        <v>58</v>
      </c>
      <c r="C62" s="23">
        <f t="shared" si="15"/>
        <v>0.14409999999999978</v>
      </c>
      <c r="D62" s="7">
        <f t="shared" si="16"/>
        <v>0.69000000000000017</v>
      </c>
      <c r="E62" s="7">
        <f t="shared" si="17"/>
        <v>0.14500000000000007</v>
      </c>
      <c r="F62" s="7">
        <f t="shared" si="19"/>
        <v>1.9000000000000006E-2</v>
      </c>
      <c r="G62" s="7">
        <f t="shared" ref="G62:H77" si="21">G61+0.0001</f>
        <v>1.9000000000000006E-3</v>
      </c>
      <c r="H62" s="7">
        <v>0</v>
      </c>
      <c r="I62" s="9">
        <f t="shared" si="18"/>
        <v>32</v>
      </c>
      <c r="J62" s="1">
        <v>9028</v>
      </c>
      <c r="K62">
        <v>2</v>
      </c>
      <c r="L62" s="7"/>
      <c r="M62" s="5" t="s">
        <v>30</v>
      </c>
      <c r="N62" s="5">
        <v>80</v>
      </c>
      <c r="O62" s="6">
        <f t="shared" si="12"/>
        <v>1E+80</v>
      </c>
      <c r="P62" s="6" t="str">
        <f t="shared" si="13"/>
        <v>1E+80</v>
      </c>
    </row>
    <row r="63" spans="1:19" ht="17.25" thickBot="1" x14ac:dyDescent="0.35">
      <c r="A63">
        <f t="shared" si="14"/>
        <v>1.0000000000000001E+131</v>
      </c>
      <c r="B63" s="14">
        <v>59</v>
      </c>
      <c r="C63" s="23">
        <f t="shared" si="15"/>
        <v>0.12849999999999973</v>
      </c>
      <c r="D63" s="7">
        <f t="shared" si="16"/>
        <v>0.70000000000000018</v>
      </c>
      <c r="E63" s="7">
        <f t="shared" si="17"/>
        <v>0.15000000000000008</v>
      </c>
      <c r="F63" s="7">
        <f t="shared" si="19"/>
        <v>1.9500000000000007E-2</v>
      </c>
      <c r="G63" s="7">
        <f t="shared" si="21"/>
        <v>2.0000000000000005E-3</v>
      </c>
      <c r="H63" s="7">
        <v>0</v>
      </c>
      <c r="I63" s="9">
        <f t="shared" si="18"/>
        <v>32</v>
      </c>
      <c r="J63" s="1">
        <v>9028</v>
      </c>
      <c r="K63">
        <v>2</v>
      </c>
      <c r="L63" s="7"/>
      <c r="M63" s="5" t="s">
        <v>31</v>
      </c>
      <c r="N63" s="5">
        <v>84</v>
      </c>
      <c r="O63" s="6">
        <f t="shared" si="12"/>
        <v>1.0000000000000001E+84</v>
      </c>
      <c r="P63" s="6" t="str">
        <f t="shared" si="13"/>
        <v>1E+84</v>
      </c>
    </row>
    <row r="64" spans="1:19" x14ac:dyDescent="0.3">
      <c r="A64">
        <f t="shared" si="14"/>
        <v>1.0000000000000001E+132</v>
      </c>
      <c r="B64">
        <v>60</v>
      </c>
      <c r="C64" s="23">
        <f t="shared" si="15"/>
        <v>0.11289999999999978</v>
      </c>
      <c r="D64" s="7">
        <f t="shared" si="16"/>
        <v>0.71000000000000019</v>
      </c>
      <c r="E64" s="7">
        <f t="shared" si="17"/>
        <v>0.15500000000000008</v>
      </c>
      <c r="F64" s="7">
        <f t="shared" si="19"/>
        <v>2.0000000000000007E-2</v>
      </c>
      <c r="G64" s="7">
        <f t="shared" si="21"/>
        <v>2.1000000000000003E-3</v>
      </c>
      <c r="H64" s="7">
        <v>0</v>
      </c>
      <c r="I64" s="9">
        <f t="shared" si="18"/>
        <v>32</v>
      </c>
      <c r="J64" s="1">
        <v>9028</v>
      </c>
      <c r="K64">
        <v>2</v>
      </c>
      <c r="L64" s="7"/>
      <c r="M64" s="5" t="s">
        <v>10</v>
      </c>
      <c r="N64" s="5">
        <v>88</v>
      </c>
      <c r="O64" s="6">
        <f t="shared" si="12"/>
        <v>9.9999999999999996E+87</v>
      </c>
      <c r="P64" s="6" t="str">
        <f t="shared" si="13"/>
        <v>1E+88</v>
      </c>
    </row>
    <row r="65" spans="1:16" x14ac:dyDescent="0.3">
      <c r="A65">
        <f t="shared" si="14"/>
        <v>1.0000000000000001E+133</v>
      </c>
      <c r="B65">
        <v>61</v>
      </c>
      <c r="C65" s="23">
        <f t="shared" si="15"/>
        <v>9.729999999999972E-2</v>
      </c>
      <c r="D65" s="7">
        <f t="shared" si="16"/>
        <v>0.7200000000000002</v>
      </c>
      <c r="E65" s="7">
        <f t="shared" si="17"/>
        <v>0.16000000000000009</v>
      </c>
      <c r="F65" s="7">
        <f t="shared" si="19"/>
        <v>2.0500000000000008E-2</v>
      </c>
      <c r="G65" s="7">
        <f t="shared" si="21"/>
        <v>2.2000000000000001E-3</v>
      </c>
      <c r="H65" s="7">
        <v>0</v>
      </c>
      <c r="I65" s="9">
        <f t="shared" si="18"/>
        <v>32</v>
      </c>
      <c r="J65" s="1">
        <v>9028</v>
      </c>
      <c r="K65">
        <v>2</v>
      </c>
      <c r="L65" s="7"/>
      <c r="M65" s="5" t="s">
        <v>22</v>
      </c>
      <c r="N65" s="5">
        <v>92</v>
      </c>
      <c r="O65" s="6">
        <f t="shared" si="12"/>
        <v>1E+92</v>
      </c>
      <c r="P65" s="6" t="str">
        <f t="shared" si="13"/>
        <v>1E+92</v>
      </c>
    </row>
    <row r="66" spans="1:16" x14ac:dyDescent="0.3">
      <c r="A66">
        <f t="shared" si="14"/>
        <v>1.0000000000000001E+134</v>
      </c>
      <c r="B66">
        <v>62</v>
      </c>
      <c r="C66" s="23">
        <f t="shared" si="15"/>
        <v>8.1699999999999773E-2</v>
      </c>
      <c r="D66" s="7">
        <f t="shared" si="16"/>
        <v>0.7300000000000002</v>
      </c>
      <c r="E66" s="7">
        <f t="shared" si="17"/>
        <v>0.16500000000000009</v>
      </c>
      <c r="F66" s="7">
        <f t="shared" si="19"/>
        <v>2.1000000000000008E-2</v>
      </c>
      <c r="G66" s="7">
        <f t="shared" si="21"/>
        <v>2.3E-3</v>
      </c>
      <c r="H66" s="7">
        <v>0</v>
      </c>
      <c r="I66" s="9">
        <f t="shared" si="18"/>
        <v>32</v>
      </c>
      <c r="J66" s="1">
        <v>9028</v>
      </c>
      <c r="K66">
        <v>2</v>
      </c>
      <c r="L66" s="7"/>
      <c r="M66" s="5" t="s">
        <v>32</v>
      </c>
      <c r="N66" s="5">
        <v>96</v>
      </c>
      <c r="O66" s="6">
        <f t="shared" si="12"/>
        <v>1E+96</v>
      </c>
      <c r="P66" s="6" t="str">
        <f t="shared" si="13"/>
        <v>1E+96</v>
      </c>
    </row>
    <row r="67" spans="1:16" x14ac:dyDescent="0.3">
      <c r="A67">
        <f t="shared" si="14"/>
        <v>1.0000000000000001E+135</v>
      </c>
      <c r="B67">
        <v>63</v>
      </c>
      <c r="C67" s="23">
        <f t="shared" si="15"/>
        <v>6.6099999999999715E-2</v>
      </c>
      <c r="D67" s="7">
        <f t="shared" si="16"/>
        <v>0.74000000000000021</v>
      </c>
      <c r="E67" s="7">
        <f t="shared" si="17"/>
        <v>0.1700000000000001</v>
      </c>
      <c r="F67" s="7">
        <f t="shared" si="19"/>
        <v>2.1500000000000009E-2</v>
      </c>
      <c r="G67" s="7">
        <f t="shared" si="21"/>
        <v>2.3999999999999998E-3</v>
      </c>
      <c r="H67" s="7">
        <v>0</v>
      </c>
      <c r="I67" s="9">
        <f t="shared" si="18"/>
        <v>32</v>
      </c>
      <c r="J67" s="1">
        <v>9028</v>
      </c>
      <c r="K67">
        <v>2</v>
      </c>
      <c r="L67" s="7"/>
      <c r="M67" s="5" t="s">
        <v>42</v>
      </c>
      <c r="N67" s="5">
        <v>100</v>
      </c>
      <c r="O67" s="6">
        <f t="shared" si="12"/>
        <v>1E+100</v>
      </c>
      <c r="P67" s="6" t="str">
        <f t="shared" si="13"/>
        <v>1E+100</v>
      </c>
    </row>
    <row r="68" spans="1:16" x14ac:dyDescent="0.3">
      <c r="A68">
        <f t="shared" si="14"/>
        <v>1.0000000000000002E+136</v>
      </c>
      <c r="B68">
        <v>64</v>
      </c>
      <c r="C68" s="23">
        <f t="shared" si="15"/>
        <v>5.0499999999999767E-2</v>
      </c>
      <c r="D68" s="7">
        <f t="shared" si="16"/>
        <v>0.75000000000000022</v>
      </c>
      <c r="E68" s="7">
        <f t="shared" si="17"/>
        <v>0.1750000000000001</v>
      </c>
      <c r="F68" s="7">
        <f t="shared" si="19"/>
        <v>2.2000000000000009E-2</v>
      </c>
      <c r="G68" s="7">
        <f t="shared" si="21"/>
        <v>2.4999999999999996E-3</v>
      </c>
      <c r="H68" s="7">
        <v>0</v>
      </c>
      <c r="I68" s="9">
        <f>I60+5</f>
        <v>37</v>
      </c>
      <c r="J68" s="1">
        <v>9028</v>
      </c>
      <c r="K68">
        <v>3</v>
      </c>
      <c r="L68" s="7"/>
      <c r="M68" s="5" t="s">
        <v>43</v>
      </c>
      <c r="N68" s="5">
        <v>104</v>
      </c>
      <c r="O68" s="6">
        <f t="shared" si="12"/>
        <v>1E+104</v>
      </c>
      <c r="P68" s="6" t="str">
        <f t="shared" si="13"/>
        <v>1E+104</v>
      </c>
    </row>
    <row r="69" spans="1:16" x14ac:dyDescent="0.3">
      <c r="A69">
        <f t="shared" si="14"/>
        <v>1.0000000000000002E+137</v>
      </c>
      <c r="B69">
        <v>65</v>
      </c>
      <c r="C69" s="23">
        <f t="shared" si="15"/>
        <v>3.4899999999999598E-2</v>
      </c>
      <c r="D69" s="7">
        <f t="shared" si="16"/>
        <v>0.76000000000000023</v>
      </c>
      <c r="E69" s="7">
        <f t="shared" si="17"/>
        <v>0.1800000000000001</v>
      </c>
      <c r="F69" s="7">
        <f t="shared" si="19"/>
        <v>2.250000000000001E-2</v>
      </c>
      <c r="G69" s="7">
        <f t="shared" si="21"/>
        <v>2.5999999999999994E-3</v>
      </c>
      <c r="H69" s="7">
        <v>0</v>
      </c>
      <c r="I69" s="9">
        <f t="shared" ref="I69:I91" si="22">I61+5</f>
        <v>37</v>
      </c>
      <c r="J69" s="1">
        <v>9028</v>
      </c>
      <c r="K69">
        <v>3</v>
      </c>
      <c r="L69" s="7"/>
      <c r="M69" s="5" t="s">
        <v>44</v>
      </c>
      <c r="N69" s="5">
        <v>108</v>
      </c>
      <c r="O69" s="6">
        <f t="shared" si="12"/>
        <v>1E+108</v>
      </c>
      <c r="P69" s="6" t="str">
        <f t="shared" si="13"/>
        <v>1E+108</v>
      </c>
    </row>
    <row r="70" spans="1:16" x14ac:dyDescent="0.3">
      <c r="A70">
        <f t="shared" si="14"/>
        <v>1.0000000000000002E+138</v>
      </c>
      <c r="B70">
        <v>66</v>
      </c>
      <c r="C70" s="23">
        <f t="shared" si="15"/>
        <v>1.9299999999999651E-2</v>
      </c>
      <c r="D70" s="7">
        <f t="shared" si="16"/>
        <v>0.77000000000000024</v>
      </c>
      <c r="E70" s="7">
        <f t="shared" si="17"/>
        <v>0.18500000000000011</v>
      </c>
      <c r="F70" s="7">
        <f t="shared" si="19"/>
        <v>2.300000000000001E-2</v>
      </c>
      <c r="G70" s="7">
        <f t="shared" si="21"/>
        <v>2.6999999999999993E-3</v>
      </c>
      <c r="H70" s="7">
        <v>0</v>
      </c>
      <c r="I70" s="9">
        <f t="shared" si="22"/>
        <v>37</v>
      </c>
      <c r="J70" s="1">
        <v>9028</v>
      </c>
      <c r="K70">
        <v>3</v>
      </c>
      <c r="L70" s="7"/>
      <c r="M70" s="5" t="s">
        <v>66</v>
      </c>
      <c r="N70" s="5">
        <v>112</v>
      </c>
      <c r="O70" s="6">
        <f t="shared" si="12"/>
        <v>9.9999999999999993E+111</v>
      </c>
      <c r="P70" s="6" t="str">
        <f t="shared" si="13"/>
        <v>1E+112</v>
      </c>
    </row>
    <row r="71" spans="1:16" x14ac:dyDescent="0.3">
      <c r="A71">
        <f t="shared" si="14"/>
        <v>1.0000000000000002E+139</v>
      </c>
      <c r="B71">
        <v>67</v>
      </c>
      <c r="C71" s="23">
        <f t="shared" si="15"/>
        <v>3.6999999999995925E-3</v>
      </c>
      <c r="D71" s="7">
        <f t="shared" si="16"/>
        <v>0.78000000000000025</v>
      </c>
      <c r="E71" s="7">
        <f t="shared" si="17"/>
        <v>0.19000000000000011</v>
      </c>
      <c r="F71" s="7">
        <f t="shared" si="19"/>
        <v>2.350000000000001E-2</v>
      </c>
      <c r="G71" s="7">
        <f t="shared" si="21"/>
        <v>2.7999999999999991E-3</v>
      </c>
      <c r="H71" s="7">
        <v>0</v>
      </c>
      <c r="I71" s="9">
        <f t="shared" si="22"/>
        <v>37</v>
      </c>
      <c r="J71" s="1">
        <v>9028</v>
      </c>
      <c r="K71">
        <v>3</v>
      </c>
      <c r="L71" s="7"/>
      <c r="M71" s="5" t="s">
        <v>67</v>
      </c>
      <c r="N71" s="5">
        <v>116</v>
      </c>
      <c r="O71" s="6">
        <f t="shared" si="12"/>
        <v>1E+116</v>
      </c>
      <c r="P71" s="6" t="str">
        <f t="shared" si="13"/>
        <v>1E+116</v>
      </c>
    </row>
    <row r="72" spans="1:16" x14ac:dyDescent="0.3">
      <c r="A72">
        <f t="shared" si="14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17"/>
        <v>0.19500000000000012</v>
      </c>
      <c r="F72" s="7">
        <f t="shared" si="19"/>
        <v>2.4000000000000011E-2</v>
      </c>
      <c r="G72" s="7">
        <f t="shared" si="21"/>
        <v>2.8999999999999989E-3</v>
      </c>
      <c r="H72" s="7">
        <v>0</v>
      </c>
      <c r="I72" s="9">
        <f t="shared" si="22"/>
        <v>37</v>
      </c>
      <c r="J72" s="1">
        <v>9028</v>
      </c>
      <c r="K72">
        <v>3</v>
      </c>
      <c r="L72" s="7"/>
      <c r="M72" s="5" t="s">
        <v>74</v>
      </c>
      <c r="N72" s="5">
        <v>120</v>
      </c>
      <c r="O72" s="6">
        <f t="shared" si="12"/>
        <v>9.9999999999999998E+119</v>
      </c>
      <c r="P72" s="6" t="str">
        <f t="shared" si="13"/>
        <v>1E+120</v>
      </c>
    </row>
    <row r="73" spans="1:16" ht="17.25" thickBot="1" x14ac:dyDescent="0.35">
      <c r="A73">
        <f t="shared" si="14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17"/>
        <v>0.20000000000000012</v>
      </c>
      <c r="F73" s="7">
        <f t="shared" si="19"/>
        <v>2.4500000000000011E-2</v>
      </c>
      <c r="G73" s="7">
        <f t="shared" si="21"/>
        <v>2.9999999999999988E-3</v>
      </c>
      <c r="H73" s="7">
        <v>0</v>
      </c>
      <c r="I73" s="9">
        <f t="shared" si="22"/>
        <v>37</v>
      </c>
      <c r="J73" s="1">
        <v>9028</v>
      </c>
      <c r="K73">
        <v>3</v>
      </c>
      <c r="L73" s="7"/>
      <c r="M73" s="5" t="s">
        <v>75</v>
      </c>
      <c r="N73" s="5">
        <v>124</v>
      </c>
      <c r="O73" s="6">
        <f t="shared" si="12"/>
        <v>9.9999999999999995E+123</v>
      </c>
      <c r="P73" s="6" t="str">
        <f t="shared" si="13"/>
        <v>1E+124</v>
      </c>
    </row>
    <row r="74" spans="1:16" x14ac:dyDescent="0.3">
      <c r="A74">
        <f t="shared" si="14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17"/>
        <v>0.20500000000000013</v>
      </c>
      <c r="F74" s="7">
        <f t="shared" si="19"/>
        <v>2.5000000000000012E-2</v>
      </c>
      <c r="G74" s="7">
        <f t="shared" si="21"/>
        <v>3.0999999999999986E-3</v>
      </c>
      <c r="H74" s="7">
        <v>1E-4</v>
      </c>
      <c r="I74" s="9">
        <f t="shared" si="22"/>
        <v>37</v>
      </c>
      <c r="J74" s="1">
        <v>9028</v>
      </c>
      <c r="K74">
        <v>3</v>
      </c>
      <c r="L74" s="7"/>
      <c r="M74" s="5" t="s">
        <v>76</v>
      </c>
      <c r="N74" s="5">
        <v>128</v>
      </c>
      <c r="O74" s="6">
        <f t="shared" si="12"/>
        <v>1.0000000000000001E+128</v>
      </c>
      <c r="P74" s="6" t="str">
        <f t="shared" si="13"/>
        <v>1E+128</v>
      </c>
    </row>
    <row r="75" spans="1:16" x14ac:dyDescent="0.3">
      <c r="A75">
        <f t="shared" si="14"/>
        <v>1.0000000000000002E+143</v>
      </c>
      <c r="B75">
        <v>71</v>
      </c>
      <c r="C75" s="23">
        <v>0</v>
      </c>
      <c r="D75" s="7">
        <f t="shared" ref="D75:D103" si="23">100%-(E75+F75+G75+H75)</f>
        <v>0.76109999999999989</v>
      </c>
      <c r="E75" s="7">
        <f t="shared" si="17"/>
        <v>0.21000000000000013</v>
      </c>
      <c r="F75" s="7">
        <f t="shared" si="19"/>
        <v>2.5500000000000012E-2</v>
      </c>
      <c r="G75" s="7">
        <f t="shared" si="21"/>
        <v>3.1999999999999984E-3</v>
      </c>
      <c r="H75" s="7">
        <f>H74+0.0001</f>
        <v>2.0000000000000001E-4</v>
      </c>
      <c r="I75" s="9">
        <f t="shared" si="22"/>
        <v>37</v>
      </c>
      <c r="J75" s="1">
        <v>9028</v>
      </c>
      <c r="K75">
        <v>3</v>
      </c>
      <c r="L75" s="7"/>
      <c r="M75" s="5" t="s">
        <v>77</v>
      </c>
      <c r="N75" s="5">
        <v>132</v>
      </c>
      <c r="O75" s="6">
        <f t="shared" si="12"/>
        <v>9.9999999999999999E+131</v>
      </c>
      <c r="P75" s="6" t="str">
        <f t="shared" si="13"/>
        <v>1E+132</v>
      </c>
    </row>
    <row r="76" spans="1:16" x14ac:dyDescent="0.3">
      <c r="A76">
        <f t="shared" si="14"/>
        <v>1.0000000000000002E+144</v>
      </c>
      <c r="B76">
        <v>72</v>
      </c>
      <c r="C76" s="23">
        <v>0</v>
      </c>
      <c r="D76" s="7">
        <f t="shared" si="23"/>
        <v>0.75539999999999985</v>
      </c>
      <c r="E76" s="7">
        <f t="shared" si="17"/>
        <v>0.21500000000000014</v>
      </c>
      <c r="F76" s="7">
        <f t="shared" si="19"/>
        <v>2.6000000000000013E-2</v>
      </c>
      <c r="G76" s="7">
        <f t="shared" si="21"/>
        <v>3.2999999999999982E-3</v>
      </c>
      <c r="H76" s="7">
        <f t="shared" si="21"/>
        <v>3.0000000000000003E-4</v>
      </c>
      <c r="I76" s="9">
        <f t="shared" si="22"/>
        <v>42</v>
      </c>
      <c r="J76" s="1">
        <v>9028</v>
      </c>
      <c r="K76">
        <v>3</v>
      </c>
      <c r="L76" s="7"/>
      <c r="M76" s="5" t="s">
        <v>78</v>
      </c>
      <c r="N76" s="5">
        <v>136</v>
      </c>
      <c r="O76" s="6">
        <f t="shared" si="12"/>
        <v>1.0000000000000001E+136</v>
      </c>
      <c r="P76" s="6" t="str">
        <f t="shared" si="13"/>
        <v>1E+136</v>
      </c>
    </row>
    <row r="77" spans="1:16" x14ac:dyDescent="0.3">
      <c r="A77">
        <f t="shared" si="14"/>
        <v>1.0000000000000003E+145</v>
      </c>
      <c r="B77">
        <v>73</v>
      </c>
      <c r="C77" s="23">
        <v>0</v>
      </c>
      <c r="D77" s="7">
        <f t="shared" si="23"/>
        <v>0.74969999999999981</v>
      </c>
      <c r="E77" s="7">
        <f t="shared" si="17"/>
        <v>0.22000000000000014</v>
      </c>
      <c r="F77" s="7">
        <f t="shared" si="19"/>
        <v>2.6500000000000013E-2</v>
      </c>
      <c r="G77" s="7">
        <f t="shared" si="21"/>
        <v>3.3999999999999981E-3</v>
      </c>
      <c r="H77" s="7">
        <f t="shared" si="21"/>
        <v>4.0000000000000002E-4</v>
      </c>
      <c r="I77" s="9">
        <f t="shared" si="22"/>
        <v>42</v>
      </c>
      <c r="J77" s="1">
        <v>9028</v>
      </c>
      <c r="K77">
        <v>3</v>
      </c>
      <c r="L77" s="7"/>
      <c r="M77" s="5" t="s">
        <v>80</v>
      </c>
      <c r="N77" s="5">
        <v>140</v>
      </c>
      <c r="O77" s="6">
        <f t="shared" si="12"/>
        <v>1.0000000000000001E+140</v>
      </c>
      <c r="P77" s="6" t="str">
        <f t="shared" si="13"/>
        <v>1E+140</v>
      </c>
    </row>
    <row r="78" spans="1:16" x14ac:dyDescent="0.3">
      <c r="A78">
        <f t="shared" si="14"/>
        <v>1.0000000000000002E+146</v>
      </c>
      <c r="B78">
        <v>74</v>
      </c>
      <c r="C78" s="23">
        <v>0</v>
      </c>
      <c r="D78" s="7">
        <f t="shared" si="23"/>
        <v>0.74399999999999977</v>
      </c>
      <c r="E78" s="7">
        <f t="shared" si="17"/>
        <v>0.22500000000000014</v>
      </c>
      <c r="F78" s="7">
        <f t="shared" si="19"/>
        <v>2.7000000000000014E-2</v>
      </c>
      <c r="G78" s="7">
        <f t="shared" ref="G78:H93" si="24">G77+0.0001</f>
        <v>3.4999999999999979E-3</v>
      </c>
      <c r="H78" s="7">
        <f t="shared" si="24"/>
        <v>5.0000000000000001E-4</v>
      </c>
      <c r="I78" s="9">
        <f t="shared" si="22"/>
        <v>42</v>
      </c>
      <c r="J78" s="1">
        <v>9028</v>
      </c>
      <c r="K78">
        <v>3</v>
      </c>
      <c r="L78" s="7"/>
      <c r="M78" s="5" t="s">
        <v>81</v>
      </c>
      <c r="N78" s="5">
        <v>144</v>
      </c>
      <c r="O78" s="6">
        <f t="shared" ref="O78" si="25">POWER(10,N78)</f>
        <v>1E+144</v>
      </c>
      <c r="P78" s="6" t="str">
        <f t="shared" ref="P78" si="26">RIGHT(O78,N78)</f>
        <v>1E+144</v>
      </c>
    </row>
    <row r="79" spans="1:16" x14ac:dyDescent="0.3">
      <c r="A79">
        <f t="shared" si="14"/>
        <v>1.0000000000000002E+147</v>
      </c>
      <c r="B79">
        <v>75</v>
      </c>
      <c r="C79" s="23">
        <v>0</v>
      </c>
      <c r="D79" s="7">
        <f t="shared" si="23"/>
        <v>0.73829999999999985</v>
      </c>
      <c r="E79" s="7">
        <f t="shared" si="17"/>
        <v>0.23000000000000015</v>
      </c>
      <c r="F79" s="7">
        <f t="shared" si="19"/>
        <v>2.7500000000000014E-2</v>
      </c>
      <c r="G79" s="7">
        <f t="shared" si="24"/>
        <v>3.5999999999999977E-3</v>
      </c>
      <c r="H79" s="7">
        <f t="shared" si="24"/>
        <v>6.0000000000000006E-4</v>
      </c>
      <c r="I79" s="9">
        <f t="shared" si="22"/>
        <v>42</v>
      </c>
      <c r="J79" s="1">
        <v>9028</v>
      </c>
      <c r="K79">
        <v>3</v>
      </c>
      <c r="L79" s="7"/>
    </row>
    <row r="80" spans="1:16" x14ac:dyDescent="0.3">
      <c r="A80">
        <f t="shared" si="14"/>
        <v>1.0000000000000002E+148</v>
      </c>
      <c r="B80">
        <v>76</v>
      </c>
      <c r="C80" s="23">
        <v>0</v>
      </c>
      <c r="D80" s="7">
        <f t="shared" si="23"/>
        <v>0.73259999999999992</v>
      </c>
      <c r="E80" s="7">
        <f t="shared" si="17"/>
        <v>0.23500000000000015</v>
      </c>
      <c r="F80" s="7">
        <f t="shared" si="19"/>
        <v>2.8000000000000014E-2</v>
      </c>
      <c r="G80" s="7">
        <f t="shared" si="24"/>
        <v>3.6999999999999976E-3</v>
      </c>
      <c r="H80" s="7">
        <f t="shared" si="24"/>
        <v>7.000000000000001E-4</v>
      </c>
      <c r="I80" s="9">
        <f t="shared" si="22"/>
        <v>42</v>
      </c>
      <c r="J80" s="1">
        <v>9028</v>
      </c>
      <c r="K80">
        <v>3</v>
      </c>
      <c r="L80" s="7"/>
    </row>
    <row r="81" spans="1:12" x14ac:dyDescent="0.3">
      <c r="A81">
        <f t="shared" si="14"/>
        <v>1.0000000000000002E+149</v>
      </c>
      <c r="B81">
        <v>77</v>
      </c>
      <c r="C81" s="23">
        <v>0</v>
      </c>
      <c r="D81" s="7">
        <f t="shared" si="23"/>
        <v>0.72689999999999988</v>
      </c>
      <c r="E81" s="7">
        <f t="shared" si="17"/>
        <v>0.24000000000000016</v>
      </c>
      <c r="F81" s="7">
        <f t="shared" si="19"/>
        <v>2.8500000000000015E-2</v>
      </c>
      <c r="G81" s="7">
        <f t="shared" si="24"/>
        <v>3.7999999999999974E-3</v>
      </c>
      <c r="H81" s="7">
        <f t="shared" si="24"/>
        <v>8.0000000000000015E-4</v>
      </c>
      <c r="I81" s="9">
        <f t="shared" si="22"/>
        <v>42</v>
      </c>
      <c r="J81" s="1">
        <v>9028</v>
      </c>
      <c r="K81">
        <v>3</v>
      </c>
      <c r="L81" s="7"/>
    </row>
    <row r="82" spans="1:12" x14ac:dyDescent="0.3">
      <c r="A82">
        <f t="shared" si="14"/>
        <v>1.0000000000000002E+150</v>
      </c>
      <c r="B82">
        <v>78</v>
      </c>
      <c r="C82" s="23">
        <v>0</v>
      </c>
      <c r="D82" s="7">
        <f t="shared" si="23"/>
        <v>0.72119999999999984</v>
      </c>
      <c r="E82" s="7">
        <f t="shared" si="17"/>
        <v>0.24500000000000016</v>
      </c>
      <c r="F82" s="7">
        <f t="shared" si="19"/>
        <v>2.9000000000000015E-2</v>
      </c>
      <c r="G82" s="7">
        <f t="shared" si="24"/>
        <v>3.8999999999999972E-3</v>
      </c>
      <c r="H82" s="7">
        <f t="shared" si="24"/>
        <v>9.0000000000000019E-4</v>
      </c>
      <c r="I82" s="9">
        <f t="shared" si="22"/>
        <v>42</v>
      </c>
      <c r="J82" s="1">
        <v>9028</v>
      </c>
      <c r="K82">
        <v>3</v>
      </c>
      <c r="L82" s="7"/>
    </row>
    <row r="83" spans="1:12" ht="17.25" thickBot="1" x14ac:dyDescent="0.35">
      <c r="A83">
        <f t="shared" si="14"/>
        <v>1.0000000000000002E+151</v>
      </c>
      <c r="B83" s="14">
        <v>79</v>
      </c>
      <c r="C83" s="23">
        <v>0</v>
      </c>
      <c r="D83" s="7">
        <f t="shared" si="23"/>
        <v>0.7154999999999998</v>
      </c>
      <c r="E83" s="7">
        <f t="shared" si="17"/>
        <v>0.25000000000000017</v>
      </c>
      <c r="F83" s="7">
        <f t="shared" si="19"/>
        <v>2.9500000000000016E-2</v>
      </c>
      <c r="G83" s="7">
        <f t="shared" si="24"/>
        <v>3.9999999999999975E-3</v>
      </c>
      <c r="H83" s="7">
        <f t="shared" si="24"/>
        <v>1.0000000000000002E-3</v>
      </c>
      <c r="I83" s="9">
        <f t="shared" si="22"/>
        <v>42</v>
      </c>
      <c r="J83" s="1">
        <v>9028</v>
      </c>
      <c r="K83">
        <v>3</v>
      </c>
      <c r="L83" s="7"/>
    </row>
    <row r="84" spans="1:12" x14ac:dyDescent="0.3">
      <c r="A84">
        <f t="shared" si="14"/>
        <v>1.0000000000000002E+152</v>
      </c>
      <c r="B84">
        <v>80</v>
      </c>
      <c r="C84" s="23">
        <v>0</v>
      </c>
      <c r="D84" s="7">
        <f t="shared" si="23"/>
        <v>0.70979999999999976</v>
      </c>
      <c r="E84" s="7">
        <f t="shared" si="17"/>
        <v>0.25500000000000017</v>
      </c>
      <c r="F84" s="7">
        <f t="shared" si="19"/>
        <v>3.0000000000000016E-2</v>
      </c>
      <c r="G84" s="7">
        <f t="shared" si="24"/>
        <v>4.0999999999999977E-3</v>
      </c>
      <c r="H84" s="7">
        <f t="shared" si="24"/>
        <v>1.1000000000000003E-3</v>
      </c>
      <c r="I84" s="9">
        <f t="shared" si="22"/>
        <v>47</v>
      </c>
      <c r="J84" s="1">
        <v>9028</v>
      </c>
      <c r="K84">
        <v>3</v>
      </c>
      <c r="L84" s="7"/>
    </row>
    <row r="85" spans="1:12" x14ac:dyDescent="0.3">
      <c r="A85">
        <f t="shared" si="14"/>
        <v>1.0000000000000002E+153</v>
      </c>
      <c r="B85">
        <v>81</v>
      </c>
      <c r="C85" s="23">
        <v>0</v>
      </c>
      <c r="D85" s="7">
        <f t="shared" si="23"/>
        <v>0.70409999999999984</v>
      </c>
      <c r="E85" s="7">
        <f t="shared" si="17"/>
        <v>0.26000000000000018</v>
      </c>
      <c r="F85" s="7">
        <f t="shared" si="19"/>
        <v>3.0500000000000017E-2</v>
      </c>
      <c r="G85" s="7">
        <f t="shared" si="24"/>
        <v>4.199999999999998E-3</v>
      </c>
      <c r="H85" s="7">
        <f t="shared" si="24"/>
        <v>1.2000000000000003E-3</v>
      </c>
      <c r="I85" s="9">
        <f t="shared" si="22"/>
        <v>47</v>
      </c>
      <c r="J85" s="1">
        <v>9028</v>
      </c>
      <c r="K85">
        <v>3</v>
      </c>
      <c r="L85" s="7"/>
    </row>
    <row r="86" spans="1:12" x14ac:dyDescent="0.3">
      <c r="A86">
        <f t="shared" si="14"/>
        <v>1.0000000000000002E+154</v>
      </c>
      <c r="B86">
        <v>82</v>
      </c>
      <c r="C86" s="23">
        <v>0</v>
      </c>
      <c r="D86" s="7">
        <f t="shared" si="23"/>
        <v>0.69839999999999969</v>
      </c>
      <c r="E86" s="7">
        <f t="shared" si="17"/>
        <v>0.26500000000000018</v>
      </c>
      <c r="F86" s="7">
        <f t="shared" si="19"/>
        <v>3.1000000000000017E-2</v>
      </c>
      <c r="G86" s="7">
        <f t="shared" si="24"/>
        <v>4.2999999999999983E-3</v>
      </c>
      <c r="H86" s="7">
        <f t="shared" si="24"/>
        <v>1.3000000000000004E-3</v>
      </c>
      <c r="I86" s="9">
        <f t="shared" si="22"/>
        <v>47</v>
      </c>
      <c r="J86" s="1">
        <v>9028</v>
      </c>
      <c r="K86">
        <v>3</v>
      </c>
      <c r="L86" s="7"/>
    </row>
    <row r="87" spans="1:12" x14ac:dyDescent="0.3">
      <c r="A87">
        <f t="shared" si="14"/>
        <v>1.0000000000000001E+155</v>
      </c>
      <c r="B87">
        <v>83</v>
      </c>
      <c r="C87" s="23">
        <v>0</v>
      </c>
      <c r="D87" s="7">
        <f t="shared" si="23"/>
        <v>0.69269999999999976</v>
      </c>
      <c r="E87" s="7">
        <f t="shared" si="17"/>
        <v>0.27000000000000018</v>
      </c>
      <c r="F87" s="7">
        <f t="shared" si="19"/>
        <v>3.1500000000000014E-2</v>
      </c>
      <c r="G87" s="7">
        <f t="shared" si="24"/>
        <v>4.3999999999999985E-3</v>
      </c>
      <c r="H87" s="7">
        <f t="shared" si="24"/>
        <v>1.4000000000000004E-3</v>
      </c>
      <c r="I87" s="9">
        <f t="shared" si="22"/>
        <v>47</v>
      </c>
      <c r="J87" s="1">
        <v>9028</v>
      </c>
      <c r="K87">
        <v>3</v>
      </c>
      <c r="L87" s="7"/>
    </row>
    <row r="88" spans="1:12" x14ac:dyDescent="0.3">
      <c r="A88">
        <f t="shared" si="14"/>
        <v>1.0000000000000002E+156</v>
      </c>
      <c r="B88">
        <v>84</v>
      </c>
      <c r="C88" s="23">
        <v>0</v>
      </c>
      <c r="D88" s="7">
        <f t="shared" si="23"/>
        <v>0.68699999999999983</v>
      </c>
      <c r="E88" s="7">
        <f t="shared" si="17"/>
        <v>0.27500000000000019</v>
      </c>
      <c r="F88" s="7">
        <f t="shared" si="19"/>
        <v>3.2000000000000015E-2</v>
      </c>
      <c r="G88" s="7">
        <f t="shared" si="24"/>
        <v>4.4999999999999988E-3</v>
      </c>
      <c r="H88" s="7">
        <f t="shared" si="24"/>
        <v>1.5000000000000005E-3</v>
      </c>
      <c r="I88" s="9">
        <f t="shared" si="22"/>
        <v>47</v>
      </c>
      <c r="J88" s="1">
        <v>9028</v>
      </c>
      <c r="K88">
        <v>3</v>
      </c>
      <c r="L88" s="7"/>
    </row>
    <row r="89" spans="1:12" x14ac:dyDescent="0.3">
      <c r="A89">
        <f t="shared" si="14"/>
        <v>1.0000000000000001E+157</v>
      </c>
      <c r="B89">
        <v>85</v>
      </c>
      <c r="C89" s="23">
        <v>0</v>
      </c>
      <c r="D89" s="7">
        <f t="shared" si="23"/>
        <v>0.68129999999999979</v>
      </c>
      <c r="E89" s="7">
        <f t="shared" si="17"/>
        <v>0.28000000000000019</v>
      </c>
      <c r="F89" s="7">
        <f t="shared" si="19"/>
        <v>3.2500000000000015E-2</v>
      </c>
      <c r="G89" s="7">
        <f t="shared" si="24"/>
        <v>4.5999999999999991E-3</v>
      </c>
      <c r="H89" s="7">
        <f t="shared" si="24"/>
        <v>1.6000000000000005E-3</v>
      </c>
      <c r="I89" s="9">
        <f t="shared" si="22"/>
        <v>47</v>
      </c>
      <c r="J89" s="1">
        <v>9028</v>
      </c>
      <c r="K89">
        <v>3</v>
      </c>
      <c r="L89" s="7"/>
    </row>
    <row r="90" spans="1:12" x14ac:dyDescent="0.3">
      <c r="A90">
        <f t="shared" si="14"/>
        <v>1.0000000000000001E+158</v>
      </c>
      <c r="B90">
        <v>86</v>
      </c>
      <c r="C90" s="23">
        <v>0</v>
      </c>
      <c r="D90" s="7">
        <f t="shared" si="23"/>
        <v>0.67559999999999976</v>
      </c>
      <c r="E90" s="7">
        <f t="shared" si="17"/>
        <v>0.2850000000000002</v>
      </c>
      <c r="F90" s="7">
        <f t="shared" si="19"/>
        <v>3.3000000000000015E-2</v>
      </c>
      <c r="G90" s="7">
        <f t="shared" si="24"/>
        <v>4.6999999999999993E-3</v>
      </c>
      <c r="H90" s="7">
        <f t="shared" si="24"/>
        <v>1.7000000000000006E-3</v>
      </c>
      <c r="I90" s="9">
        <f t="shared" si="22"/>
        <v>47</v>
      </c>
      <c r="J90" s="1">
        <v>9028</v>
      </c>
      <c r="K90">
        <v>3</v>
      </c>
      <c r="L90" s="7"/>
    </row>
    <row r="91" spans="1:12" x14ac:dyDescent="0.3">
      <c r="A91">
        <f t="shared" si="14"/>
        <v>1.0000000000000001E+159</v>
      </c>
      <c r="B91">
        <v>87</v>
      </c>
      <c r="C91" s="23">
        <v>0</v>
      </c>
      <c r="D91" s="7">
        <f t="shared" si="23"/>
        <v>0.66989999999999972</v>
      </c>
      <c r="E91" s="7">
        <f t="shared" si="17"/>
        <v>0.2900000000000002</v>
      </c>
      <c r="F91" s="7">
        <f t="shared" si="19"/>
        <v>3.3500000000000016E-2</v>
      </c>
      <c r="G91" s="7">
        <f t="shared" si="24"/>
        <v>4.7999999999999996E-3</v>
      </c>
      <c r="H91" s="7">
        <f t="shared" si="24"/>
        <v>1.8000000000000006E-3</v>
      </c>
      <c r="I91" s="9">
        <f t="shared" si="22"/>
        <v>47</v>
      </c>
      <c r="J91" s="1">
        <v>9028</v>
      </c>
      <c r="K91">
        <v>3</v>
      </c>
      <c r="L91" s="7"/>
    </row>
    <row r="92" spans="1:12" x14ac:dyDescent="0.3">
      <c r="A92">
        <f t="shared" si="14"/>
        <v>1.0000000000000002E+160</v>
      </c>
      <c r="B92">
        <v>88</v>
      </c>
      <c r="C92" s="23">
        <v>0</v>
      </c>
      <c r="D92" s="7">
        <f t="shared" si="23"/>
        <v>0.66419999999999968</v>
      </c>
      <c r="E92" s="7">
        <f t="shared" si="17"/>
        <v>0.29500000000000021</v>
      </c>
      <c r="F92" s="7">
        <f t="shared" si="19"/>
        <v>3.4000000000000016E-2</v>
      </c>
      <c r="G92" s="7">
        <f t="shared" si="24"/>
        <v>4.8999999999999998E-3</v>
      </c>
      <c r="H92" s="7">
        <f t="shared" si="24"/>
        <v>1.9000000000000006E-3</v>
      </c>
      <c r="I92" s="9">
        <f>I84+6</f>
        <v>53</v>
      </c>
      <c r="J92" s="1">
        <v>9028</v>
      </c>
      <c r="K92">
        <v>3</v>
      </c>
      <c r="L92" s="7"/>
    </row>
    <row r="93" spans="1:12" ht="17.25" thickBot="1" x14ac:dyDescent="0.35">
      <c r="A93">
        <f t="shared" si="14"/>
        <v>1.0000000000000002E+161</v>
      </c>
      <c r="B93" s="14">
        <v>89</v>
      </c>
      <c r="C93" s="23">
        <v>0</v>
      </c>
      <c r="D93" s="7">
        <f t="shared" si="23"/>
        <v>0.65849999999999975</v>
      </c>
      <c r="E93" s="7">
        <f t="shared" si="17"/>
        <v>0.30000000000000021</v>
      </c>
      <c r="F93" s="7">
        <f t="shared" si="19"/>
        <v>3.4500000000000017E-2</v>
      </c>
      <c r="G93" s="7">
        <f t="shared" si="24"/>
        <v>5.0000000000000001E-3</v>
      </c>
      <c r="H93" s="7">
        <f t="shared" si="24"/>
        <v>2.0000000000000005E-3</v>
      </c>
      <c r="I93" s="9">
        <f t="shared" ref="I93:I103" si="27">I85+6</f>
        <v>53</v>
      </c>
      <c r="J93" s="1">
        <v>9028</v>
      </c>
      <c r="K93">
        <v>3</v>
      </c>
      <c r="L93" s="7"/>
    </row>
    <row r="94" spans="1:12" x14ac:dyDescent="0.3">
      <c r="A94">
        <f t="shared" si="14"/>
        <v>1.0000000000000001E+162</v>
      </c>
      <c r="B94">
        <v>90</v>
      </c>
      <c r="C94" s="23">
        <v>0</v>
      </c>
      <c r="D94" s="7">
        <f t="shared" si="23"/>
        <v>0.65279999999999982</v>
      </c>
      <c r="E94" s="7">
        <f t="shared" si="17"/>
        <v>0.30500000000000022</v>
      </c>
      <c r="F94" s="7">
        <f t="shared" si="19"/>
        <v>3.5000000000000017E-2</v>
      </c>
      <c r="G94" s="7">
        <f t="shared" ref="G94:H103" si="28">G93+0.0001</f>
        <v>5.1000000000000004E-3</v>
      </c>
      <c r="H94" s="7">
        <f t="shared" si="28"/>
        <v>2.1000000000000003E-3</v>
      </c>
      <c r="I94" s="9">
        <f t="shared" si="27"/>
        <v>53</v>
      </c>
      <c r="J94" s="1">
        <v>9028</v>
      </c>
      <c r="K94">
        <v>3</v>
      </c>
      <c r="L94" s="7"/>
    </row>
    <row r="95" spans="1:12" x14ac:dyDescent="0.3">
      <c r="A95">
        <f t="shared" si="14"/>
        <v>1.0000000000000001E+163</v>
      </c>
      <c r="B95">
        <v>91</v>
      </c>
      <c r="C95" s="23">
        <v>0</v>
      </c>
      <c r="D95" s="7">
        <f t="shared" si="23"/>
        <v>0.64709999999999979</v>
      </c>
      <c r="E95" s="7">
        <f t="shared" si="17"/>
        <v>0.31000000000000022</v>
      </c>
      <c r="F95" s="7">
        <f t="shared" si="19"/>
        <v>3.5500000000000018E-2</v>
      </c>
      <c r="G95" s="7">
        <f t="shared" si="28"/>
        <v>5.2000000000000006E-3</v>
      </c>
      <c r="H95" s="7">
        <f t="shared" si="28"/>
        <v>2.2000000000000001E-3</v>
      </c>
      <c r="I95" s="9">
        <f t="shared" si="27"/>
        <v>53</v>
      </c>
      <c r="J95" s="1">
        <v>9028</v>
      </c>
      <c r="K95">
        <v>3</v>
      </c>
      <c r="L95" s="7"/>
    </row>
    <row r="96" spans="1:12" x14ac:dyDescent="0.3">
      <c r="A96">
        <f t="shared" si="14"/>
        <v>1.0000000000000001E+164</v>
      </c>
      <c r="B96">
        <v>92</v>
      </c>
      <c r="C96" s="23">
        <v>0</v>
      </c>
      <c r="D96" s="7">
        <f t="shared" si="23"/>
        <v>0.64139999999999975</v>
      </c>
      <c r="E96" s="7">
        <f t="shared" si="17"/>
        <v>0.31500000000000022</v>
      </c>
      <c r="F96" s="7">
        <f t="shared" si="19"/>
        <v>3.6000000000000018E-2</v>
      </c>
      <c r="G96" s="7">
        <f t="shared" si="28"/>
        <v>5.3000000000000009E-3</v>
      </c>
      <c r="H96" s="7">
        <f t="shared" si="28"/>
        <v>2.3E-3</v>
      </c>
      <c r="I96" s="9">
        <f t="shared" si="27"/>
        <v>53</v>
      </c>
      <c r="J96" s="1">
        <v>9028</v>
      </c>
      <c r="K96">
        <v>3</v>
      </c>
      <c r="L96" s="7"/>
    </row>
    <row r="97" spans="1:12" x14ac:dyDescent="0.3">
      <c r="A97">
        <f t="shared" si="14"/>
        <v>1.0000000000000001E+165</v>
      </c>
      <c r="B97">
        <v>93</v>
      </c>
      <c r="C97" s="23">
        <v>0</v>
      </c>
      <c r="D97" s="7">
        <f t="shared" si="23"/>
        <v>0.63569999999999971</v>
      </c>
      <c r="E97" s="7">
        <f t="shared" si="17"/>
        <v>0.32000000000000023</v>
      </c>
      <c r="F97" s="7">
        <f t="shared" si="19"/>
        <v>3.6500000000000019E-2</v>
      </c>
      <c r="G97" s="7">
        <f t="shared" si="28"/>
        <v>5.4000000000000012E-3</v>
      </c>
      <c r="H97" s="7">
        <f t="shared" si="28"/>
        <v>2.3999999999999998E-3</v>
      </c>
      <c r="I97" s="9">
        <f t="shared" si="27"/>
        <v>53</v>
      </c>
      <c r="J97" s="1">
        <v>9028</v>
      </c>
      <c r="K97">
        <v>3</v>
      </c>
      <c r="L97" s="7"/>
    </row>
    <row r="98" spans="1:12" x14ac:dyDescent="0.3">
      <c r="A98">
        <f t="shared" si="14"/>
        <v>1.0000000000000001E+166</v>
      </c>
      <c r="B98">
        <v>94</v>
      </c>
      <c r="C98" s="23">
        <v>0</v>
      </c>
      <c r="D98" s="7">
        <f t="shared" si="23"/>
        <v>0.62999999999999967</v>
      </c>
      <c r="E98" s="7">
        <f t="shared" si="17"/>
        <v>0.32500000000000023</v>
      </c>
      <c r="F98" s="7">
        <f t="shared" si="19"/>
        <v>3.7000000000000019E-2</v>
      </c>
      <c r="G98" s="7">
        <f t="shared" si="28"/>
        <v>5.5000000000000014E-3</v>
      </c>
      <c r="H98" s="7">
        <f t="shared" si="28"/>
        <v>2.4999999999999996E-3</v>
      </c>
      <c r="I98" s="9">
        <f t="shared" si="27"/>
        <v>53</v>
      </c>
      <c r="J98" s="1">
        <v>9028</v>
      </c>
      <c r="K98">
        <v>3</v>
      </c>
      <c r="L98" s="7"/>
    </row>
    <row r="99" spans="1:12" x14ac:dyDescent="0.3">
      <c r="A99">
        <f t="shared" si="14"/>
        <v>1E+167</v>
      </c>
      <c r="B99">
        <v>95</v>
      </c>
      <c r="C99" s="23">
        <v>0</v>
      </c>
      <c r="D99" s="7">
        <f t="shared" si="23"/>
        <v>0.62429999999999974</v>
      </c>
      <c r="E99" s="7">
        <f t="shared" si="17"/>
        <v>0.33000000000000024</v>
      </c>
      <c r="F99" s="7">
        <f t="shared" si="19"/>
        <v>3.7500000000000019E-2</v>
      </c>
      <c r="G99" s="7">
        <f t="shared" si="28"/>
        <v>5.6000000000000017E-3</v>
      </c>
      <c r="H99" s="7">
        <f t="shared" si="28"/>
        <v>2.5999999999999994E-3</v>
      </c>
      <c r="I99" s="9">
        <f t="shared" si="27"/>
        <v>53</v>
      </c>
      <c r="J99" s="1">
        <v>9028</v>
      </c>
      <c r="K99">
        <v>3</v>
      </c>
      <c r="L99" s="7"/>
    </row>
    <row r="100" spans="1:12" x14ac:dyDescent="0.3">
      <c r="A100">
        <f t="shared" si="14"/>
        <v>9.9999999999999993E+167</v>
      </c>
      <c r="B100">
        <v>96</v>
      </c>
      <c r="C100" s="23">
        <v>0</v>
      </c>
      <c r="D100" s="7">
        <f t="shared" si="23"/>
        <v>0.61859999999999982</v>
      </c>
      <c r="E100" s="7">
        <f t="shared" si="17"/>
        <v>0.33500000000000024</v>
      </c>
      <c r="F100" s="7">
        <f t="shared" si="19"/>
        <v>3.800000000000002E-2</v>
      </c>
      <c r="G100" s="7">
        <f t="shared" si="28"/>
        <v>5.7000000000000019E-3</v>
      </c>
      <c r="H100" s="7">
        <f t="shared" si="28"/>
        <v>2.6999999999999993E-3</v>
      </c>
      <c r="I100" s="9">
        <f t="shared" si="27"/>
        <v>59</v>
      </c>
      <c r="J100" s="1">
        <v>9028</v>
      </c>
      <c r="K100">
        <v>4</v>
      </c>
      <c r="L100" s="7"/>
    </row>
    <row r="101" spans="1:12" x14ac:dyDescent="0.3">
      <c r="A101">
        <f t="shared" si="14"/>
        <v>9.9999999999999993E+168</v>
      </c>
      <c r="B101">
        <v>97</v>
      </c>
      <c r="C101" s="23">
        <v>0</v>
      </c>
      <c r="D101" s="7">
        <f t="shared" si="23"/>
        <v>0.61289999999999967</v>
      </c>
      <c r="E101" s="7">
        <f t="shared" si="17"/>
        <v>0.34000000000000025</v>
      </c>
      <c r="F101" s="7">
        <f t="shared" si="19"/>
        <v>3.850000000000002E-2</v>
      </c>
      <c r="G101" s="7">
        <f t="shared" si="28"/>
        <v>5.8000000000000022E-3</v>
      </c>
      <c r="H101" s="7">
        <f t="shared" si="28"/>
        <v>2.7999999999999991E-3</v>
      </c>
      <c r="I101" s="9">
        <f t="shared" si="27"/>
        <v>59</v>
      </c>
      <c r="J101" s="1">
        <v>9028</v>
      </c>
      <c r="K101">
        <v>4</v>
      </c>
      <c r="L101" s="7"/>
    </row>
    <row r="102" spans="1:12" x14ac:dyDescent="0.3">
      <c r="A102">
        <f t="shared" si="14"/>
        <v>9.999999999999999E+169</v>
      </c>
      <c r="B102">
        <v>98</v>
      </c>
      <c r="C102" s="23">
        <v>0</v>
      </c>
      <c r="D102" s="7">
        <f t="shared" si="23"/>
        <v>0.60719999999999974</v>
      </c>
      <c r="E102" s="7">
        <f t="shared" si="17"/>
        <v>0.34500000000000025</v>
      </c>
      <c r="F102" s="7">
        <f t="shared" si="19"/>
        <v>3.9000000000000021E-2</v>
      </c>
      <c r="G102" s="7">
        <f t="shared" si="28"/>
        <v>5.9000000000000025E-3</v>
      </c>
      <c r="H102" s="7">
        <f t="shared" si="28"/>
        <v>2.8999999999999989E-3</v>
      </c>
      <c r="I102" s="9">
        <f t="shared" si="27"/>
        <v>59</v>
      </c>
      <c r="J102" s="1">
        <v>9028</v>
      </c>
      <c r="K102">
        <v>4</v>
      </c>
      <c r="L102" s="7"/>
    </row>
    <row r="103" spans="1:12" ht="17.25" thickBot="1" x14ac:dyDescent="0.35">
      <c r="A103">
        <f t="shared" si="14"/>
        <v>9.9999999999999995E+170</v>
      </c>
      <c r="B103" s="14">
        <v>99</v>
      </c>
      <c r="C103" s="23">
        <v>0</v>
      </c>
      <c r="D103" s="7">
        <f t="shared" si="23"/>
        <v>0.6014999999999997</v>
      </c>
      <c r="E103" s="7">
        <f t="shared" si="17"/>
        <v>0.35000000000000026</v>
      </c>
      <c r="F103" s="7">
        <f t="shared" si="19"/>
        <v>3.9500000000000021E-2</v>
      </c>
      <c r="G103" s="7">
        <f t="shared" si="28"/>
        <v>6.0000000000000027E-3</v>
      </c>
      <c r="H103" s="7">
        <f t="shared" si="28"/>
        <v>2.9999999999999988E-3</v>
      </c>
      <c r="I103" s="9">
        <f t="shared" si="27"/>
        <v>59</v>
      </c>
      <c r="J103" s="1">
        <v>9028</v>
      </c>
      <c r="K103">
        <v>4</v>
      </c>
      <c r="L103" s="7"/>
    </row>
  </sheetData>
  <phoneticPr fontId="1" type="noConversion"/>
  <conditionalFormatting sqref="B4:B41 B44:B51 B54:B61 B64:B71 B74:B81 B84:B91 B94:B101">
    <cfRule type="expression" dxfId="3" priority="4">
      <formula>$C6=5</formula>
    </cfRule>
  </conditionalFormatting>
  <conditionalFormatting sqref="B42:B43 B52:B53 B62:B63 B72:B73 B82:B83 B92:B93 B102:B103">
    <cfRule type="expression" dxfId="2" priority="3">
      <formula>#REF!=5</formula>
    </cfRule>
  </conditionalFormatting>
  <conditionalFormatting sqref="R28">
    <cfRule type="expression" dxfId="1" priority="1">
      <formula>$R$28=$P$5</formula>
    </cfRule>
    <cfRule type="expression" dxfId="0" priority="2">
      <formula>$R$28&lt;&gt;$P$5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2023-09-04T08:13:16Z</dcterms:modified>
</cp:coreProperties>
</file>